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13800" windowHeight="4170" firstSheet="15" activeTab="16"/>
  </bookViews>
  <sheets>
    <sheet name="Earnings Release Addendum" sheetId="1" r:id="rId1"/>
    <sheet name="Table of Contents" sheetId="3" r:id="rId2"/>
    <sheet name="5-Year Summary of Results" sheetId="4" r:id="rId3"/>
    <sheet name="Consolidated Financial Highligh" sheetId="5" r:id="rId4"/>
    <sheet name="Consolidated Results of Operati" sheetId="6" r:id="rId5"/>
    <sheet name="Consolidated Statement of Condi" sheetId="7" r:id="rId6"/>
    <sheet name="Average Statement of Condition " sheetId="8" r:id="rId7"/>
    <sheet name="YTD - Rates Earned and Paid - F" sheetId="9" r:id="rId8"/>
    <sheet name="AUCA" sheetId="10" r:id="rId9"/>
    <sheet name="AUM" sheetId="11" r:id="rId10"/>
    <sheet name="Industry Flow Data by Asset Cla" sheetId="12" r:id="rId11"/>
    <sheet name="Investment Portfolio Holdings b" sheetId="13" r:id="rId12"/>
    <sheet name="Investment Portfolio Non-U.S. I" sheetId="14" r:id="rId13"/>
    <sheet name="Reconciliations of Non-GAAP Fin" sheetId="15" r:id="rId14"/>
    <sheet name="Recon of Pre-tax Margin ex. Not" sheetId="16" r:id="rId15"/>
    <sheet name="Recon of Expenses Excluding Not" sheetId="17" r:id="rId16"/>
    <sheet name="Reconciliation of Constant Curr" sheetId="18" r:id="rId17"/>
    <sheet name="Reconciliation of TCE Ratio" sheetId="19" r:id="rId18"/>
    <sheet name="Regulatory Capital" sheetId="20" r:id="rId19"/>
    <sheet name="Reconciliations of SLR Ratios" sheetId="21" r:id="rId20"/>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43707.6600810185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24" i="14" l="1"/>
  <c r="K7" i="9"/>
  <c r="C29" i="4"/>
  <c r="K26" i="4"/>
  <c r="I26" i="4"/>
  <c r="G26" i="4"/>
  <c r="E26" i="4"/>
  <c r="G25" i="4"/>
  <c r="E25" i="4"/>
  <c r="K19" i="4"/>
  <c r="I19" i="4"/>
  <c r="G19" i="4"/>
  <c r="E19" i="4"/>
  <c r="K17" i="4"/>
  <c r="I17" i="4"/>
  <c r="G17" i="4"/>
  <c r="E17" i="4"/>
  <c r="K14" i="4"/>
  <c r="I14" i="4"/>
  <c r="G14" i="4"/>
  <c r="E14" i="4"/>
  <c r="E13" i="4"/>
  <c r="E29" i="4" s="1"/>
  <c r="K12" i="4"/>
  <c r="M10" i="4"/>
  <c r="I10" i="4"/>
  <c r="I13" i="4" s="1"/>
  <c r="G10" i="4"/>
  <c r="G13" i="4" s="1"/>
  <c r="G16" i="4" s="1"/>
  <c r="E10" i="4"/>
  <c r="C10" i="4"/>
  <c r="K7" i="4"/>
  <c r="K10" i="4" s="1"/>
  <c r="K13" i="4" s="1"/>
  <c r="I7" i="4"/>
  <c r="G7" i="4"/>
  <c r="E7" i="4"/>
  <c r="K16" i="4" l="1"/>
  <c r="K29" i="4"/>
  <c r="I16" i="4"/>
  <c r="I29" i="4"/>
  <c r="E16" i="4"/>
  <c r="G29" i="4"/>
</calcChain>
</file>

<file path=xl/sharedStrings.xml><?xml version="1.0" encoding="utf-8"?>
<sst xmlns="http://schemas.openxmlformats.org/spreadsheetml/2006/main" count="1381" uniqueCount="581">
  <si>
    <t/>
  </si>
  <si>
    <t>2019</t>
  </si>
  <si>
    <t>2018</t>
  </si>
  <si>
    <t>1Q18</t>
  </si>
  <si>
    <t>2Q18</t>
  </si>
  <si>
    <t>3Q18</t>
  </si>
  <si>
    <t>4Q18</t>
  </si>
  <si>
    <t>1Q19</t>
  </si>
  <si>
    <t>2Q19</t>
  </si>
  <si>
    <t>3Q19</t>
  </si>
  <si>
    <t>4Q19</t>
  </si>
  <si>
    <t>December 31, 2019</t>
  </si>
  <si>
    <t>September 30, 2019</t>
  </si>
  <si>
    <t>4Q19
 vs. 
4Q18</t>
  </si>
  <si>
    <t>4Q19
 vs. 
3Q19</t>
  </si>
  <si>
    <t>YTD2019
 vs. 
YTD2018</t>
  </si>
  <si>
    <t>YTD 2019</t>
  </si>
  <si>
    <t>YTD 2018</t>
  </si>
  <si>
    <t>Quarters</t>
  </si>
  <si>
    <t>STATE STREET CORPORATION</t>
  </si>
  <si>
    <t>EARNINGS RELEASE ADDENDUM</t>
  </si>
  <si>
    <t>Table of Contents</t>
  </si>
  <si>
    <t>Reconciliation of change in accounting principle</t>
  </si>
  <si>
    <t>GAAP-Basis Financial Information:</t>
  </si>
  <si>
    <t>Consolidated Financial Highlights</t>
  </si>
  <si>
    <t>Consolidated Results of Operations</t>
  </si>
  <si>
    <t>Consolidated Statement of Condition</t>
  </si>
  <si>
    <t>Average Statement of Condition - Rates Earned and Paid - Fully Taxable-Equivalent Basis</t>
  </si>
  <si>
    <t>Assets Under Custody and/or Administration</t>
  </si>
  <si>
    <t>Assets Under Management</t>
  </si>
  <si>
    <t>Industry Flow Data by Asset Class</t>
  </si>
  <si>
    <t>Investment Portfolio:</t>
  </si>
  <si>
    <t>Investment Portfolio Holdings by Asset Class</t>
  </si>
  <si>
    <t>Investment Portfolio Non-U.S. Investments</t>
  </si>
  <si>
    <t>Non-GAAP Financial Information:</t>
  </si>
  <si>
    <t>Reconciliations of Non-GAAP Financial Information</t>
  </si>
  <si>
    <t>Reconciliation of Pre-tax Margin Excluding Notable Items</t>
  </si>
  <si>
    <t>Reconciliation of Notable Items</t>
  </si>
  <si>
    <t>Reconciliations of Constant Currency FX Impacts</t>
  </si>
  <si>
    <t>Capital:</t>
  </si>
  <si>
    <t>Reconciliation of Tangible Common Equity Ratio</t>
  </si>
  <si>
    <t>Regulatory Capital</t>
  </si>
  <si>
    <t>Reconciliations of Supplementary Leverage Ratios</t>
  </si>
  <si>
    <t>For the fourth quarter of 2019, State Street recorded a charge of $140 million to increase its legal accrual associated with its previously disclosed invoicing matter first reported in December 2015. This additional accrual was reported on February 20, 2020 and relates to events that developed subsequent to January 17, 2020, the date State Street originally announced its financial results for the fourth-quarter and full-year ended December 31, 2019. The effects of the additional accrual are reflected in the financial and other information included in this document. This document supersedes, in its entirety, the 4Q 2019 Earnings Release Addendum dated January 17, 2020 released by State Street as part of its earnings announcement on that date. State Street's Annual Report on Form 10-K, to be filed with the Securities and Exchange Commission on the date hereof, will reflect the effects of the increased legal accrual.</t>
  </si>
  <si>
    <t>5-YEAR SUMMARY OF RESULTS</t>
  </si>
  <si>
    <t>(Dollars in millions, except per share amounts, or where otherwise noted)</t>
  </si>
  <si>
    <t>Year ended December 31:</t>
  </si>
  <si>
    <t>Total fee revenue</t>
  </si>
  <si>
    <t>Net interest income</t>
  </si>
  <si>
    <t>Other income</t>
  </si>
  <si>
    <t>Total revenue</t>
  </si>
  <si>
    <t>Provision for loan losses</t>
  </si>
  <si>
    <t>Total expenses</t>
  </si>
  <si>
    <t>Income before income tax expense</t>
  </si>
  <si>
    <t>Income tax expense</t>
  </si>
  <si>
    <t>Net income from non-controlling interest</t>
  </si>
  <si>
    <t>Net income</t>
  </si>
  <si>
    <t>Net income available to common shareholders</t>
  </si>
  <si>
    <t>Per common share:</t>
  </si>
  <si>
    <t>Diluted earnings per common share</t>
  </si>
  <si>
    <t>Average diluted common shares outstanding (in thousands)</t>
  </si>
  <si>
    <t>Cash dividends declared per common share</t>
  </si>
  <si>
    <t>Closing price per share of common stock (at year end)</t>
  </si>
  <si>
    <t>Average balance sheet:</t>
  </si>
  <si>
    <t>Investment securities</t>
  </si>
  <si>
    <t>Total assets</t>
  </si>
  <si>
    <t>Total deposits</t>
  </si>
  <si>
    <t>Ratios and other metrics:</t>
  </si>
  <si>
    <t>Return on average common equity</t>
  </si>
  <si>
    <t>Pre-tax margin</t>
  </si>
  <si>
    <t>Net interest margin, fully taxable-equivalent basis</t>
  </si>
  <si>
    <t>Assets under custody and/or administration (in trillions)</t>
  </si>
  <si>
    <t>Assets under management (in trillions)</t>
  </si>
  <si>
    <t>CONSOLIDATED FINANCIAL HIGHLIGHTS</t>
  </si>
  <si>
    <t>% Change</t>
  </si>
  <si>
    <t>Income statement</t>
  </si>
  <si>
    <t>nm</t>
  </si>
  <si>
    <t>Closing price per share of common stock (as of quarter end)</t>
  </si>
  <si>
    <t>Average for the quarter:</t>
  </si>
  <si>
    <t>Securities on loan (dollars in billions):</t>
  </si>
  <si>
    <t>Average securities on loan</t>
  </si>
  <si>
    <t>End-of-period securities on loan</t>
  </si>
  <si>
    <t>bps</t>
  </si>
  <si>
    <t>Assets under custody and/or administration (in billions)</t>
  </si>
  <si>
    <t>Assets under management (in billions)</t>
  </si>
  <si>
    <t>CONSOLIDATED RESULTS OF OPERATIONS</t>
  </si>
  <si>
    <t>Year-to-Date</t>
  </si>
  <si>
    <t>Fee revenue:</t>
  </si>
  <si>
    <t>Servicing fees</t>
  </si>
  <si>
    <t>Management fees</t>
  </si>
  <si>
    <t>Foreign exchange trading services</t>
  </si>
  <si>
    <t>Securities finance</t>
  </si>
  <si>
    <t>Software and processing fees</t>
  </si>
  <si>
    <t>Net interest income:</t>
  </si>
  <si>
    <t>Interest income</t>
  </si>
  <si>
    <t>Other income:</t>
  </si>
  <si>
    <t>Gains (losses) related to investment securities, net</t>
  </si>
  <si>
    <t>Total other income</t>
  </si>
  <si>
    <t>Expenses:</t>
  </si>
  <si>
    <t>Information systems and communications</t>
  </si>
  <si>
    <t>Occupancy</t>
  </si>
  <si>
    <t>Acquisition and restructuring costs</t>
  </si>
  <si>
    <t>Amortization of other intangible assets</t>
  </si>
  <si>
    <t>Other</t>
  </si>
  <si>
    <t>Net income (loss) from non-controlling interest</t>
  </si>
  <si>
    <t>Adjustments to net income:</t>
  </si>
  <si>
    <t>Earnings allocated to participating securities</t>
  </si>
  <si>
    <t>Basic earnings</t>
  </si>
  <si>
    <t>Diluted earnings</t>
  </si>
  <si>
    <t>Average common shares outstanding (in thousands):</t>
  </si>
  <si>
    <t>Basic</t>
  </si>
  <si>
    <t>Diluted</t>
  </si>
  <si>
    <t>Cash dividends declared per common share</t>
  </si>
  <si>
    <t>Closing price per share of common stock (as of quarter end)</t>
  </si>
  <si>
    <t>Financial ratios:</t>
  </si>
  <si>
    <t>Effective tax rate</t>
  </si>
  <si>
    <t>CONSOLIDATED STATEMENT OF CONDITION</t>
  </si>
  <si>
    <t>As Of</t>
  </si>
  <si>
    <t>(Dollars in millions, except per share amounts)</t>
  </si>
  <si>
    <t>Assets:</t>
  </si>
  <si>
    <t>Cash and due from banks</t>
  </si>
  <si>
    <t>Interest-bearing deposits with banks</t>
  </si>
  <si>
    <t>Securities purchased under resale agreements</t>
  </si>
  <si>
    <t>Trading account assets</t>
  </si>
  <si>
    <t>Investment securities:</t>
  </si>
  <si>
    <t>Investment securities available-for-sale</t>
  </si>
  <si>
    <t>Total investment securities</t>
  </si>
  <si>
    <t>Accrued interest and fees receivable</t>
  </si>
  <si>
    <t>Goodwill</t>
  </si>
  <si>
    <t>Other intangible assets</t>
  </si>
  <si>
    <t>Other assets</t>
  </si>
  <si>
    <t>Liabilities:</t>
  </si>
  <si>
    <t>Deposits:</t>
  </si>
  <si>
    <t>Non-interest-bearing</t>
  </si>
  <si>
    <t>Interest-bearing -- U.S.</t>
  </si>
  <si>
    <t>Interest-bearing -- Non-U.S.</t>
  </si>
  <si>
    <t>Securities sold under repurchase agreements</t>
  </si>
  <si>
    <t>Other short-term borrowings</t>
  </si>
  <si>
    <t>Accrued expenses and other liabilities</t>
  </si>
  <si>
    <t>Long-term debt</t>
  </si>
  <si>
    <t>Total liabilities</t>
  </si>
  <si>
    <t>Shareholders' equity:</t>
  </si>
  <si>
    <t>Preferred stock, no par, 3,500,000 shares authorized:</t>
  </si>
  <si>
    <t>Series C, 5,000 shares issued and outstanding</t>
  </si>
  <si>
    <t>Series D, 7,500 shares issued and outstanding</t>
  </si>
  <si>
    <t>Series E, 7,500 shares issued and outstanding</t>
  </si>
  <si>
    <t>Series F, 7,500 shares issued and outstanding</t>
  </si>
  <si>
    <t>Series G, 5,000 shares issued and outstanding</t>
  </si>
  <si>
    <t>Series H, 5,000 shares issued and outstanding</t>
  </si>
  <si>
    <t>Surplus</t>
  </si>
  <si>
    <t>Retained earnings</t>
  </si>
  <si>
    <t>Accumulated other comprehensive income (loss)</t>
  </si>
  <si>
    <t>Total shareholders' equity</t>
  </si>
  <si>
    <t>Total liabilities and equity</t>
  </si>
  <si>
    <t>The following table presents average rates earned and paid, on a fully taxable-equivalent basis, on consolidated average interest-earning assets and average interest-bearing liabilities for the quarters indicated. Tax-equivalent adjustments were calculated using a federal income tax rate of 21%, adjusted for applicable state income taxes, net of related federal benefit.</t>
  </si>
  <si>
    <t>(Dollars in millions; fully-taxable equivalent basis)</t>
  </si>
  <si>
    <t>Average balance</t>
  </si>
  <si>
    <t>Average rates</t>
  </si>
  <si>
    <t>U.S. Treasury and federal agencies:</t>
  </si>
  <si>
    <t>Direct obligations</t>
  </si>
  <si>
    <t>Mortgage-and asset-backed securities</t>
  </si>
  <si>
    <t>State and political subdivisions</t>
  </si>
  <si>
    <t>Other investments:</t>
  </si>
  <si>
    <t>Asset-backed securities</t>
  </si>
  <si>
    <t>Collateralized mortgage-backed securities and obligations</t>
  </si>
  <si>
    <t>Other debt investments and equity securities</t>
  </si>
  <si>
    <t>Loans and leases</t>
  </si>
  <si>
    <t>Other interest-earning assets</t>
  </si>
  <si>
    <t>Total interest-earning assets</t>
  </si>
  <si>
    <t>Interest-bearing deposits:</t>
  </si>
  <si>
    <t>U.S.</t>
  </si>
  <si>
    <t>Federal funds purchased</t>
  </si>
  <si>
    <t>Other interest-bearing liabilities</t>
  </si>
  <si>
    <t>Total interest-bearing liabilities</t>
  </si>
  <si>
    <t>Non-interest bearing deposits</t>
  </si>
  <si>
    <t>Other liabilities</t>
  </si>
  <si>
    <t>Preferred shareholders' equity</t>
  </si>
  <si>
    <t>Common shareholders' equity</t>
  </si>
  <si>
    <t>Total liabilities and shareholders' equity</t>
  </si>
  <si>
    <t>Excess of rate earned over rate paid</t>
  </si>
  <si>
    <t>Net interest margin</t>
  </si>
  <si>
    <t>Net interest income, fully taxable-equivalent basis</t>
  </si>
  <si>
    <t>Tax-equivalent adjustment</t>
  </si>
  <si>
    <r>
      <rPr>
        <vertAlign val="superscript"/>
        <sz val="10"/>
        <color rgb="FF000000"/>
        <rFont val="Arial"/>
      </rPr>
      <t>(1)</t>
    </r>
    <r>
      <rPr>
        <sz val="10"/>
        <color rgb="FF000000"/>
        <rFont val="Arial"/>
      </rPr>
      <t xml:space="preserve"> Average rates earned and paid on interest-earning assets and interest-bearing liabilities include the impact of hedge activities associated with our asset and liability management activities where applicable.</t>
    </r>
  </si>
  <si>
    <r>
      <rPr>
        <vertAlign val="superscript"/>
        <sz val="10"/>
        <color rgb="FF000000"/>
        <rFont val="Arial"/>
      </rPr>
      <t xml:space="preserve">(2)  </t>
    </r>
    <r>
      <rPr>
        <sz val="10"/>
        <color rgb="FF000000"/>
        <rFont val="Arial"/>
      </rPr>
      <t>Reflects the impact of balance sheet netting under enforceable netting agreements of approximately $32 billion, $31 billion, $35 billion and $45 billion in the first, second, third and fourth quarters of 2018, respectively, and approximately $59 billion, $75 billion, $118 billion and $94 billion in the first, second, third and fourth quarters of 2019. Excluding the impact of netting, the average interest rates would be approximately 0.89%, 0.98%, 0.91% and 0.74% for the first, second, third and fourth quarters of 2018, respectively, and approximately 0.64%, 0.47%, 0.33% and 0.31% in the first, second, third and fourth quarters of 2019.</t>
    </r>
  </si>
  <si>
    <r>
      <rPr>
        <vertAlign val="superscript"/>
        <sz val="10"/>
        <color rgb="FF000000"/>
        <rFont val="Arial"/>
      </rPr>
      <t>(3)</t>
    </r>
    <r>
      <rPr>
        <sz val="10"/>
        <color rgb="FF000000"/>
        <rFont val="Arial"/>
      </rPr>
      <t xml:space="preserve"> Average rates includes the impact of FX swap expense of approximately $34 million, $42 million, $6 million and $24 million for the first, second, third and fourth quarters of 2018, respectively, and approximately $39 million, $59 million, $37 million and</t>
    </r>
    <r>
      <rPr>
        <b/>
        <sz val="10"/>
        <color rgb="FFFF0000"/>
        <rFont val="Arial"/>
      </rPr>
      <t xml:space="preserve"> </t>
    </r>
    <r>
      <rPr>
        <sz val="10"/>
        <color rgb="FF000000"/>
        <rFont val="Arial"/>
      </rPr>
      <t>$18 million in the first, second, third and fourth quarters of 2019. The first quarter of 2018 includes approximately $15 million of swap costs that were reclassified from processing fees and other revenue within fee revenue to net interest income to conform to current presentation. Average rates for total interest-bearing deposits excluding the impact of FX swap expense were 0.09%, 0.15%, 0.25% and 0.33% for the first, second, third and fourth quarters of 2018, respectively, and approximately 0.43%, 0.47%, 0.42% and 0.27% for the first, second, third and fourth quarters of 2019.</t>
    </r>
  </si>
  <si>
    <t>The following table presents consolidated average interest-earning assets, average interest-bearing liabilities and related average rates earned and paid, respectively, for the years indicated, on a fully taxable-equivalent basis, which is a non-GAAP measure. Tax-equivalent adjustments were calculated using a federal income tax rate of 21% for periods ending in 2018 and 2019, respectively, adjusted for applicable state income taxes, net of related federal benefit.</t>
  </si>
  <si>
    <t>NA</t>
  </si>
  <si>
    <t>Net interest income, GAAP-basis</t>
  </si>
  <si>
    <r>
      <rPr>
        <vertAlign val="superscript"/>
        <sz val="10"/>
        <color rgb="FF000000"/>
        <rFont val="Arial"/>
      </rPr>
      <t>(1)</t>
    </r>
    <r>
      <rPr>
        <sz val="10"/>
        <color rgb="FF000000"/>
        <rFont val="Arial"/>
      </rPr>
      <t xml:space="preserve"> Average rates earned and paid on interest-earning assets and interest-bearing liabilities include the impact of hedge activities associated with our asset and liability management activities where applicable.</t>
    </r>
  </si>
  <si>
    <r>
      <rPr>
        <vertAlign val="superscript"/>
        <sz val="10"/>
        <color rgb="FF000000"/>
        <rFont val="Arial"/>
      </rPr>
      <t>(2)</t>
    </r>
    <r>
      <rPr>
        <sz val="10"/>
        <color rgb="FF000000"/>
        <rFont val="Arial"/>
      </rPr>
      <t xml:space="preserve"> Reflects the impact of balance sheet netting under enforceable netting agreements of approximately $36 billion and $87 billion as of December 31, 2018 and 2019, respectively. Excluding the impact of netting, the average interest rates would be approximately 0.87% and 0.41% for the years ended December 31, 2018 and 2019, respectively.</t>
    </r>
  </si>
  <si>
    <r>
      <rPr>
        <vertAlign val="superscript"/>
        <sz val="10"/>
        <color rgb="FF000000"/>
        <rFont val="Arial"/>
      </rPr>
      <t xml:space="preserve">(3) </t>
    </r>
    <r>
      <rPr>
        <sz val="10"/>
        <color rgb="FF000000"/>
        <rFont val="Arial"/>
      </rPr>
      <t>Average rates include the impact of FX swap expense of approximately $106 million and $153 million for the years ended December 31, 2018 and 2019, respectively. Average rates for total interest-bearing deposits excluding the impact of FX swap expense were 0.20% and 0.40% for the years ended December 31, 2018 and 2019, respectively.</t>
    </r>
  </si>
  <si>
    <t>ASSETS UNDER CUSTODY AND/OR ADMINISTRATION</t>
  </si>
  <si>
    <t>(Dollars in billions)</t>
  </si>
  <si>
    <r>
      <rPr>
        <sz val="10"/>
        <color rgb="FF000000"/>
        <rFont val="Arial"/>
      </rPr>
      <t>1Q18</t>
    </r>
  </si>
  <si>
    <r>
      <rPr>
        <sz val="10"/>
        <color rgb="FF000000"/>
        <rFont val="Arial"/>
      </rPr>
      <t>2Q18</t>
    </r>
  </si>
  <si>
    <r>
      <rPr>
        <sz val="10"/>
        <color rgb="FF000000"/>
        <rFont val="Arial"/>
      </rPr>
      <t>3Q18</t>
    </r>
  </si>
  <si>
    <r>
      <rPr>
        <sz val="10"/>
        <color rgb="FF000000"/>
        <rFont val="Arial"/>
      </rPr>
      <t>4Q18</t>
    </r>
  </si>
  <si>
    <r>
      <rPr>
        <sz val="10"/>
        <color rgb="FF000000"/>
        <rFont val="Arial"/>
      </rPr>
      <t>1Q19</t>
    </r>
  </si>
  <si>
    <r>
      <rPr>
        <sz val="10"/>
        <color rgb="FF000000"/>
        <rFont val="Arial"/>
      </rPr>
      <t>2Q19</t>
    </r>
  </si>
  <si>
    <r>
      <rPr>
        <sz val="10"/>
        <color rgb="FF000000"/>
        <rFont val="Arial"/>
      </rPr>
      <t>3Q19</t>
    </r>
  </si>
  <si>
    <r>
      <rPr>
        <b/>
        <sz val="10"/>
        <color rgb="FF000000"/>
        <rFont val="Arial"/>
      </rPr>
      <t>4Q19</t>
    </r>
  </si>
  <si>
    <t>By Product Classification:</t>
  </si>
  <si>
    <t>Mutual funds</t>
  </si>
  <si>
    <t>Collective funds, including ETFs</t>
  </si>
  <si>
    <t>Pension products</t>
  </si>
  <si>
    <t>Insurance and other products</t>
  </si>
  <si>
    <t>Total Assets Under Custody and/or Administration</t>
  </si>
  <si>
    <r>
      <rPr>
        <sz val="10"/>
        <color rgb="FF000000"/>
        <rFont val="Arial"/>
      </rPr>
      <t>By Financial Instrument</t>
    </r>
    <r>
      <rPr>
        <vertAlign val="superscript"/>
        <sz val="10"/>
        <color rgb="FF000000"/>
        <rFont val="Arial"/>
      </rPr>
      <t>(1)</t>
    </r>
    <r>
      <rPr>
        <sz val="10"/>
        <color rgb="FF000000"/>
        <rFont val="Arial"/>
      </rPr>
      <t>:</t>
    </r>
  </si>
  <si>
    <t>Equities</t>
  </si>
  <si>
    <t>Fixed-income</t>
  </si>
  <si>
    <t>Short-term and other investments</t>
  </si>
  <si>
    <r>
      <rPr>
        <sz val="10"/>
        <color rgb="FF000000"/>
        <rFont val="Arial"/>
      </rPr>
      <t>By Geographic Location</t>
    </r>
    <r>
      <rPr>
        <vertAlign val="superscript"/>
        <sz val="10"/>
        <color rgb="FF000000"/>
        <rFont val="Arial"/>
      </rPr>
      <t>(2)</t>
    </r>
    <r>
      <rPr>
        <sz val="10"/>
        <color rgb="FF000000"/>
        <rFont val="Arial"/>
      </rPr>
      <t>:</t>
    </r>
  </si>
  <si>
    <t>Americas</t>
  </si>
  <si>
    <t>Europe/Middle East/Africa</t>
  </si>
  <si>
    <t>Asia/Pacific</t>
  </si>
  <si>
    <r>
      <rPr>
        <b/>
        <sz val="10"/>
        <color rgb="FF000000"/>
        <rFont val="Arial"/>
      </rPr>
      <t>Assets Under Custody</t>
    </r>
    <r>
      <rPr>
        <b/>
        <vertAlign val="superscript"/>
        <sz val="10"/>
        <color rgb="FF000000"/>
        <rFont val="Arial"/>
      </rPr>
      <t>(3)</t>
    </r>
  </si>
  <si>
    <t>Total Assets Under Custody</t>
  </si>
  <si>
    <r>
      <rPr>
        <sz val="10"/>
        <color rgb="FF000000"/>
        <rFont val="Arial"/>
      </rPr>
      <t>By Geographic Location</t>
    </r>
    <r>
      <rPr>
        <vertAlign val="superscript"/>
        <sz val="10"/>
        <color rgb="FF000000"/>
        <rFont val="Arial"/>
      </rPr>
      <t>(2)</t>
    </r>
    <r>
      <rPr>
        <sz val="10"/>
        <color rgb="FF000000"/>
        <rFont val="Arial"/>
      </rPr>
      <t>:</t>
    </r>
  </si>
  <si>
    <r>
      <rPr>
        <vertAlign val="superscript"/>
        <sz val="10"/>
        <color rgb="FF000000"/>
        <rFont val="Arial"/>
      </rPr>
      <t>(1)</t>
    </r>
    <r>
      <rPr>
        <sz val="10"/>
        <color rgb="FF000000"/>
        <rFont val="Arial"/>
      </rPr>
      <t xml:space="preserve"> Certain previously reported amounts have been reclassified to conform to current period presentation.</t>
    </r>
  </si>
  <si>
    <r>
      <rPr>
        <vertAlign val="superscript"/>
        <sz val="10"/>
        <color rgb="FF000000"/>
        <rFont val="Arial"/>
      </rPr>
      <t>(2)</t>
    </r>
    <r>
      <rPr>
        <sz val="10"/>
        <color rgb="FF000000"/>
        <rFont val="Arial"/>
      </rPr>
      <t xml:space="preserve"> Geographic mix is generally based on the domicile of the entity servicing the funds and is not necessarily representative of the underlying asset mix.</t>
    </r>
  </si>
  <si>
    <r>
      <rPr>
        <vertAlign val="superscript"/>
        <sz val="10"/>
        <color rgb="FF000000"/>
        <rFont val="Arial"/>
      </rPr>
      <t>(3)</t>
    </r>
    <r>
      <rPr>
        <sz val="10"/>
        <color rgb="FF000000"/>
        <rFont val="Arial"/>
      </rPr>
      <t xml:space="preserve"> Assets under custody are a component of assets under custody and/or administration presented above.</t>
    </r>
  </si>
  <si>
    <t>ASSETS UNDER MANAGEMENT</t>
  </si>
  <si>
    <t>By Asset Class and Investment Approach:</t>
  </si>
  <si>
    <t>Equity:</t>
  </si>
  <si>
    <t>Active</t>
  </si>
  <si>
    <t>Total Equity</t>
  </si>
  <si>
    <t>Fixed-Income:</t>
  </si>
  <si>
    <t>Passive</t>
  </si>
  <si>
    <t>Total Fixed-Income</t>
  </si>
  <si>
    <t>Multi-Asset-Class Solutions:</t>
  </si>
  <si>
    <t>Total Multi-Asset-Class Solutions</t>
  </si>
  <si>
    <t>Total Alternative Investments</t>
  </si>
  <si>
    <t>Total Assets Under Management</t>
  </si>
  <si>
    <t>By Geographic Location:</t>
  </si>
  <si>
    <t>North America</t>
  </si>
  <si>
    <r>
      <rPr>
        <vertAlign val="superscript"/>
        <sz val="10"/>
        <color rgb="FF000000"/>
        <rFont val="Arial"/>
      </rPr>
      <t>(1)</t>
    </r>
    <r>
      <rPr>
        <sz val="10"/>
        <color rgb="FF000000"/>
        <rFont val="Arial"/>
      </rPr>
      <t xml:space="preserve"> 1Q19 and 2Q19 have been revised to reflect a reclassification of $14 billion in assets from Passive equity to Passive alternative assets.</t>
    </r>
  </si>
  <si>
    <r>
      <rPr>
        <vertAlign val="superscript"/>
        <sz val="10"/>
        <color rgb="FF000000"/>
        <rFont val="Arial"/>
      </rPr>
      <t>(2)</t>
    </r>
    <r>
      <rPr>
        <sz val="10"/>
        <color rgb="FF000000"/>
        <rFont val="Arial"/>
      </rPr>
      <t xml:space="preserve"> Includes both floating- and constant-net-asset-value portfolios held in commingled structures or separate accounts.</t>
    </r>
  </si>
  <si>
    <r>
      <rPr>
        <vertAlign val="superscript"/>
        <sz val="10"/>
        <color rgb="FF000000"/>
        <rFont val="Arial"/>
      </rPr>
      <t>(3)</t>
    </r>
    <r>
      <rPr>
        <sz val="10"/>
        <color rgb="FF000000"/>
        <rFont val="Arial"/>
      </rPr>
      <t xml:space="preserve"> Includes real estate investment trusts, currency and commodities, including SPDR® Gold Shares and SPDR® Gold MiniSharesSM Trust, for which we are not the investment manager but act as the marketing agent.</t>
    </r>
  </si>
  <si>
    <r>
      <rPr>
        <sz val="10"/>
        <color rgb="FF000000"/>
        <rFont val="Arial"/>
      </rPr>
      <t>Exchange-Traded Funds</t>
    </r>
    <r>
      <rPr>
        <vertAlign val="superscript"/>
        <sz val="10"/>
        <color rgb="FF000000"/>
        <rFont val="Arial"/>
      </rPr>
      <t>(1)</t>
    </r>
  </si>
  <si>
    <t>By Asset Class:</t>
  </si>
  <si>
    <t>Alternative Investments</t>
  </si>
  <si>
    <t>Cash</t>
  </si>
  <si>
    <t>Equity</t>
  </si>
  <si>
    <t>Fixed-Income</t>
  </si>
  <si>
    <t>Total Exchange-Traded Funds</t>
  </si>
  <si>
    <r>
      <rPr>
        <vertAlign val="superscript"/>
        <sz val="10"/>
        <color rgb="FF000000"/>
        <rFont val="Arial"/>
      </rPr>
      <t>(1)</t>
    </r>
    <r>
      <rPr>
        <sz val="10"/>
        <color rgb="FF000000"/>
        <rFont val="Arial"/>
      </rPr>
      <t xml:space="preserve">  Exchange-traded funds are a component of assets under management presented above.</t>
    </r>
  </si>
  <si>
    <t>INDUSTRY FLOW DATA BY ASSET CLASS</t>
  </si>
  <si>
    <t>Money Market</t>
  </si>
  <si>
    <t>ETF</t>
  </si>
  <si>
    <t>Total ICI Flows</t>
  </si>
  <si>
    <t>Total Broadridge Flows</t>
  </si>
  <si>
    <t>INVESTMENT PORTFOLIO HOLDINGS BY ASSET CLASS</t>
  </si>
  <si>
    <t>Ratings</t>
  </si>
  <si>
    <t>(Dollars in billions, or where otherwise noted)</t>
  </si>
  <si>
    <t>UST/AGY</t>
  </si>
  <si>
    <t>AAA</t>
  </si>
  <si>
    <t>AA</t>
  </si>
  <si>
    <t>A</t>
  </si>
  <si>
    <t>BBB</t>
  </si>
  <si>
    <t>&lt;BBB</t>
  </si>
  <si>
    <t>NR</t>
  </si>
  <si>
    <t>Government &amp; agency securities</t>
  </si>
  <si>
    <t>100% / 0%</t>
  </si>
  <si>
    <t>0% / 100%</t>
  </si>
  <si>
    <t>Student loans</t>
  </si>
  <si>
    <t>Credit cards</t>
  </si>
  <si>
    <t>Auto &amp; equipment</t>
  </si>
  <si>
    <t>Non-U.S. residential mortgage backed securities</t>
  </si>
  <si>
    <t>Collateralized loan obligation</t>
  </si>
  <si>
    <t>Sub-prime</t>
  </si>
  <si>
    <t>Mortgage-backed securities</t>
  </si>
  <si>
    <t>99% / 1%</t>
  </si>
  <si>
    <t>Agency MBS</t>
  </si>
  <si>
    <t>Non-agency MBS</t>
  </si>
  <si>
    <t>CMBS</t>
  </si>
  <si>
    <t>44% / 56%</t>
  </si>
  <si>
    <t>Corporate bonds</t>
  </si>
  <si>
    <t>97% / 3%</t>
  </si>
  <si>
    <t>Covered bonds</t>
  </si>
  <si>
    <t>10% / 90%</t>
  </si>
  <si>
    <t>Municipal bonds</t>
  </si>
  <si>
    <t>Clipper tax-exempt bonds/other</t>
  </si>
  <si>
    <t>31% / 69%</t>
  </si>
  <si>
    <t>Total Portfolio</t>
  </si>
  <si>
    <t>83% / 17%</t>
  </si>
  <si>
    <t>Book Value</t>
  </si>
  <si>
    <r>
      <rPr>
        <vertAlign val="superscript"/>
        <sz val="10"/>
        <color rgb="FF000000"/>
        <rFont val="Arial"/>
      </rPr>
      <t>(1)</t>
    </r>
    <r>
      <rPr>
        <sz val="10"/>
        <color rgb="FF000000"/>
        <rFont val="Arial"/>
      </rPr>
      <t xml:space="preserve"> Portfolio amounts are expressed at book value; book value includes the amortized cost of transferred securities at the time they were transferred.</t>
    </r>
  </si>
  <si>
    <r>
      <rPr>
        <vertAlign val="superscript"/>
        <sz val="10"/>
        <color rgb="FF000000"/>
        <rFont val="Arial"/>
      </rPr>
      <t>(2)</t>
    </r>
    <r>
      <rPr>
        <sz val="10"/>
        <color rgb="FF000000"/>
        <rFont val="Arial"/>
      </rPr>
      <t xml:space="preserve"> At December 31, 2019, the after-tax unrealized MTM gain/(loss) includes after-tax unrealized gain on securities available-for-sale of $370 million, after-tax unrealized gain on securities held-to-maturity of $278 million and after-tax unrealized loss primarily related to securities previously transferred from available-for-sale to held-to-maturity of ($17) million.</t>
    </r>
  </si>
  <si>
    <r>
      <rPr>
        <vertAlign val="superscript"/>
        <sz val="10"/>
        <color rgb="FF000000"/>
        <rFont val="Arial"/>
      </rPr>
      <t>(3)</t>
    </r>
    <r>
      <rPr>
        <sz val="10"/>
        <color rgb="FF000000"/>
        <rFont val="Arial"/>
      </rPr>
      <t xml:space="preserve"> At December 31, 2019, fixed-to-floating rate securities had a book value of approximately $294 million or 0.31% of the total portfolio.</t>
    </r>
  </si>
  <si>
    <t>INVESTMENT PORTFOLIO NON-U.S. INVESTMENTS</t>
  </si>
  <si>
    <t>Average Rating</t>
  </si>
  <si>
    <t>Corporate Bonds</t>
  </si>
  <si>
    <t>Covered Bonds</t>
  </si>
  <si>
    <t>United Kingdom</t>
  </si>
  <si>
    <t>Germany</t>
  </si>
  <si>
    <t>Australia</t>
  </si>
  <si>
    <t>Canada</t>
  </si>
  <si>
    <t>France</t>
  </si>
  <si>
    <t>Spain</t>
  </si>
  <si>
    <t>Netherlands</t>
  </si>
  <si>
    <t>Japan</t>
  </si>
  <si>
    <t>Austria</t>
  </si>
  <si>
    <t>Ireland</t>
  </si>
  <si>
    <t>Italy</t>
  </si>
  <si>
    <t>Belgium</t>
  </si>
  <si>
    <t>Finland</t>
  </si>
  <si>
    <t>Hong Kong</t>
  </si>
  <si>
    <t>U.S. Investments</t>
  </si>
  <si>
    <r>
      <rPr>
        <vertAlign val="superscript"/>
        <sz val="10"/>
        <color rgb="FF000000"/>
        <rFont val="Arial"/>
      </rPr>
      <t>(1)</t>
    </r>
    <r>
      <rPr>
        <sz val="10"/>
        <color rgb="FF000000"/>
        <rFont val="Arial"/>
      </rPr>
      <t xml:space="preserve"> Sovereign debt is reflected in the government / agency column.</t>
    </r>
  </si>
  <si>
    <r>
      <rPr>
        <vertAlign val="superscript"/>
        <sz val="10"/>
        <color rgb="FF000000"/>
        <rFont val="Arial"/>
      </rPr>
      <t>(2)</t>
    </r>
    <r>
      <rPr>
        <sz val="10"/>
        <color rgb="FF000000"/>
        <rFont val="Arial"/>
      </rPr>
      <t xml:space="preserve"> As of December 31, 2019, the book value included $5.46 billion of supranational and non-U.S. agency bonds.</t>
    </r>
  </si>
  <si>
    <r>
      <rPr>
        <vertAlign val="superscript"/>
        <sz val="10"/>
        <color rgb="FF000000"/>
        <rFont val="Arial"/>
      </rPr>
      <t xml:space="preserve">(3) </t>
    </r>
    <r>
      <rPr>
        <sz val="10"/>
        <color rgb="FF000000"/>
        <rFont val="Arial"/>
      </rPr>
      <t>Country of collateral used except for corporates where country of issuer is used.</t>
    </r>
  </si>
  <si>
    <t>RECONCILIATIONS OF NON-GAAP FINANCIAL INFORMATION</t>
  </si>
  <si>
    <t>In addition to presenting State Street's financial results in conformity with U.S. generally accepted accounting principles, or GAAP, management also presents certain financial information on a basis that excludes or adjusts one or more items from GAAP. This latter basis is a non-GAAP presentation. In general, our non-GAAP financial results adjust selected GAAP-basis financial results to exclude the impact of revenue and expenses outside of State Street’s normal course of business or other notable items, such as acquisition and restructuring charges, repositioning charges, gains/losses on sales, as well as, for selected comparisons, seasonal items. For example, we sometimes present expenses on a basis we may refer to as "underlying expenses", which exclude notable items and, to provide additional perspective on both prior year quarter and sequential quarter comparisons, also exclude seasonal items and expenses related to our Charles River Development (CRD) acquisition (completed in October 2018). Management believes that this presentation of financial information facilitates an investor's further understanding and analysis of State Street's financial performance and trends with respect to State Street’s business operations from period-to-period, including providing additional insight into our underlying margin and profitability. In addition, Management may also provide additional non-GAAP measures. For example, we present capital ratios, calculated under regulatory standards scheduled to be effective in the future or other standards, that management uses in evaluating State Street’s business and activities and believes may similarly be useful to investors. Additionally, we may present revenue and expense measures on a constant currency basis to identify the significance of changes in foreign currency exchange rates (which often are variable) in period-to-period comparisons. This presentation represents the effects of applying prior period weighted average foreign currency exchange rates to current period results.</t>
  </si>
  <si>
    <t>Non-GAAP financial measures should be considered in addition to, not as a substitute for or superior to, financial measures determined in conformity with GAAP.</t>
  </si>
  <si>
    <t>(Dollars in millions)</t>
  </si>
  <si>
    <t>Fee Revenue:</t>
  </si>
  <si>
    <t>Add: legal and related</t>
  </si>
  <si>
    <t>Total fee revenue, excluding notable items</t>
  </si>
  <si>
    <t>Total Revenue:</t>
  </si>
  <si>
    <t>Total revenue, GAAP-basis</t>
  </si>
  <si>
    <t>Less: other income</t>
  </si>
  <si>
    <t>Total revenue, excluding notable items</t>
  </si>
  <si>
    <t>Total expenses, GAAP-basis</t>
  </si>
  <si>
    <t>Less: Notable expense items:</t>
  </si>
  <si>
    <t>Legal and related</t>
  </si>
  <si>
    <t>Total expenses, excluding notable items</t>
  </si>
  <si>
    <t>Fee Operating Leverage, GAAP-Basis:</t>
  </si>
  <si>
    <t>Fee operating leverage, GAAP-basis</t>
  </si>
  <si>
    <t>Fee Operating Leverage, excluding notable items:</t>
  </si>
  <si>
    <t>Total fee revenue, excluding notable items (as reconciled above)</t>
  </si>
  <si>
    <t>Total expenses, excluding notable items (as reconciled above)</t>
  </si>
  <si>
    <t>Fee operating leverage, excluding notable items</t>
  </si>
  <si>
    <t>Operating Leverage, GAAP-Basis:</t>
  </si>
  <si>
    <t>Operating leverage, GAAP-basis</t>
  </si>
  <si>
    <t>Operating Leverage, excluding notable items:</t>
  </si>
  <si>
    <t>Total revenue, excluding notable items (as reconciled above)</t>
  </si>
  <si>
    <t>Operating leverage, excluding notable items</t>
  </si>
  <si>
    <t>(Dollars in millions, except per Earnings per share, or where otherwise noted)</t>
  </si>
  <si>
    <t>Net Income Available to Common Shareholders:</t>
  </si>
  <si>
    <t>Net Income Available to Common Shareholders, GAAP-basis</t>
  </si>
  <si>
    <t>Less: Notable items</t>
  </si>
  <si>
    <t>Tax impact of notable items</t>
  </si>
  <si>
    <t>Net Income Available to Common Shareholders, excluding notable items</t>
  </si>
  <si>
    <t>Diluted Earnings per Share:</t>
  </si>
  <si>
    <t>Diluted earnings per share, GAAP-basis</t>
  </si>
  <si>
    <t>Diluted earnings per share, excluding notable items</t>
  </si>
  <si>
    <t>Pre-tax Margin:</t>
  </si>
  <si>
    <t>Pre-tax margin, GAAP-basis</t>
  </si>
  <si>
    <t>Pre-tax margin, excluding notable items</t>
  </si>
  <si>
    <t>Return on Average Common Equity:</t>
  </si>
  <si>
    <t>Return on average common equity, GAAP-basis</t>
  </si>
  <si>
    <t>Return on average common equity, excluding notable items</t>
  </si>
  <si>
    <t>REVISED HISTORICAL SELECTED FINANCIAL INFORMATION</t>
  </si>
  <si>
    <t>RECONCILIATION OF PRE-TAX MARGIN EXCLUDING NOTABLE ITEMS</t>
  </si>
  <si>
    <r>
      <rPr>
        <sz val="10"/>
        <color rgb="FF000000"/>
        <rFont val="Arial"/>
      </rPr>
      <t>2015</t>
    </r>
    <r>
      <rPr>
        <vertAlign val="superscript"/>
        <sz val="10"/>
        <color rgb="FF000000"/>
        <rFont val="Arial"/>
      </rPr>
      <t>(1)</t>
    </r>
  </si>
  <si>
    <r>
      <rPr>
        <sz val="10"/>
        <color rgb="FF000000"/>
        <rFont val="Arial"/>
      </rPr>
      <t>2016</t>
    </r>
    <r>
      <rPr>
        <vertAlign val="superscript"/>
        <sz val="10"/>
        <color rgb="FF000000"/>
        <rFont val="Arial"/>
      </rPr>
      <t>(1)</t>
    </r>
  </si>
  <si>
    <r>
      <rPr>
        <sz val="10"/>
        <color rgb="FF000000"/>
        <rFont val="Arial"/>
      </rPr>
      <t>2018</t>
    </r>
    <r>
      <rPr>
        <vertAlign val="superscript"/>
        <sz val="10"/>
        <color rgb="FF000000"/>
        <rFont val="Arial"/>
      </rPr>
      <t>(1)</t>
    </r>
  </si>
  <si>
    <t>Total revenue:</t>
  </si>
  <si>
    <t>Less: Gain on sale</t>
  </si>
  <si>
    <t>Add: Impact of tax legislation</t>
  </si>
  <si>
    <t>Add: Legal and related</t>
  </si>
  <si>
    <t>Less: Other income</t>
  </si>
  <si>
    <t>Total Expenses:</t>
  </si>
  <si>
    <t>Less:</t>
  </si>
  <si>
    <r>
      <rPr>
        <sz val="10"/>
        <color rgb="FF000000"/>
        <rFont val="Arial"/>
      </rPr>
      <t>Repositioning charges</t>
    </r>
    <r>
      <rPr>
        <vertAlign val="superscript"/>
        <sz val="10"/>
        <color rgb="FF000000"/>
        <rFont val="Arial"/>
      </rPr>
      <t>(1)</t>
    </r>
  </si>
  <si>
    <t>Acceleration of deferred cash awards</t>
  </si>
  <si>
    <t>Income before income tax expense, excluding notable items</t>
  </si>
  <si>
    <t>Income before income tax expense, GAAP-basis</t>
  </si>
  <si>
    <t>RECONCILIATION OF NOTABLE ITEMS</t>
  </si>
  <si>
    <t>YTD2019 vs. YTD2018</t>
  </si>
  <si>
    <t>Add: legal and related</t>
  </si>
  <si>
    <t>Total expenses:</t>
  </si>
  <si>
    <t>Total expenses, GAAP basis</t>
  </si>
  <si>
    <t>Repositioning charges:</t>
  </si>
  <si>
    <t>Compensation and employee benefits</t>
  </si>
  <si>
    <t>Repositioning charges</t>
  </si>
  <si>
    <t>Business exit: Channel Islands</t>
  </si>
  <si>
    <t>CRD  expenses</t>
  </si>
  <si>
    <t>CRD related expenses: intangible asset amortization costs</t>
  </si>
  <si>
    <t>Total expenses, excluding notable items and CRD and CRD related expenses</t>
  </si>
  <si>
    <t>Seasonal expenses</t>
  </si>
  <si>
    <t>Total expenses, excluding notable items, seasonal items, CRD and CRD related expenses</t>
  </si>
  <si>
    <t>Notable items as reconciled above: pre-tax</t>
  </si>
  <si>
    <t>Tax impact on notable items as reconciled above</t>
  </si>
  <si>
    <t>Preferred security cost</t>
  </si>
  <si>
    <r>
      <rPr>
        <vertAlign val="superscript"/>
        <sz val="10"/>
        <color rgb="FF000000"/>
        <rFont val="Arial"/>
      </rPr>
      <t>nm</t>
    </r>
    <r>
      <rPr>
        <sz val="10"/>
        <color rgb="FF000000"/>
        <rFont val="Arial"/>
      </rPr>
      <t xml:space="preserve"> Denotes not meaningful</t>
    </r>
  </si>
  <si>
    <r>
      <rPr>
        <b/>
        <sz val="10"/>
        <color rgb="FF000000"/>
        <rFont val="Arial"/>
      </rPr>
      <t>STATE STREET CORPORATION</t>
    </r>
  </si>
  <si>
    <t>RECONCILIATIONS OF CONSTANT CURRENCY FX IMPACTS</t>
  </si>
  <si>
    <t>GAAP-Basis Quarter Comparison</t>
  </si>
  <si>
    <t>Reported</t>
  </si>
  <si>
    <t>Currency Translation Impact</t>
  </si>
  <si>
    <t>Excluding Currency Impact</t>
  </si>
  <si>
    <t>% Change Constant Currency</t>
  </si>
  <si>
    <t>GAAP-Basis Results:</t>
  </si>
  <si>
    <t>Transaction processing services</t>
  </si>
  <si>
    <t>GAAP-Basis YTD Comparison</t>
  </si>
  <si>
    <r>
      <rPr>
        <vertAlign val="superscript"/>
        <sz val="10"/>
        <color rgb="FF000000"/>
        <rFont val="Arial"/>
      </rPr>
      <t>(1)</t>
    </r>
    <r>
      <rPr>
        <sz val="10"/>
        <color rgb="FF000000"/>
        <rFont val="Arial"/>
      </rPr>
      <t xml:space="preserve"> Approximately $15 million of swap costs in 1Q18 were reclassified from processing fees and other revenue within fee revenue to net interest income to conform to current presentation.
</t>
    </r>
  </si>
  <si>
    <r>
      <rPr>
        <vertAlign val="superscript"/>
        <sz val="10"/>
        <color rgb="FF000000"/>
        <rFont val="Arial"/>
      </rPr>
      <t>nm</t>
    </r>
    <r>
      <rPr>
        <sz val="10"/>
        <color rgb="FF000000"/>
        <rFont val="Arial"/>
      </rPr>
      <t xml:space="preserve"> Denotes not meaningful</t>
    </r>
  </si>
  <si>
    <t>RECONCILIATION OF TANGIBLE COMMON EQUITY RATIO</t>
  </si>
  <si>
    <t>The tangible common equity, or TCE, ratio is a capital ratio that management believes provides context useful in understanding and assessing State Street's capital adequacy. The TCE ratio is calculated by dividing consolidated total common shareholders’ equity by consolidated total assets, after reducing both amounts by goodwill and other intangible assets net of related deferred taxes. Total assets reflected in the TCE ratio also exclude cash balances on deposit at the Federal Reserve Bank and other central banks in excess of required reserves. The TCE ratio is not required by GAAP or by banking regulations, but is a metric used by management to evaluate the adequacy of State Street’s capital levels. Since there is no authoritative requirement to calculate the TCE ratio, our TCE ratio is not necessarily comparable to similar capital measures disclosed or used by other companies in the financial services industry. Tangible common equity and adjusted tangible assets are non-GAAP financial measures and should be considered in addition to, not as a substitute for or superior to, financial measures determined in accordance with GAAP or other applicable requirements. Reconciliations with respect to the calculation of the TCE ratios are provided within the Reconciliation of Tangible Common Equity Ratio within this package.</t>
  </si>
  <si>
    <t>The following table presents the calculation of State Street's ratios of tangible common equity to total tangible assets.</t>
  </si>
  <si>
    <t>Consolidated total assets</t>
  </si>
  <si>
    <t>Goodwill</t>
  </si>
  <si>
    <t>Other intangible assets</t>
  </si>
  <si>
    <t>Cash balances held at central banks in excess of required reserves</t>
  </si>
  <si>
    <t>Adjusted assets</t>
  </si>
  <si>
    <t>Plus related deferred tax liabilities</t>
  </si>
  <si>
    <t>Total tangible assets</t>
  </si>
  <si>
    <t>Consolidated total common shareholders' equity</t>
  </si>
  <si>
    <t>Adjusted equity</t>
  </si>
  <si>
    <t>Total tangible common equity</t>
  </si>
  <si>
    <t>B</t>
  </si>
  <si>
    <t>Tangible common equity ratio</t>
  </si>
  <si>
    <t>B/A</t>
  </si>
  <si>
    <t>GAAP-basis:</t>
  </si>
  <si>
    <t>Return on tangible common equity</t>
  </si>
  <si>
    <t>REGULATORY CAPITAL</t>
  </si>
  <si>
    <t>RATIOS:</t>
  </si>
  <si>
    <t>Common equity tier 1 capital</t>
  </si>
  <si>
    <t>Tier 1 capital</t>
  </si>
  <si>
    <t>Total capital</t>
  </si>
  <si>
    <t>Tier 1 leverage</t>
  </si>
  <si>
    <t>Supporting Calculations:</t>
  </si>
  <si>
    <t>Total risk-weighted assets</t>
  </si>
  <si>
    <t>Common equity tier 1 risk-based capital ratio</t>
  </si>
  <si>
    <t>Tier 1 risk-based capital ratio</t>
  </si>
  <si>
    <t>Total risk-based capital ratio</t>
  </si>
  <si>
    <t>Adjusted quarterly average assets</t>
  </si>
  <si>
    <t>Tier 1 leverage ratio</t>
  </si>
  <si>
    <r>
      <rPr>
        <vertAlign val="superscript"/>
        <sz val="10"/>
        <color rgb="FF000000"/>
        <rFont val="Arial"/>
      </rPr>
      <t xml:space="preserve">(1)  </t>
    </r>
    <r>
      <rPr>
        <sz val="10"/>
        <color rgb="FF000000"/>
        <rFont val="Arial"/>
      </rPr>
      <t>CET1, tier 1 capital, total capital and tier 1 leverage ratios for each period above were calculated in conformity with the advanced approaches provisions of the Basel III final rule.</t>
    </r>
  </si>
  <si>
    <r>
      <rPr>
        <vertAlign val="superscript"/>
        <sz val="10"/>
        <color rgb="FF000000"/>
        <rFont val="Arial"/>
      </rPr>
      <t>(2)</t>
    </r>
    <r>
      <rPr>
        <sz val="10"/>
        <color rgb="FF000000"/>
        <rFont val="Arial"/>
      </rPr>
      <t xml:space="preserve"> CET1, tier 1 capital, total capital and tier 1 leverage ratios for each period above were calculated in conformity with the standardized approach provisions of the Basel III final rule.</t>
    </r>
  </si>
  <si>
    <t>RECONCILIATIONS OF SUPPLEMENTARY LEVERAGE RATIOS</t>
  </si>
  <si>
    <t>In 2014, U.S. banking regulators issued final rules implementing a supplementary leverage ratio, or SLR, for certain bank holding companies, like State Street, and their insured depository institution subsidiaries, like State Street Bank. We refer to these final rules as the SLR final rule. Under the SLR final rule, which was implemented as of January 1, 2018, (i) State Street Bank must maintain an SLR of at least 6% to be well capitalized under the U.S. banking regulators’ Prompt Corrective Action framework and (ii) if State Street maintains an SLR of at least 5%, it is not subject to limitations on distribution and discretionary bonus payments under the SLR final rule. Beginning with reporting for March 31, 2015, State Street was required to include SLR disclosures with its other Basel disclosures.</t>
  </si>
  <si>
    <t>The following tables reconcile our estimated pro forma fully-phased in SLR ratios in conformity with the SLR final rule, as described, to our SLR ratios calculated in conformity with applicable regulatory requirements as of the dates indicated.</t>
  </si>
  <si>
    <t>State Street Corporation</t>
  </si>
  <si>
    <t>State Street Bank</t>
  </si>
  <si>
    <t>As of December 31, 2019
(Dollars in millions)</t>
  </si>
  <si>
    <t>Fully Phased-In SLR</t>
  </si>
  <si>
    <t>Tier 1 Capital</t>
  </si>
  <si>
    <t>On-and off-balance sheet leverage exposure</t>
  </si>
  <si>
    <t>Less: regulatory deductions</t>
  </si>
  <si>
    <t>Total assets for SLR</t>
  </si>
  <si>
    <t>Supplementary Leverage Ratio</t>
  </si>
  <si>
    <t>A/B</t>
  </si>
  <si>
    <t>As of September 30, 2019
(Dollars in millions)</t>
  </si>
  <si>
    <t>C</t>
  </si>
  <si>
    <t>D</t>
  </si>
  <si>
    <t>C/D</t>
  </si>
  <si>
    <t>As of June 30, 2019
(Dollars in millions)</t>
  </si>
  <si>
    <t>E</t>
  </si>
  <si>
    <t>F</t>
  </si>
  <si>
    <t>E/F</t>
  </si>
  <si>
    <t>As of March 31, 2019
(Dollars in millions)</t>
  </si>
  <si>
    <t>G</t>
  </si>
  <si>
    <t>H</t>
  </si>
  <si>
    <t>G/H</t>
  </si>
  <si>
    <t>As of December 31, 2018
(Dollars in millions)</t>
  </si>
  <si>
    <t>I</t>
  </si>
  <si>
    <t>J</t>
  </si>
  <si>
    <t>I/J</t>
  </si>
  <si>
    <t>As of September 30, 2018
(Dollars in millions)</t>
  </si>
  <si>
    <t>K</t>
  </si>
  <si>
    <t>L</t>
  </si>
  <si>
    <t>K/L</t>
  </si>
  <si>
    <t>As of June 30, 2018
(Dollars in millions)</t>
  </si>
  <si>
    <t>M</t>
  </si>
  <si>
    <t>N</t>
  </si>
  <si>
    <t>M/N</t>
  </si>
  <si>
    <t>As of March 31, 2018
(Dollars in millions)</t>
  </si>
  <si>
    <t>O</t>
  </si>
  <si>
    <t>P</t>
  </si>
  <si>
    <t>O/P</t>
  </si>
  <si>
    <t>5-Year Summary of Results</t>
  </si>
  <si>
    <t xml:space="preserve">This financial information should be read in conjunction with State Street's 8-K filed on February 20, 2020.
</t>
  </si>
  <si>
    <t>(updated February 20, 2020)</t>
  </si>
  <si>
    <r>
      <rPr>
        <vertAlign val="superscript"/>
        <sz val="10"/>
        <color rgb="FF000000"/>
        <rFont val="Arial"/>
        <family val="2"/>
      </rPr>
      <t>(1)</t>
    </r>
    <r>
      <rPr>
        <sz val="10"/>
        <color rgb="FF000000"/>
        <rFont val="Arial"/>
        <family val="2"/>
      </rPr>
      <t xml:space="preserve"> We revised previously-filed periods in the Form 8-K filed on May 2, 2019.</t>
    </r>
  </si>
  <si>
    <r>
      <rPr>
        <vertAlign val="superscript"/>
        <sz val="10"/>
        <color rgb="FF000000"/>
        <rFont val="Arial"/>
        <family val="2"/>
      </rPr>
      <t>(2)</t>
    </r>
    <r>
      <rPr>
        <sz val="10"/>
        <color rgb="FF000000"/>
        <rFont val="Arial"/>
        <family val="2"/>
      </rPr>
      <t xml:space="preserve"> Notable items include acquisition and restructuring costs, gains on sales, and other notable items. Refer to Reconciliations of pre-tax margin excluding notable items for details.</t>
    </r>
  </si>
  <si>
    <r>
      <rPr>
        <vertAlign val="superscript"/>
        <sz val="10"/>
        <color rgb="FF000000"/>
        <rFont val="Arial"/>
        <family val="2"/>
      </rPr>
      <t xml:space="preserve">(3)  </t>
    </r>
    <r>
      <rPr>
        <sz val="10"/>
        <color rgb="FF000000"/>
        <rFont val="Arial"/>
        <family val="2"/>
      </rPr>
      <t>The capital ratios presented are calculated in conformity with the applicable regulatory guidance in effect as of each period end. Effective January 1, 2018, the applicable final rules are in effect and the ratios are calculated based on fully phased-in CET1, tier 1, total capital and supplementary leverage numbers. We did not revise previously-filed reported capital metrics and ratios.</t>
    </r>
  </si>
  <si>
    <r>
      <rPr>
        <vertAlign val="superscript"/>
        <sz val="10"/>
        <color rgb="FF000000"/>
        <rFont val="Arial"/>
        <family val="2"/>
      </rPr>
      <t xml:space="preserve">(4) </t>
    </r>
    <r>
      <rPr>
        <sz val="10"/>
        <color rgb="FF000000"/>
        <rFont val="Arial"/>
        <family val="2"/>
      </rPr>
      <t>Under the applicable bank regulatory rules, we are not required to and, accordingly, did not revise previously-filed reported capital metrics and ratios following the change in accounting for LIHTC.</t>
    </r>
  </si>
  <si>
    <r>
      <t>2015</t>
    </r>
    <r>
      <rPr>
        <b/>
        <vertAlign val="superscript"/>
        <sz val="10"/>
        <color rgb="FF000000"/>
        <rFont val="Arial"/>
        <family val="2"/>
      </rPr>
      <t>(1)</t>
    </r>
  </si>
  <si>
    <r>
      <t>2016</t>
    </r>
    <r>
      <rPr>
        <b/>
        <vertAlign val="superscript"/>
        <sz val="10"/>
        <color rgb="FF000000"/>
        <rFont val="Arial"/>
        <family val="2"/>
      </rPr>
      <t>(1)</t>
    </r>
  </si>
  <si>
    <r>
      <t>2017</t>
    </r>
    <r>
      <rPr>
        <b/>
        <vertAlign val="superscript"/>
        <sz val="10"/>
        <color rgb="FF000000"/>
        <rFont val="Arial"/>
        <family val="2"/>
      </rPr>
      <t>(1)</t>
    </r>
  </si>
  <si>
    <r>
      <t>2018</t>
    </r>
    <r>
      <rPr>
        <b/>
        <vertAlign val="superscript"/>
        <sz val="10"/>
        <color rgb="FF000000"/>
        <rFont val="Arial"/>
        <family val="2"/>
      </rPr>
      <t>(1)</t>
    </r>
  </si>
  <si>
    <r>
      <t>Pre-tax margin, excluding notable items</t>
    </r>
    <r>
      <rPr>
        <vertAlign val="superscript"/>
        <sz val="10"/>
        <color rgb="FF000000"/>
        <rFont val="Arial"/>
        <family val="2"/>
      </rPr>
      <t>(2)</t>
    </r>
  </si>
  <si>
    <r>
      <t>Common equity tier 1 ratio</t>
    </r>
    <r>
      <rPr>
        <vertAlign val="superscript"/>
        <sz val="10"/>
        <color rgb="FF000000"/>
        <rFont val="Arial"/>
        <family val="2"/>
      </rPr>
      <t>(3)(4)</t>
    </r>
  </si>
  <si>
    <r>
      <t>Tier 1 capital ratio</t>
    </r>
    <r>
      <rPr>
        <vertAlign val="superscript"/>
        <sz val="10"/>
        <color rgb="FF000000"/>
        <rFont val="Arial"/>
        <family val="2"/>
      </rPr>
      <t>(3)(4)</t>
    </r>
  </si>
  <si>
    <r>
      <t>Total capital ratio</t>
    </r>
    <r>
      <rPr>
        <vertAlign val="superscript"/>
        <sz val="10"/>
        <color rgb="FF000000"/>
        <rFont val="Arial"/>
        <family val="2"/>
      </rPr>
      <t>(3)(4)</t>
    </r>
  </si>
  <si>
    <r>
      <t>Tier 1 leverage ratio</t>
    </r>
    <r>
      <rPr>
        <vertAlign val="superscript"/>
        <sz val="10"/>
        <color rgb="FF000000"/>
        <rFont val="Arial"/>
        <family val="2"/>
      </rPr>
      <t>(3)(4)</t>
    </r>
  </si>
  <si>
    <r>
      <t>Supplementary leverage ratio</t>
    </r>
    <r>
      <rPr>
        <vertAlign val="superscript"/>
        <sz val="10"/>
        <color rgb="FF000000"/>
        <rFont val="Arial"/>
        <family val="2"/>
      </rPr>
      <t>(3)(4)</t>
    </r>
  </si>
  <si>
    <r>
      <rPr>
        <vertAlign val="superscript"/>
        <sz val="10"/>
        <color rgb="FF000000"/>
        <rFont val="Arial"/>
        <family val="2"/>
      </rPr>
      <t>(1)</t>
    </r>
    <r>
      <rPr>
        <sz val="10"/>
        <color rgb="FF000000"/>
        <rFont val="Arial"/>
        <family val="2"/>
      </rPr>
      <t xml:space="preserve"> Approximately $15 million of swap costs in 1Q18 were reclassified from software and processing fees within fee revenue to net interest income to conform to current presentation.</t>
    </r>
  </si>
  <si>
    <r>
      <rPr>
        <vertAlign val="superscript"/>
        <sz val="10"/>
        <color rgb="FF000000"/>
        <rFont val="Arial"/>
        <family val="2"/>
      </rPr>
      <t>(2)</t>
    </r>
    <r>
      <rPr>
        <sz val="10"/>
        <color rgb="FF000000"/>
        <rFont val="Arial"/>
        <family val="2"/>
      </rPr>
      <t xml:space="preserve"> 2Q18 includes repositioning charges of approximately $77 million, including approximately $61 million within compensation and employee benefits expense and $16 million within occupancy expense. 4Q18 expenses include repositioning charges of approximately $247 million, including approximately $198 million within compensation and employee benefits expense, $25 million within occupancy expense and $24 million of business exit costs. 4Q19 expenses include legal and related charges of approximately $140 million, repositioning charges of approximately $110 million, including approximately $98 million within compensation and employee benefits expense and $12 million within occupancy expense.</t>
    </r>
  </si>
  <si>
    <r>
      <rPr>
        <vertAlign val="superscript"/>
        <sz val="10"/>
        <color rgb="FF000000"/>
        <rFont val="Arial"/>
        <family val="2"/>
      </rPr>
      <t>(3)</t>
    </r>
    <r>
      <rPr>
        <sz val="10"/>
        <color rgb="FF000000"/>
        <rFont val="Arial"/>
        <family val="2"/>
      </rPr>
      <t xml:space="preserve"> Notable items include legal and related costs, acquisition and restructuring costs, gains on sales and other notable items. Refer to Reconciliations of non-GAAP Financial Information pages for details.</t>
    </r>
  </si>
  <si>
    <r>
      <rPr>
        <vertAlign val="superscript"/>
        <sz val="10"/>
        <color rgb="FF000000"/>
        <rFont val="Arial"/>
        <family val="2"/>
      </rPr>
      <t xml:space="preserve">(4) </t>
    </r>
    <r>
      <rPr>
        <sz val="10"/>
        <color rgb="FF000000"/>
        <rFont val="Arial"/>
        <family val="2"/>
      </rPr>
      <t>The capital ratios presented are calculated in conformity with the applicable regulatory guidance in effect as of each period end. Effective January 1, 2018, the applicable final rules are in effect and the ratios are calculated based on fully phased-in CET1, tier 1, total capital and supplementary leverage numbers. We did not revise previously-filed reported capital metrics and ratios.</t>
    </r>
  </si>
  <si>
    <r>
      <t>Fee revenue</t>
    </r>
    <r>
      <rPr>
        <vertAlign val="superscript"/>
        <sz val="10"/>
        <color rgb="FF000000"/>
        <rFont val="Arial"/>
        <family val="2"/>
      </rPr>
      <t>(1)</t>
    </r>
  </si>
  <si>
    <r>
      <t>Net interest income</t>
    </r>
    <r>
      <rPr>
        <vertAlign val="superscript"/>
        <sz val="10"/>
        <color rgb="FF000000"/>
        <rFont val="Arial"/>
        <family val="2"/>
      </rPr>
      <t>(1)</t>
    </r>
  </si>
  <si>
    <r>
      <t>Total expenses</t>
    </r>
    <r>
      <rPr>
        <vertAlign val="superscript"/>
        <sz val="10"/>
        <color rgb="FF000000"/>
        <rFont val="Arial"/>
        <family val="2"/>
      </rPr>
      <t>(2)</t>
    </r>
  </si>
  <si>
    <r>
      <t>Pre-tax margin, excluding notable items</t>
    </r>
    <r>
      <rPr>
        <vertAlign val="superscript"/>
        <sz val="10"/>
        <color rgb="FF000000"/>
        <rFont val="Arial"/>
        <family val="2"/>
      </rPr>
      <t>(3)</t>
    </r>
  </si>
  <si>
    <r>
      <t>Common equity tier 1 ratio</t>
    </r>
    <r>
      <rPr>
        <vertAlign val="superscript"/>
        <sz val="10"/>
        <color rgb="FF000000"/>
        <rFont val="Arial"/>
        <family val="2"/>
      </rPr>
      <t>(4)</t>
    </r>
  </si>
  <si>
    <r>
      <t>Tier 1 capital ratio</t>
    </r>
    <r>
      <rPr>
        <vertAlign val="superscript"/>
        <sz val="10"/>
        <color rgb="FF000000"/>
        <rFont val="Arial"/>
        <family val="2"/>
      </rPr>
      <t>(4)</t>
    </r>
  </si>
  <si>
    <r>
      <t>Total capital ratio</t>
    </r>
    <r>
      <rPr>
        <vertAlign val="superscript"/>
        <sz val="10"/>
        <color rgb="FF000000"/>
        <rFont val="Arial"/>
        <family val="2"/>
      </rPr>
      <t>(4)</t>
    </r>
  </si>
  <si>
    <r>
      <t>Tier 1 leverage ratio</t>
    </r>
    <r>
      <rPr>
        <vertAlign val="superscript"/>
        <sz val="10"/>
        <color rgb="FF000000"/>
        <rFont val="Arial"/>
        <family val="2"/>
      </rPr>
      <t>(4)</t>
    </r>
  </si>
  <si>
    <r>
      <t>Supplementary leverage ratio</t>
    </r>
    <r>
      <rPr>
        <vertAlign val="superscript"/>
        <sz val="10"/>
        <color rgb="FF000000"/>
        <rFont val="Arial"/>
        <family val="2"/>
      </rPr>
      <t>(4)</t>
    </r>
  </si>
  <si>
    <r>
      <rPr>
        <vertAlign val="superscript"/>
        <sz val="10"/>
        <color rgb="FF000000"/>
        <rFont val="Arial"/>
        <family val="2"/>
      </rPr>
      <t xml:space="preserve">(2) </t>
    </r>
    <r>
      <rPr>
        <sz val="10"/>
        <color rgb="FF000000"/>
        <rFont val="Arial"/>
        <family val="2"/>
      </rPr>
      <t>We redeemed all outstanding Series E noncumulative perpetual preferred stock on December 15, 2019 at a redemption price of $750 million ($100,000 per share equivalent to $25.00 per depositary share) plus accrued and unpaid dividends. The difference between the redemption value and the net carrying value of $22 million resulted in an EPS impact of approximately ($.06) per share in 2019.</t>
    </r>
  </si>
  <si>
    <r>
      <rPr>
        <vertAlign val="superscript"/>
        <sz val="10"/>
        <color rgb="FF000000"/>
        <rFont val="Arial"/>
        <family val="2"/>
      </rPr>
      <t xml:space="preserve">(3) </t>
    </r>
    <r>
      <rPr>
        <sz val="10"/>
        <color rgb="FF000000"/>
        <rFont val="Arial"/>
        <family val="2"/>
      </rPr>
      <t xml:space="preserve">Return on tangible common equity is calculated by dividing year-to-date annualized net income available to common shareholders (GAAP-basis) by tangible common equity. </t>
    </r>
  </si>
  <si>
    <r>
      <rPr>
        <vertAlign val="superscript"/>
        <sz val="10"/>
        <color rgb="FF000000"/>
        <rFont val="Arial"/>
        <family val="2"/>
      </rPr>
      <t xml:space="preserve">(4) </t>
    </r>
    <r>
      <rPr>
        <sz val="10"/>
        <color rgb="FF000000"/>
        <rFont val="Arial"/>
        <family val="2"/>
      </rPr>
      <t>Notable items include acquisition and restructuring costs and other notable items. Refer to Reconciliations of non-GAAP Financial Information pages for details.</t>
    </r>
  </si>
  <si>
    <r>
      <t>Total fee revenue</t>
    </r>
    <r>
      <rPr>
        <vertAlign val="superscript"/>
        <sz val="10"/>
        <color rgb="FF000000"/>
        <rFont val="Arial"/>
        <family val="2"/>
      </rPr>
      <t>(1)</t>
    </r>
  </si>
  <si>
    <r>
      <t>Interest expense</t>
    </r>
    <r>
      <rPr>
        <vertAlign val="superscript"/>
        <sz val="10"/>
        <color rgb="FF000000"/>
        <rFont val="Arial"/>
        <family val="2"/>
      </rPr>
      <t>(1)</t>
    </r>
  </si>
  <si>
    <r>
      <t>Compensation and employee benefits</t>
    </r>
    <r>
      <rPr>
        <vertAlign val="superscript"/>
        <sz val="10"/>
        <color rgb="FF000000"/>
        <rFont val="Arial"/>
        <family val="2"/>
      </rPr>
      <t>(1)</t>
    </r>
  </si>
  <si>
    <r>
      <t>Transaction processing services</t>
    </r>
    <r>
      <rPr>
        <vertAlign val="superscript"/>
        <sz val="10"/>
        <color rgb="FF000000"/>
        <rFont val="Arial"/>
        <family val="2"/>
      </rPr>
      <t>(1)</t>
    </r>
  </si>
  <si>
    <r>
      <t>Total expenses</t>
    </r>
    <r>
      <rPr>
        <b/>
        <vertAlign val="superscript"/>
        <sz val="10"/>
        <color rgb="FF000000"/>
        <rFont val="Arial"/>
        <family val="2"/>
      </rPr>
      <t>(1)</t>
    </r>
  </si>
  <si>
    <r>
      <t>Dividends on preferred stock</t>
    </r>
    <r>
      <rPr>
        <vertAlign val="superscript"/>
        <sz val="10"/>
        <color rgb="FF000000"/>
        <rFont val="Arial"/>
        <family val="2"/>
      </rPr>
      <t>(2)</t>
    </r>
  </si>
  <si>
    <r>
      <t>Return on tangible common equity</t>
    </r>
    <r>
      <rPr>
        <vertAlign val="superscript"/>
        <sz val="10"/>
        <color rgb="FF000000"/>
        <rFont val="Arial"/>
        <family val="2"/>
      </rPr>
      <t>(3)</t>
    </r>
  </si>
  <si>
    <r>
      <t>Pre-tax margin, excluding notable items</t>
    </r>
    <r>
      <rPr>
        <vertAlign val="superscript"/>
        <sz val="10"/>
        <color rgb="FF000000"/>
        <rFont val="Arial"/>
        <family val="2"/>
      </rPr>
      <t>(4)</t>
    </r>
  </si>
  <si>
    <r>
      <rPr>
        <b/>
        <vertAlign val="superscript"/>
        <sz val="10"/>
        <color rgb="FF000000"/>
        <rFont val="Arial"/>
        <family val="2"/>
      </rPr>
      <t xml:space="preserve">(1) </t>
    </r>
    <r>
      <rPr>
        <sz val="10"/>
        <color rgb="FF000000"/>
        <rFont val="Arial"/>
        <family val="2"/>
      </rPr>
      <t xml:space="preserve">Certain previously reported amounts presented in this earnings release addendum have been reclassified to conform to current-period presentation.
</t>
    </r>
  </si>
  <si>
    <r>
      <rPr>
        <vertAlign val="superscript"/>
        <sz val="10"/>
        <color rgb="FF000000"/>
        <rFont val="Arial"/>
        <family val="2"/>
      </rPr>
      <t xml:space="preserve">(2) </t>
    </r>
    <r>
      <rPr>
        <sz val="10"/>
        <color rgb="FF000000"/>
        <rFont val="Arial"/>
        <family val="2"/>
      </rPr>
      <t>Fair value of investment securities held-to-maturity</t>
    </r>
  </si>
  <si>
    <r>
      <rPr>
        <vertAlign val="superscript"/>
        <sz val="10"/>
        <color rgb="FF000000"/>
        <rFont val="Arial"/>
        <family val="2"/>
      </rPr>
      <t>(3)</t>
    </r>
    <r>
      <rPr>
        <sz val="10"/>
        <color rgb="FF000000"/>
        <rFont val="Arial"/>
        <family val="2"/>
      </rPr>
      <t xml:space="preserve"> Allowance for loan losses</t>
    </r>
  </si>
  <si>
    <r>
      <rPr>
        <vertAlign val="superscript"/>
        <sz val="10"/>
        <color rgb="FF000000"/>
        <rFont val="Arial"/>
        <family val="2"/>
      </rPr>
      <t>(4)</t>
    </r>
    <r>
      <rPr>
        <sz val="10"/>
        <color rgb="FF000000"/>
        <rFont val="Arial"/>
        <family val="2"/>
      </rPr>
      <t xml:space="preserve"> Accumulated depreciation for premises and equipment </t>
    </r>
  </si>
  <si>
    <r>
      <rPr>
        <vertAlign val="superscript"/>
        <sz val="10"/>
        <color rgb="FF000000"/>
        <rFont val="Arial"/>
        <family val="2"/>
      </rPr>
      <t>(5)</t>
    </r>
    <r>
      <rPr>
        <sz val="10"/>
        <color rgb="FF000000"/>
        <rFont val="Arial"/>
        <family val="2"/>
      </rPr>
      <t xml:space="preserve"> Average total deposits</t>
    </r>
  </si>
  <si>
    <r>
      <rPr>
        <vertAlign val="superscript"/>
        <sz val="10"/>
        <color rgb="FF000000"/>
        <rFont val="Arial"/>
        <family val="2"/>
      </rPr>
      <t>(6)</t>
    </r>
    <r>
      <rPr>
        <sz val="10"/>
        <color rgb="FF000000"/>
        <rFont val="Arial"/>
        <family val="2"/>
      </rPr>
      <t xml:space="preserve"> Common stock shares issued </t>
    </r>
  </si>
  <si>
    <r>
      <rPr>
        <vertAlign val="superscript"/>
        <sz val="10"/>
        <color rgb="FF000000"/>
        <rFont val="Arial"/>
        <family val="2"/>
      </rPr>
      <t>(7)</t>
    </r>
    <r>
      <rPr>
        <sz val="10"/>
        <color rgb="FF000000"/>
        <rFont val="Arial"/>
        <family val="2"/>
      </rPr>
      <t xml:space="preserve"> Total common shares outstanding </t>
    </r>
  </si>
  <si>
    <r>
      <rPr>
        <vertAlign val="superscript"/>
        <sz val="10"/>
        <color rgb="FF000000"/>
        <rFont val="Arial"/>
        <family val="2"/>
      </rPr>
      <t>(8)</t>
    </r>
    <r>
      <rPr>
        <sz val="10"/>
        <color rgb="FF000000"/>
        <rFont val="Arial"/>
        <family val="2"/>
      </rPr>
      <t xml:space="preserve"> Treasury stock shares </t>
    </r>
  </si>
  <si>
    <r>
      <t>March 31, 2018</t>
    </r>
    <r>
      <rPr>
        <vertAlign val="superscript"/>
        <sz val="10"/>
        <color rgb="FF000000"/>
        <rFont val="Arial"/>
        <family val="2"/>
      </rPr>
      <t>(1)</t>
    </r>
  </si>
  <si>
    <r>
      <t>June 30, 2018</t>
    </r>
    <r>
      <rPr>
        <vertAlign val="superscript"/>
        <sz val="10"/>
        <color rgb="FF000000"/>
        <rFont val="Arial"/>
        <family val="2"/>
      </rPr>
      <t>(1)</t>
    </r>
  </si>
  <si>
    <r>
      <t>September 30, 2018</t>
    </r>
    <r>
      <rPr>
        <vertAlign val="superscript"/>
        <sz val="10"/>
        <color rgb="FF000000"/>
        <rFont val="Arial"/>
        <family val="2"/>
      </rPr>
      <t>(1)</t>
    </r>
  </si>
  <si>
    <r>
      <t>December 31, 2018</t>
    </r>
    <r>
      <rPr>
        <vertAlign val="superscript"/>
        <sz val="10"/>
        <color rgb="FF000000"/>
        <rFont val="Arial"/>
        <family val="2"/>
      </rPr>
      <t>(1)</t>
    </r>
  </si>
  <si>
    <r>
      <t>March 31, 2019</t>
    </r>
    <r>
      <rPr>
        <vertAlign val="superscript"/>
        <sz val="10"/>
        <color rgb="FF000000"/>
        <rFont val="Arial"/>
        <family val="2"/>
      </rPr>
      <t>(1)</t>
    </r>
  </si>
  <si>
    <r>
      <t>June 30, 2019</t>
    </r>
    <r>
      <rPr>
        <vertAlign val="superscript"/>
        <sz val="10"/>
        <color rgb="FF000000"/>
        <rFont val="Arial"/>
        <family val="2"/>
      </rPr>
      <t>(1)</t>
    </r>
  </si>
  <si>
    <r>
      <t>Investment securities held-to-maturity</t>
    </r>
    <r>
      <rPr>
        <vertAlign val="superscript"/>
        <sz val="10"/>
        <color rgb="FF000000"/>
        <rFont val="Arial"/>
        <family val="2"/>
      </rPr>
      <t>(2)</t>
    </r>
  </si>
  <si>
    <r>
      <t>Loans and leases, net</t>
    </r>
    <r>
      <rPr>
        <vertAlign val="superscript"/>
        <sz val="10"/>
        <color rgb="FF000000"/>
        <rFont val="Arial"/>
        <family val="2"/>
      </rPr>
      <t>(3)</t>
    </r>
  </si>
  <si>
    <r>
      <t>Premises and equipment, net</t>
    </r>
    <r>
      <rPr>
        <vertAlign val="superscript"/>
        <sz val="10"/>
        <color rgb="FF000000"/>
        <rFont val="Arial"/>
        <family val="2"/>
      </rPr>
      <t>(4)</t>
    </r>
  </si>
  <si>
    <r>
      <t>Total deposits</t>
    </r>
    <r>
      <rPr>
        <vertAlign val="superscript"/>
        <sz val="10"/>
        <color rgb="FF000000"/>
        <rFont val="Arial"/>
        <family val="2"/>
      </rPr>
      <t>(5)</t>
    </r>
  </si>
  <si>
    <r>
      <t>Common stock, $1 par, 750,000,000 shares authorized</t>
    </r>
    <r>
      <rPr>
        <vertAlign val="superscript"/>
        <sz val="10"/>
        <color rgb="FF000000"/>
        <rFont val="Arial"/>
        <family val="2"/>
      </rPr>
      <t>(6)(7)</t>
    </r>
  </si>
  <si>
    <r>
      <t>Treasury stock, at cost</t>
    </r>
    <r>
      <rPr>
        <vertAlign val="superscript"/>
        <sz val="10"/>
        <color rgb="FF000000"/>
        <rFont val="Arial"/>
        <family val="2"/>
      </rPr>
      <t>(8)</t>
    </r>
  </si>
  <si>
    <r>
      <t>Securities purchased under resale agreements</t>
    </r>
    <r>
      <rPr>
        <vertAlign val="superscript"/>
        <sz val="7"/>
        <color rgb="FF000000"/>
        <rFont val="Arial"/>
        <family val="2"/>
      </rPr>
      <t>(2)</t>
    </r>
  </si>
  <si>
    <r>
      <t>Non-U.S.</t>
    </r>
    <r>
      <rPr>
        <vertAlign val="superscript"/>
        <sz val="7"/>
        <color rgb="FF000000"/>
        <rFont val="Arial"/>
        <family val="2"/>
      </rPr>
      <t>(3)</t>
    </r>
  </si>
  <si>
    <r>
      <t>Total interest-bearing deposits</t>
    </r>
    <r>
      <rPr>
        <vertAlign val="superscript"/>
        <sz val="7"/>
        <color rgb="FF000000"/>
        <rFont val="Arial"/>
        <family val="2"/>
      </rPr>
      <t>(3)</t>
    </r>
  </si>
  <si>
    <r>
      <t>Net interest income, GAAP-basis</t>
    </r>
    <r>
      <rPr>
        <vertAlign val="superscript"/>
        <sz val="7"/>
        <color rgb="FF000000"/>
        <rFont val="Arial"/>
        <family val="2"/>
      </rPr>
      <t>(3)</t>
    </r>
  </si>
  <si>
    <r>
      <t>AVERAGE STATEMENT OF CONDITION - RATES EARNED AND PAID - FULLY TAXABLE-EQUIVALENT BASIS</t>
    </r>
    <r>
      <rPr>
        <b/>
        <vertAlign val="superscript"/>
        <sz val="10"/>
        <color rgb="FF000000"/>
        <rFont val="Arial"/>
        <family val="2"/>
      </rPr>
      <t>(1)</t>
    </r>
  </si>
  <si>
    <r>
      <t>AVERAGE STATEMENT OF CONDITION - RATES EARNED AND PAID - FULLY TAXABLE-EQUIVALENT BASIS - YEAR TO DATE</t>
    </r>
    <r>
      <rPr>
        <b/>
        <vertAlign val="superscript"/>
        <sz val="10"/>
        <color rgb="FF000000"/>
        <rFont val="Arial"/>
        <family val="2"/>
      </rPr>
      <t>(1)</t>
    </r>
  </si>
  <si>
    <r>
      <t>Securities purchased under resale agreements</t>
    </r>
    <r>
      <rPr>
        <vertAlign val="superscript"/>
        <sz val="8"/>
        <color rgb="FF000000"/>
        <rFont val="Arial"/>
        <family val="2"/>
      </rPr>
      <t>(2)</t>
    </r>
  </si>
  <si>
    <r>
      <t>Non-U.S.</t>
    </r>
    <r>
      <rPr>
        <vertAlign val="superscript"/>
        <sz val="8"/>
        <color rgb="FF000000"/>
        <rFont val="Arial"/>
        <family val="2"/>
      </rPr>
      <t>(3)</t>
    </r>
  </si>
  <si>
    <r>
      <t>Total interest-bearing deposits</t>
    </r>
    <r>
      <rPr>
        <vertAlign val="superscript"/>
        <sz val="8"/>
        <color rgb="FF000000"/>
        <rFont val="Arial"/>
        <family val="2"/>
      </rPr>
      <t>(3)</t>
    </r>
  </si>
  <si>
    <r>
      <rPr>
        <b/>
        <sz val="8"/>
        <color rgb="FF000000"/>
        <rFont val="Arial"/>
        <family val="2"/>
      </rPr>
      <t>(Dollars in millions; fully-taxable equivalent basis)</t>
    </r>
  </si>
  <si>
    <r>
      <t>Passive</t>
    </r>
    <r>
      <rPr>
        <vertAlign val="superscript"/>
        <sz val="8"/>
        <color rgb="FF000000"/>
        <rFont val="Arial"/>
        <family val="2"/>
      </rPr>
      <t>(1)</t>
    </r>
  </si>
  <si>
    <r>
      <t>Cash</t>
    </r>
    <r>
      <rPr>
        <vertAlign val="superscript"/>
        <sz val="8"/>
        <color rgb="FF000000"/>
        <rFont val="Arial"/>
        <family val="2"/>
      </rPr>
      <t>(2)</t>
    </r>
  </si>
  <si>
    <r>
      <t>Alternative Investments</t>
    </r>
    <r>
      <rPr>
        <vertAlign val="superscript"/>
        <sz val="8"/>
        <color rgb="FF000000"/>
        <rFont val="Arial"/>
        <family val="2"/>
      </rPr>
      <t>(3)</t>
    </r>
    <r>
      <rPr>
        <sz val="8"/>
        <color rgb="FF000000"/>
        <rFont val="Arial"/>
        <family val="2"/>
      </rPr>
      <t>:</t>
    </r>
  </si>
  <si>
    <r>
      <t>North America -  ICI Market Data</t>
    </r>
    <r>
      <rPr>
        <vertAlign val="superscript"/>
        <sz val="8"/>
        <color rgb="FF000000"/>
        <rFont val="Arial"/>
        <family val="2"/>
      </rPr>
      <t>(1)(2)(3)</t>
    </r>
  </si>
  <si>
    <r>
      <t>Long Term Funds</t>
    </r>
    <r>
      <rPr>
        <vertAlign val="superscript"/>
        <sz val="8"/>
        <color rgb="FF000000"/>
        <rFont val="Arial"/>
        <family val="2"/>
      </rPr>
      <t>(4)</t>
    </r>
  </si>
  <si>
    <r>
      <t>Europe -  Broadridge Market Data</t>
    </r>
    <r>
      <rPr>
        <vertAlign val="superscript"/>
        <sz val="8"/>
        <color rgb="FF000000"/>
        <rFont val="Arial"/>
        <family val="2"/>
      </rPr>
      <t>(1)(5)(6)</t>
    </r>
  </si>
  <si>
    <r>
      <rPr>
        <vertAlign val="superscript"/>
        <sz val="10"/>
        <color rgb="FF000000"/>
        <rFont val="Arial"/>
        <family val="2"/>
      </rPr>
      <t>(1)</t>
    </r>
    <r>
      <rPr>
        <sz val="10"/>
        <color rgb="FF000000"/>
        <rFont val="Arial"/>
        <family val="2"/>
      </rPr>
      <t xml:space="preserve"> Industry data is provided for illustrative purposes only and is not intended to reflect the Company's or its clients' activity.</t>
    </r>
  </si>
  <si>
    <r>
      <rPr>
        <vertAlign val="superscript"/>
        <sz val="10"/>
        <color rgb="FF000000"/>
        <rFont val="Arial"/>
        <family val="2"/>
      </rPr>
      <t>(2)</t>
    </r>
    <r>
      <rPr>
        <sz val="10"/>
        <color rgb="FF000000"/>
        <rFont val="Arial"/>
        <family val="2"/>
      </rPr>
      <t xml:space="preserve"> Source: Investment Company Institute. 
Investment Company Institute (ICI) data includes selected funds not registered under the Investment Company Act of 1940. Mutual fund data represents estimates of net new cash flow, which is new sales minus redemptions combined with net exchanges, while exchange-traded fund (ETF) data represents net issuance, which is gross issuance less gross redemptions.  Data for mutual funds that invest primarily in other mutual funds and ETFs that invest primarily in other ETFs were excluded from the series.  ICI classifies mutual funds and ETFs based on language in the fund prospectus.</t>
    </r>
  </si>
  <si>
    <r>
      <rPr>
        <vertAlign val="superscript"/>
        <sz val="10"/>
        <color rgb="FF000000"/>
        <rFont val="Arial"/>
        <family val="2"/>
      </rPr>
      <t>(3)</t>
    </r>
    <r>
      <rPr>
        <sz val="10"/>
        <color rgb="FF000000"/>
        <rFont val="Arial"/>
        <family val="2"/>
      </rPr>
      <t xml:space="preserve"> 4Q19 data includes ICI actuals for October and November 2019 and ICI estimates for December 2019.</t>
    </r>
  </si>
  <si>
    <r>
      <rPr>
        <vertAlign val="superscript"/>
        <sz val="10"/>
        <color rgb="FF000000"/>
        <rFont val="Arial"/>
        <family val="2"/>
      </rPr>
      <t xml:space="preserve">(4) </t>
    </r>
    <r>
      <rPr>
        <sz val="10"/>
        <color rgb="FF000000"/>
        <rFont val="Arial"/>
        <family val="2"/>
      </rPr>
      <t>The long-term fund flows reported by ICI are composed of North America Market flows mainly in Equities, Hybrids and Fixed-Income Asset Classes. The long-term fund flows reported by Broadridge are composed of the European, Middle-Eastern, and African market flows mainly in Equities, Fixed-Income and Multi Asset Classes.</t>
    </r>
  </si>
  <si>
    <r>
      <rPr>
        <vertAlign val="superscript"/>
        <sz val="10"/>
        <color rgb="FF000000"/>
        <rFont val="Arial"/>
        <family val="2"/>
      </rPr>
      <t xml:space="preserve">(5) </t>
    </r>
    <r>
      <rPr>
        <sz val="10"/>
        <color rgb="FF000000"/>
        <rFont val="Arial"/>
        <family val="2"/>
      </rPr>
      <t>Source: © Copyright 2019, Broadridge Financial Solutions, Inc.
Funds of funds have been excluded from Broadridge data (to avoid double counting). Therefore, a market total is the sum of all the investment categories excluding the three funds of funds categories, as categorized by Broadridge (in-house, ex-house and hedge). ETFs are included in Broadridge’s database on mutual funds, but this excludes exchange-traded commodity products that are not mutual funds.</t>
    </r>
  </si>
  <si>
    <r>
      <rPr>
        <vertAlign val="superscript"/>
        <sz val="10"/>
        <color rgb="FF000000"/>
        <rFont val="Arial"/>
        <family val="2"/>
      </rPr>
      <t xml:space="preserve">(6) </t>
    </r>
    <r>
      <rPr>
        <sz val="10"/>
        <color rgb="FF000000"/>
        <rFont val="Arial"/>
        <family val="2"/>
      </rPr>
      <t>4Q19 data is on a rolling 3 month basis and includes September through November 2019 for EMEA (Copyright 2019 Broadridge Financial Solutions, Inc.).</t>
    </r>
  </si>
  <si>
    <r>
      <rPr>
        <b/>
        <sz val="10"/>
        <color rgb="FF000000"/>
        <rFont val="Arial"/>
        <family val="2"/>
      </rPr>
      <t>STATE STREET CORPORATION</t>
    </r>
  </si>
  <si>
    <t>Book Value
(% Total)</t>
  </si>
  <si>
    <r>
      <t>Book Value</t>
    </r>
    <r>
      <rPr>
        <vertAlign val="superscript"/>
        <sz val="8"/>
        <color rgb="FF000000"/>
        <rFont val="Arial"/>
        <family val="2"/>
      </rPr>
      <t>(1)</t>
    </r>
  </si>
  <si>
    <r>
      <t>Net Unrealized After-tax MTM Gain/(Loss)
(In millions)</t>
    </r>
    <r>
      <rPr>
        <vertAlign val="superscript"/>
        <sz val="8"/>
        <color rgb="FF000000"/>
        <rFont val="Arial"/>
        <family val="2"/>
      </rPr>
      <t>(2)</t>
    </r>
  </si>
  <si>
    <r>
      <t>Fixed Rate/
Floating Rate</t>
    </r>
    <r>
      <rPr>
        <vertAlign val="superscript"/>
        <sz val="8"/>
        <color rgb="FF000000"/>
        <rFont val="Arial"/>
        <family val="2"/>
      </rPr>
      <t>(3)</t>
    </r>
  </si>
  <si>
    <t>ABS
FRMBS</t>
  </si>
  <si>
    <t>ABS
All Other</t>
  </si>
  <si>
    <r>
      <t>Gov't/Agency</t>
    </r>
    <r>
      <rPr>
        <vertAlign val="superscript"/>
        <sz val="8"/>
        <color rgb="FF000000"/>
        <rFont val="Arial"/>
        <family val="2"/>
      </rPr>
      <t>(1)(2)</t>
    </r>
  </si>
  <si>
    <r>
      <t>Total Non-U.S. Investments</t>
    </r>
    <r>
      <rPr>
        <b/>
        <vertAlign val="superscript"/>
        <sz val="8"/>
        <color rgb="FF000000"/>
        <rFont val="Arial"/>
        <family val="2"/>
      </rPr>
      <t>(3)</t>
    </r>
  </si>
  <si>
    <r>
      <t>Total fee revenue, GAAP-basis</t>
    </r>
    <r>
      <rPr>
        <vertAlign val="superscript"/>
        <sz val="6"/>
        <color rgb="FF000000"/>
        <rFont val="Arial"/>
        <family val="2"/>
      </rPr>
      <t>(1)</t>
    </r>
  </si>
  <si>
    <r>
      <t>Acquisition and restructuring costs</t>
    </r>
    <r>
      <rPr>
        <vertAlign val="superscript"/>
        <sz val="6"/>
        <color rgb="FF000000"/>
        <rFont val="Arial"/>
        <family val="2"/>
      </rPr>
      <t>(2)</t>
    </r>
  </si>
  <si>
    <r>
      <t>Repositioning charges</t>
    </r>
    <r>
      <rPr>
        <vertAlign val="superscript"/>
        <sz val="6"/>
        <color rgb="FF000000"/>
        <rFont val="Arial"/>
        <family val="2"/>
      </rPr>
      <t>(3)</t>
    </r>
  </si>
  <si>
    <r>
      <t>Preferred securities redemption</t>
    </r>
    <r>
      <rPr>
        <vertAlign val="superscript"/>
        <sz val="6"/>
        <color rgb="FF000000"/>
        <rFont val="Arial"/>
        <family val="2"/>
      </rPr>
      <t>(4)</t>
    </r>
  </si>
  <si>
    <r>
      <rPr>
        <vertAlign val="superscript"/>
        <sz val="10"/>
        <color rgb="FF000000"/>
        <rFont val="Arial"/>
        <family val="2"/>
      </rPr>
      <t xml:space="preserve">(1) </t>
    </r>
    <r>
      <rPr>
        <sz val="10"/>
        <color rgb="FF000000"/>
        <rFont val="Arial"/>
        <family val="2"/>
      </rPr>
      <t xml:space="preserve">Approximately $15 million of swap costs in 1Q18 were reclassified from processing fees and other revenue within fee revenue to net interest income to conform to current presentation. </t>
    </r>
  </si>
  <si>
    <r>
      <rPr>
        <vertAlign val="superscript"/>
        <sz val="10"/>
        <color rgb="FF000000"/>
        <rFont val="Arial"/>
        <family val="2"/>
      </rPr>
      <t xml:space="preserve">(2) </t>
    </r>
    <r>
      <rPr>
        <sz val="10"/>
        <color rgb="FF000000"/>
        <rFont val="Arial"/>
        <family val="2"/>
      </rPr>
      <t>Acquisition and restructuring costs of approximately $29 million in 4Q19, consisting of acquisition costs primarily related to CRD.</t>
    </r>
  </si>
  <si>
    <r>
      <rPr>
        <vertAlign val="superscript"/>
        <sz val="10"/>
        <color rgb="FF000000"/>
        <rFont val="Arial"/>
        <family val="2"/>
      </rPr>
      <t xml:space="preserve">(3) </t>
    </r>
    <r>
      <rPr>
        <sz val="10"/>
        <color rgb="FF000000"/>
        <rFont val="Arial"/>
        <family val="2"/>
      </rPr>
      <t>Includes charges in 4Q18 that were previously disclosed as "Business exit: Channel Islands."</t>
    </r>
  </si>
  <si>
    <r>
      <rPr>
        <vertAlign val="superscript"/>
        <sz val="10"/>
        <color rgb="FF000000"/>
        <rFont val="Arial"/>
        <family val="2"/>
      </rPr>
      <t xml:space="preserve">(4) </t>
    </r>
    <r>
      <rPr>
        <sz val="10"/>
        <color rgb="FF000000"/>
        <rFont val="Arial"/>
        <family val="2"/>
      </rPr>
      <t>We redeemed all outstanding Series E noncumulative perpetual preferred stock on December 15, 2019 at a redemption price of $750 million ($100,000 per share equivalent to $25.00 per depositary share) plus accrued and unpaid dividends. The difference between the redemption value and the net carrying value of $22 million resulted in an EPS impact of approximately ($.06) per share in 2019.</t>
    </r>
  </si>
  <si>
    <r>
      <rPr>
        <vertAlign val="superscript"/>
        <sz val="10"/>
        <color rgb="FF000000"/>
        <rFont val="Arial"/>
      </rPr>
      <t>(1)</t>
    </r>
    <r>
      <rPr>
        <sz val="10"/>
        <color rgb="FF000000"/>
        <rFont val="Arial"/>
      </rPr>
      <t xml:space="preserve"> Includes charges in 2015 and 2016 that were previously disclosed as "severance costs associated with staffing realignment" and charges in 2018 that were previously disclosed as "Business exit: Channel Islands."</t>
    </r>
  </si>
  <si>
    <r>
      <t>Software and processing fees</t>
    </r>
    <r>
      <rPr>
        <vertAlign val="superscript"/>
        <sz val="8"/>
        <color rgb="FF000000"/>
        <rFont val="Arial"/>
        <family val="2"/>
      </rPr>
      <t>(1)</t>
    </r>
  </si>
  <si>
    <r>
      <t>Net interest income</t>
    </r>
    <r>
      <rPr>
        <vertAlign val="superscript"/>
        <sz val="8"/>
        <color rgb="FF000000"/>
        <rFont val="Arial"/>
        <family val="2"/>
      </rPr>
      <t>(1)</t>
    </r>
  </si>
  <si>
    <r>
      <t>Basel III Advanced Approaches</t>
    </r>
    <r>
      <rPr>
        <vertAlign val="superscript"/>
        <sz val="7"/>
        <color rgb="FF000000"/>
        <rFont val="Arial"/>
        <family val="2"/>
      </rPr>
      <t>(1)</t>
    </r>
  </si>
  <si>
    <r>
      <t>Basel III Standardized Approach</t>
    </r>
    <r>
      <rPr>
        <vertAlign val="superscript"/>
        <sz val="7"/>
        <color rgb="FF000000"/>
        <rFont val="Arial"/>
        <family val="2"/>
      </rPr>
      <t>(2)</t>
    </r>
  </si>
  <si>
    <r>
      <t>Basel III Advanced Approaches</t>
    </r>
    <r>
      <rPr>
        <vertAlign val="superscript"/>
        <sz val="7"/>
        <color rgb="FF000000"/>
        <rFont val="Arial"/>
        <family val="2"/>
      </rPr>
      <t>(1)</t>
    </r>
    <r>
      <rPr>
        <sz val="7"/>
        <color rgb="FF000000"/>
        <rFont val="Arial"/>
        <family val="2"/>
      </rPr>
      <t xml:space="preserve"> </t>
    </r>
  </si>
  <si>
    <r>
      <rPr>
        <sz val="7"/>
        <color rgb="FF000000"/>
        <rFont val="Arial"/>
        <family val="2"/>
      </rPr>
      <t>Basel III Advanced Approaches</t>
    </r>
    <r>
      <rPr>
        <vertAlign val="superscript"/>
        <sz val="7"/>
        <color rgb="FF000000"/>
        <rFont val="Arial"/>
        <family val="2"/>
      </rPr>
      <t>(1)</t>
    </r>
    <r>
      <rPr>
        <sz val="7"/>
        <color rgb="FF000000"/>
        <rFont val="Arial"/>
        <family val="2"/>
      </rPr>
      <t xml:space="preserve"> </t>
    </r>
  </si>
  <si>
    <r>
      <rPr>
        <sz val="7"/>
        <color rgb="FF000000"/>
        <rFont val="Arial"/>
        <family val="2"/>
      </rPr>
      <t>Basel III Standardized Approach</t>
    </r>
    <r>
      <rPr>
        <vertAlign val="superscript"/>
        <sz val="7"/>
        <color rgb="FF00000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</si>
</sst>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numFmts count="28">
    <numFmt numFmtId="41" formatCode="_(* #,##0_);_(* \(#,##0\);_(* &quot;-&quot;_);_(@_)"/>
    <numFmt numFmtId="164" formatCode="_(#,##0_);_(\(#,##0\);_(&quot;—&quot;_);_(@_)"/>
    <numFmt numFmtId="165" formatCode="mmmm\ d\,\ yyyy"/>
    <numFmt numFmtId="166" formatCode="_(#,##0.00_);_(\(#,##0.00\);_(&quot;—&quot;_);_(@_)"/>
    <numFmt numFmtId="167" formatCode="0;\-0;0;_(@_)"/>
    <numFmt numFmtId="168" formatCode="_(&quot;$&quot;* #,##0_)_%;_(&quot;$&quot;* \(#,##0\)_%;_(&quot;$&quot;* &quot;—&quot;_);_(@_)"/>
    <numFmt numFmtId="169" formatCode="#,##0_)%;\(#,##0\)%;&quot;—&quot;\%;_(@_)"/>
    <numFmt numFmtId="170" formatCode="_(#,##0_)_%;_(\(#,##0\)_%;_(&quot;—&quot;_);_(@_)"/>
    <numFmt numFmtId="171" formatCode="_(&quot;$&quot;* #,###.00_)_%;_(&quot;$&quot;* \(#,###.00\)_%;_(&quot;$&quot;* &quot;—&quot;_);_(@_)"/>
    <numFmt numFmtId="172" formatCode="_(#,###.00_)_%;_(\(#,###.00\)_%;_(&quot;—&quot;_);_(@_)"/>
    <numFmt numFmtId="173" formatCode="_(&quot;$&quot;* #,##0.00_)_%;_(&quot;$&quot;* \(#,##0.00\)_%;_(&quot;$&quot;* &quot;—&quot;_);_(@_)"/>
    <numFmt numFmtId="174" formatCode="_(#,###_)_%;_(\(#,###\)_%;_(&quot;—&quot;_);_(@_)"/>
    <numFmt numFmtId="175" formatCode="_(#,##0.00_)_%;_(\(#,##0.00\)_%;_(&quot;—&quot;_);_(@_)"/>
    <numFmt numFmtId="176" formatCode="#,##0.0_)%;\(#,##0.0\)%;&quot;—&quot;\%;_(@_)"/>
    <numFmt numFmtId="177" formatCode="#,##0.00_)%;\(#,##0.00\)%;&quot;—&quot;\%;_(@_)"/>
    <numFmt numFmtId="178" formatCode="#,###.0_)%;\(#,###.0\)%;&quot;—&quot;\%;_(@_)"/>
    <numFmt numFmtId="179" formatCode="_(#,###.00_);_(\(#,###.00\);_(&quot;—&quot;_);_(@_)"/>
    <numFmt numFmtId="180" formatCode="_(&quot;$&quot;* #,###.00_);_(&quot;$&quot;* \(#,###.00\);_(&quot;$&quot;* &quot;—&quot;_);_(@_)"/>
    <numFmt numFmtId="181" formatCode="_(#,##0.0_)_%;_(\(#,##0.0\)_%;_(&quot;—&quot;_);_(@_)"/>
    <numFmt numFmtId="182" formatCode="_(&quot;$&quot;* #,##0.0_)_%;_(&quot;$&quot;* \(#,##0.0\)_%;_(&quot;$&quot;* &quot;—&quot;_);_(@_)"/>
    <numFmt numFmtId="183" formatCode="#,###_)%;\(#,###\)%;&quot;—&quot;\%;_(@_)"/>
    <numFmt numFmtId="184" formatCode="#,###.00_)%;\(#,###.00\)%;&quot;—&quot;\%;_(@_)"/>
    <numFmt numFmtId="185" formatCode="_(&quot;$&quot;* #,##0.00_);_(&quot;$&quot;* \(#,##0.00\);_(&quot;$&quot;* &quot;—&quot;_);_(@_)"/>
    <numFmt numFmtId="186" formatCode="_(&quot;$&quot;* #,##0_);_(&quot;$&quot;* \(#,##0\);_(&quot;$&quot;* &quot;—&quot;_);_(@_)"/>
    <numFmt numFmtId="187" formatCode="_(&quot;$&quot;* #,##0.0_);_(&quot;$&quot;* \(#,##0.0\);_(&quot;$&quot;* &quot;—&quot;_);_(@_)"/>
    <numFmt numFmtId="188" formatCode="_(#,##0.0_);_(\(#,##0.0\);_(&quot;—&quot;_);_(@_)"/>
    <numFmt numFmtId="189" formatCode="_(#,##0.000_)_%;_(\(#,##0.000\)_%;_(&quot;—&quot;_);_(@_)"/>
    <numFmt numFmtId="190" formatCode="_(* #,##0_);_(* \(#,##0\);_(* &quot;-&quot;??_);_(@_)"/>
  </numFmts>
  <fonts count="49" x14ac:knownFonts="1">
    <font>
      <sz val="10"/>
      <color rgb="FF000000"/>
      <name val="Times New Roman"/>
    </font>
    <font>
      <sz val="8"/>
      <color rgb="FF000000"/>
      <name val="Arial"/>
    </font>
    <font>
      <sz val="8"/>
      <color rgb="FF000000"/>
      <name val="Arial"/>
    </font>
    <font>
      <sz val="10"/>
      <color rgb="FF000000"/>
      <name val="Times New Roman"/>
    </font>
    <font>
      <b/>
      <sz val="8"/>
      <color rgb="FF000000"/>
      <name val="Arial"/>
    </font>
    <font>
      <b/>
      <sz val="10"/>
      <color rgb="FF000000"/>
      <name val="Arial"/>
    </font>
    <font>
      <sz val="10"/>
      <color rgb="FF000000"/>
      <name val="Arial"/>
    </font>
    <font>
      <b/>
      <sz val="9"/>
      <color rgb="FF000000"/>
      <name val="Arial"/>
    </font>
    <font>
      <sz val="9"/>
      <color rgb="FF000000"/>
      <name val="Arial"/>
    </font>
    <font>
      <sz val="7"/>
      <color rgb="FF000000"/>
      <name val="Arial"/>
    </font>
    <font>
      <sz val="6"/>
      <color rgb="FF000000"/>
      <name val="Arial"/>
    </font>
    <font>
      <b/>
      <sz val="6"/>
      <color rgb="FF000000"/>
      <name val="Arial"/>
    </font>
    <font>
      <b/>
      <sz val="8"/>
      <color rgb="FF000000"/>
      <name val="Arial"/>
    </font>
    <font>
      <sz val="8"/>
      <color rgb="FF000000"/>
      <name val="Arial"/>
    </font>
    <font>
      <sz val="8"/>
      <color rgb="FF000000"/>
      <name val="Times New Roman"/>
    </font>
    <font>
      <sz val="9"/>
      <color rgb="FF000000"/>
      <name val="Arial"/>
    </font>
    <font>
      <sz val="6"/>
      <color rgb="FF000000"/>
      <name val="Arial"/>
    </font>
    <font>
      <b/>
      <sz val="6.5"/>
      <color rgb="FF000000"/>
      <name val="Arial"/>
    </font>
    <font>
      <sz val="6.5"/>
      <color rgb="FF000000"/>
      <name val="Arial"/>
    </font>
    <font>
      <sz val="6.5"/>
      <color rgb="FF000000"/>
      <name val="Times New Roman"/>
    </font>
    <font>
      <sz val="6.5"/>
      <color rgb="FF000000"/>
      <name val="Arial"/>
    </font>
    <font>
      <sz val="6"/>
      <color rgb="FF000000"/>
      <name val="Arial"/>
    </font>
    <font>
      <sz val="6"/>
      <color rgb="FF000000"/>
      <name val="Arial"/>
    </font>
    <font>
      <b/>
      <vertAlign val="superscript"/>
      <sz val="10"/>
      <color rgb="FF000000"/>
      <name val="Arial"/>
    </font>
    <font>
      <vertAlign val="superscript"/>
      <sz val="10"/>
      <color rgb="FF000000"/>
      <name val="Arial"/>
    </font>
    <font>
      <b/>
      <sz val="10"/>
      <color rgb="FFFF0000"/>
      <name val="Arial"/>
    </font>
    <font>
      <b/>
      <sz val="10"/>
      <color rgb="FF000000"/>
      <name val="Arial"/>
      <family val="2"/>
    </font>
    <font>
      <sz val="10"/>
      <color rgb="FF000000"/>
      <name val="Arial"/>
      <family val="2"/>
    </font>
    <font>
      <b/>
      <i/>
      <sz val="10"/>
      <color rgb="FF000000"/>
      <name val="Arial"/>
      <family val="2"/>
    </font>
    <font>
      <b/>
      <sz val="10"/>
      <color rgb="FFFF0000"/>
      <name val="Arial"/>
      <family val="2"/>
    </font>
    <font>
      <b/>
      <sz val="10"/>
      <name val="Arial"/>
      <family val="2"/>
    </font>
    <font>
      <b/>
      <sz val="8"/>
      <color rgb="FF000000"/>
      <name val="Arial"/>
      <family val="2"/>
    </font>
    <font>
      <sz val="7"/>
      <color rgb="FF000000"/>
      <name val="Arial"/>
      <family val="2"/>
    </font>
    <font>
      <sz val="8"/>
      <color rgb="FF000000"/>
      <name val="Arial"/>
      <family val="2"/>
    </font>
    <font>
      <b/>
      <vertAlign val="superscript"/>
      <sz val="10"/>
      <color rgb="FF000000"/>
      <name val="Arial"/>
      <family val="2"/>
    </font>
    <font>
      <vertAlign val="superscript"/>
      <sz val="10"/>
      <color rgb="FF000000"/>
      <name val="Arial"/>
      <family val="2"/>
    </font>
    <font>
      <b/>
      <sz val="7"/>
      <color rgb="FF000000"/>
      <name val="Arial"/>
      <family val="2"/>
    </font>
    <font>
      <i/>
      <sz val="10"/>
      <color rgb="FF000000"/>
      <name val="Arial"/>
      <family val="2"/>
    </font>
    <font>
      <sz val="6"/>
      <color rgb="FF000000"/>
      <name val="Arial"/>
      <family val="2"/>
    </font>
    <font>
      <vertAlign val="superscript"/>
      <sz val="6"/>
      <color rgb="FF000000"/>
      <name val="Arial"/>
      <family val="2"/>
    </font>
    <font>
      <b/>
      <sz val="10"/>
      <color rgb="FF661DE8"/>
      <name val="Arial"/>
      <family val="2"/>
    </font>
    <font>
      <b/>
      <sz val="6"/>
      <color rgb="FF000000"/>
      <name val="Arial"/>
      <family val="2"/>
    </font>
    <font>
      <vertAlign val="superscript"/>
      <sz val="7"/>
      <color rgb="FF000000"/>
      <name val="Arial"/>
      <family val="2"/>
    </font>
    <font>
      <sz val="10"/>
      <color rgb="FF000000"/>
      <name val="Times New Roman"/>
      <family val="1"/>
    </font>
    <font>
      <vertAlign val="superscript"/>
      <sz val="8"/>
      <color rgb="FF000000"/>
      <name val="Arial"/>
      <family val="2"/>
    </font>
    <font>
      <b/>
      <vertAlign val="superscript"/>
      <sz val="8"/>
      <color rgb="FF000000"/>
      <name val="Arial"/>
      <family val="2"/>
    </font>
    <font>
      <sz val="6"/>
      <color rgb="FF1F497D"/>
      <name val="Arial"/>
      <family val="2"/>
    </font>
    <font>
      <sz val="8"/>
      <color rgb="FF000000"/>
      <name val="Times New Roman"/>
      <family val="1"/>
    </font>
    <font>
      <sz val="7"/>
      <color rgb="FF000000"/>
      <name val="Times New Roman"/>
      <family val="1"/>
    </font>
  </fonts>
  <fills count="10">
    <fill>
      <patternFill patternType="none"/>
    </fill>
    <fill>
      <patternFill patternType="gray125"/>
    </fill>
    <fill>
      <patternFill patternType="solid">
        <fgColor rgb="FFEAEAEA"/>
      </patternFill>
    </fill>
    <fill>
      <patternFill patternType="solid">
        <fgColor rgb="FFCCEEFF"/>
      </patternFill>
    </fill>
    <fill>
      <patternFill patternType="solid">
        <fgColor rgb="FFCCEEFF"/>
      </patternFill>
    </fill>
    <fill>
      <patternFill patternType="solid">
        <fgColor rgb="FFBFE4FF"/>
      </patternFill>
    </fill>
    <fill>
      <patternFill patternType="solid">
        <fgColor rgb="FFCCEEFF"/>
      </patternFill>
    </fill>
    <fill>
      <patternFill patternType="solid">
        <fgColor rgb="FFFFFFFF"/>
      </patternFill>
    </fill>
    <fill>
      <patternFill patternType="solid">
        <fgColor rgb="FFACACAC"/>
      </patternFill>
    </fill>
    <fill>
      <patternFill patternType="solid">
        <fgColor rgb="FFD8D8D8"/>
      </patternFill>
    </fill>
  </fills>
  <borders count="11">
    <border>
      <left/>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double">
        <color auto="1"/>
      </top>
      <bottom/>
      <diagonal/>
    </border>
    <border>
      <left/>
      <right/>
      <top/>
      <bottom style="double">
        <color auto="1"/>
      </bottom>
      <diagonal/>
    </border>
    <border>
      <left/>
      <right/>
      <top style="double">
        <color auto="1"/>
      </top>
      <bottom style="double">
        <color auto="1"/>
      </bottom>
      <diagonal/>
    </border>
  </borders>
  <cellStyleXfs count="1">
    <xf numFmtId="0" fontId="0" fillId="0" borderId="0"/>
  </cellStyleXfs>
  <cellXfs count="967">
    <xf numFmtId="0" fontId="0" fillId="0" borderId="0" xfId="0" applyAlignment="1">
      <alignment wrapText="1"/>
    </xf>
    <xf numFmtId="0" fontId="1" fillId="0" borderId="0" xfId="0" applyFont="1" applyAlignment="1">
      <alignment horizontal="left"/>
    </xf>
    <xf numFmtId="0" fontId="1" fillId="0" borderId="0" xfId="0" applyFont="1" applyAlignment="1">
      <alignment wrapText="1"/>
    </xf>
    <xf numFmtId="0" fontId="1" fillId="0" borderId="0" xfId="0" applyFont="1" applyAlignment="1"/>
    <xf numFmtId="0" fontId="6" fillId="0" borderId="0" xfId="0" applyFont="1" applyAlignment="1">
      <alignment horizontal="left"/>
    </xf>
    <xf numFmtId="0" fontId="5" fillId="0" borderId="0" xfId="0" applyFont="1" applyAlignment="1">
      <alignment horizontal="center"/>
    </xf>
    <xf numFmtId="0" fontId="6" fillId="0" borderId="0" xfId="0" applyFont="1" applyAlignment="1">
      <alignment horizontal="center"/>
    </xf>
    <xf numFmtId="0" fontId="4" fillId="0" borderId="0" xfId="0" applyFont="1" applyAlignment="1">
      <alignment horizontal="center"/>
    </xf>
    <xf numFmtId="0" fontId="9" fillId="0" borderId="0" xfId="0" applyFont="1" applyAlignment="1">
      <alignment horizontal="center"/>
    </xf>
    <xf numFmtId="0" fontId="4" fillId="0" borderId="5" xfId="0" applyFont="1" applyBorder="1" applyAlignment="1">
      <alignment horizontal="center" wrapText="1"/>
    </xf>
    <xf numFmtId="0" fontId="4" fillId="0" borderId="0" xfId="0" applyFont="1" applyAlignment="1">
      <alignment horizontal="left"/>
    </xf>
    <xf numFmtId="0" fontId="4" fillId="0" borderId="0" xfId="0" applyFont="1" applyAlignment="1">
      <alignment vertical="top" wrapText="1"/>
    </xf>
    <xf numFmtId="0" fontId="1" fillId="0" borderId="0" xfId="0" applyFont="1" applyAlignment="1">
      <alignment horizontal="center"/>
    </xf>
    <xf numFmtId="0" fontId="1" fillId="4" borderId="0" xfId="0" applyFont="1" applyFill="1" applyAlignment="1">
      <alignment vertical="top" wrapText="1" indent="1"/>
    </xf>
    <xf numFmtId="0" fontId="1" fillId="4" borderId="0" xfId="0" applyFont="1" applyFill="1" applyAlignment="1">
      <alignment horizontal="left"/>
    </xf>
    <xf numFmtId="0" fontId="1" fillId="0" borderId="0" xfId="0" applyFont="1" applyAlignment="1">
      <alignment vertical="top" wrapText="1" indent="1"/>
    </xf>
    <xf numFmtId="0" fontId="4" fillId="4" borderId="0" xfId="0" applyFont="1" applyFill="1" applyAlignment="1">
      <alignment vertical="top" wrapText="1"/>
    </xf>
    <xf numFmtId="168" fontId="2" fillId="0" borderId="0" xfId="0" applyNumberFormat="1" applyFont="1" applyAlignment="1"/>
    <xf numFmtId="168" fontId="1" fillId="0" borderId="0" xfId="0" applyNumberFormat="1" applyFont="1" applyAlignment="1"/>
    <xf numFmtId="170" fontId="2" fillId="4" borderId="0" xfId="0" applyNumberFormat="1" applyFont="1" applyFill="1" applyAlignment="1"/>
    <xf numFmtId="170" fontId="1" fillId="4" borderId="0" xfId="0" applyNumberFormat="1" applyFont="1" applyFill="1" applyAlignment="1"/>
    <xf numFmtId="170" fontId="2" fillId="0" borderId="0" xfId="0" applyNumberFormat="1" applyFont="1" applyAlignment="1"/>
    <xf numFmtId="170" fontId="1" fillId="0" borderId="0" xfId="0" applyNumberFormat="1" applyFont="1" applyAlignment="1"/>
    <xf numFmtId="168" fontId="1" fillId="4" borderId="0" xfId="0" applyNumberFormat="1" applyFont="1" applyFill="1" applyAlignment="1"/>
    <xf numFmtId="176" fontId="2" fillId="0" borderId="0" xfId="0" applyNumberFormat="1" applyFont="1" applyAlignment="1"/>
    <xf numFmtId="176" fontId="1" fillId="0" borderId="0" xfId="0" applyNumberFormat="1" applyFont="1" applyAlignment="1"/>
    <xf numFmtId="176" fontId="2" fillId="4" borderId="0" xfId="0" applyNumberFormat="1" applyFont="1" applyFill="1" applyAlignment="1"/>
    <xf numFmtId="176" fontId="1" fillId="4" borderId="0" xfId="0" applyNumberFormat="1" applyFont="1" applyFill="1" applyAlignment="1"/>
    <xf numFmtId="176" fontId="1" fillId="0" borderId="0" xfId="0" applyNumberFormat="1" applyFont="1" applyAlignment="1"/>
    <xf numFmtId="176" fontId="2" fillId="0" borderId="0" xfId="0" applyNumberFormat="1" applyFont="1" applyAlignment="1"/>
    <xf numFmtId="0" fontId="3" fillId="0" borderId="5" xfId="0" applyFont="1" applyBorder="1" applyAlignment="1">
      <alignment horizontal="left"/>
    </xf>
    <xf numFmtId="0" fontId="9" fillId="0" borderId="0" xfId="0" applyFont="1" applyAlignment="1">
      <alignment horizontal="left"/>
    </xf>
    <xf numFmtId="0" fontId="3" fillId="0" borderId="0" xfId="0" applyFont="1" applyAlignment="1">
      <alignment horizontal="left"/>
    </xf>
    <xf numFmtId="0" fontId="10" fillId="0" borderId="0" xfId="0" applyFont="1" applyAlignment="1">
      <alignment horizontal="left"/>
    </xf>
    <xf numFmtId="0" fontId="9" fillId="0" borderId="0" xfId="0" applyFont="1" applyAlignment="1">
      <alignment wrapText="1"/>
    </xf>
    <xf numFmtId="0" fontId="11" fillId="0" borderId="0" xfId="0" applyFont="1" applyAlignment="1">
      <alignment horizontal="left"/>
    </xf>
    <xf numFmtId="0" fontId="11" fillId="0" borderId="0" xfId="0" applyFont="1" applyAlignment="1">
      <alignment horizontal="center" wrapText="1"/>
    </xf>
    <xf numFmtId="0" fontId="10" fillId="0" borderId="0" xfId="0" applyFont="1" applyAlignment="1">
      <alignment horizontal="center" wrapText="1"/>
    </xf>
    <xf numFmtId="0" fontId="10" fillId="0" borderId="0" xfId="0" applyFont="1" applyAlignment="1">
      <alignment horizontal="left" vertical="top"/>
    </xf>
    <xf numFmtId="0" fontId="1" fillId="0" borderId="5" xfId="0" applyFont="1" applyBorder="1" applyAlignment="1">
      <alignment horizontal="center"/>
    </xf>
    <xf numFmtId="0" fontId="1" fillId="0" borderId="6" xfId="0" applyFont="1" applyBorder="1" applyAlignment="1">
      <alignment horizontal="center" wrapText="1"/>
    </xf>
    <xf numFmtId="0" fontId="1" fillId="0" borderId="5" xfId="0" applyFont="1" applyBorder="1" applyAlignment="1">
      <alignment wrapText="1"/>
    </xf>
    <xf numFmtId="0" fontId="4" fillId="0" borderId="4" xfId="0" applyFont="1" applyBorder="1" applyAlignment="1">
      <alignment wrapText="1"/>
    </xf>
    <xf numFmtId="0" fontId="1" fillId="4" borderId="0" xfId="0" applyFont="1" applyFill="1" applyAlignment="1">
      <alignment wrapText="1"/>
    </xf>
    <xf numFmtId="168" fontId="2" fillId="4" borderId="0" xfId="0" applyNumberFormat="1" applyFont="1" applyFill="1" applyAlignment="1"/>
    <xf numFmtId="0" fontId="4" fillId="4" borderId="0" xfId="0" applyFont="1" applyFill="1" applyAlignment="1">
      <alignment horizontal="left"/>
    </xf>
    <xf numFmtId="176" fontId="2" fillId="4" borderId="0" xfId="0" applyNumberFormat="1" applyFont="1" applyFill="1" applyAlignment="1"/>
    <xf numFmtId="170" fontId="2" fillId="0" borderId="5" xfId="0" applyNumberFormat="1" applyFont="1" applyBorder="1" applyAlignment="1"/>
    <xf numFmtId="170" fontId="2" fillId="4" borderId="5" xfId="0" applyNumberFormat="1" applyFont="1" applyFill="1" applyBorder="1" applyAlignment="1"/>
    <xf numFmtId="170" fontId="2" fillId="0" borderId="4" xfId="0" applyNumberFormat="1" applyFont="1" applyBorder="1" applyAlignment="1"/>
    <xf numFmtId="0" fontId="4" fillId="0" borderId="0" xfId="0" applyFont="1" applyAlignment="1">
      <alignment wrapText="1"/>
    </xf>
    <xf numFmtId="0" fontId="4" fillId="4" borderId="0" xfId="0" applyFont="1" applyFill="1" applyAlignment="1">
      <alignment wrapText="1"/>
    </xf>
    <xf numFmtId="0" fontId="1" fillId="0" borderId="5" xfId="0" applyFont="1" applyBorder="1" applyAlignment="1">
      <alignment horizontal="center" wrapText="1"/>
    </xf>
    <xf numFmtId="0" fontId="1" fillId="0" borderId="0" xfId="0" applyFont="1" applyAlignment="1">
      <alignment horizontal="center" wrapText="1"/>
    </xf>
    <xf numFmtId="170" fontId="1" fillId="0" borderId="0" xfId="0" applyNumberFormat="1" applyFont="1" applyAlignment="1">
      <alignment horizontal="center"/>
    </xf>
    <xf numFmtId="0" fontId="1" fillId="0" borderId="0" xfId="0" applyFont="1" applyAlignment="1">
      <alignment vertical="top" wrapText="1"/>
    </xf>
    <xf numFmtId="168" fontId="1" fillId="4" borderId="0" xfId="0" applyNumberFormat="1" applyFont="1" applyFill="1" applyAlignment="1"/>
    <xf numFmtId="168" fontId="2" fillId="4" borderId="0" xfId="0" applyNumberFormat="1" applyFont="1" applyFill="1" applyAlignment="1"/>
    <xf numFmtId="168" fontId="4" fillId="4" borderId="0" xfId="0" applyNumberFormat="1" applyFont="1" applyFill="1" applyAlignment="1"/>
    <xf numFmtId="168" fontId="12" fillId="4" borderId="0" xfId="0" applyNumberFormat="1" applyFont="1" applyFill="1" applyAlignment="1"/>
    <xf numFmtId="176" fontId="1" fillId="4" borderId="0" xfId="0" applyNumberFormat="1" applyFont="1" applyFill="1" applyAlignment="1"/>
    <xf numFmtId="164" fontId="1" fillId="0" borderId="0" xfId="0" applyNumberFormat="1" applyFont="1" applyAlignment="1"/>
    <xf numFmtId="164" fontId="2" fillId="0" borderId="0" xfId="0" applyNumberFormat="1" applyFont="1" applyAlignment="1"/>
    <xf numFmtId="164" fontId="4" fillId="0" borderId="0" xfId="0" applyNumberFormat="1" applyFont="1" applyAlignment="1"/>
    <xf numFmtId="164" fontId="12" fillId="0" borderId="0" xfId="0" applyNumberFormat="1" applyFont="1" applyAlignment="1"/>
    <xf numFmtId="164" fontId="1" fillId="4" borderId="0" xfId="0" applyNumberFormat="1" applyFont="1" applyFill="1" applyAlignment="1"/>
    <xf numFmtId="164" fontId="2" fillId="4" borderId="0" xfId="0" applyNumberFormat="1" applyFont="1" applyFill="1" applyAlignment="1"/>
    <xf numFmtId="164" fontId="4" fillId="4" borderId="0" xfId="0" applyNumberFormat="1" applyFont="1" applyFill="1" applyAlignment="1"/>
    <xf numFmtId="164" fontId="12" fillId="4" borderId="0" xfId="0" applyNumberFormat="1" applyFont="1" applyFill="1" applyAlignment="1"/>
    <xf numFmtId="164" fontId="2" fillId="0" borderId="5" xfId="0" applyNumberFormat="1" applyFont="1" applyBorder="1" applyAlignment="1"/>
    <xf numFmtId="164" fontId="12" fillId="0" borderId="5" xfId="0" applyNumberFormat="1" applyFont="1" applyBorder="1" applyAlignment="1"/>
    <xf numFmtId="186" fontId="1" fillId="4" borderId="0" xfId="0" applyNumberFormat="1" applyFont="1" applyFill="1" applyAlignment="1"/>
    <xf numFmtId="168" fontId="2" fillId="4" borderId="7" xfId="0" applyNumberFormat="1" applyFont="1" applyFill="1" applyBorder="1" applyAlignment="1"/>
    <xf numFmtId="168" fontId="12" fillId="4" borderId="7" xfId="0" applyNumberFormat="1" applyFont="1" applyFill="1" applyBorder="1" applyAlignment="1"/>
    <xf numFmtId="169" fontId="1" fillId="0" borderId="0" xfId="0" applyNumberFormat="1" applyFont="1" applyAlignment="1"/>
    <xf numFmtId="169" fontId="4" fillId="0" borderId="0" xfId="0" applyNumberFormat="1" applyFont="1" applyAlignment="1"/>
    <xf numFmtId="0" fontId="13" fillId="4" borderId="0" xfId="0" applyFont="1" applyFill="1" applyAlignment="1">
      <alignment vertical="top" wrapText="1"/>
    </xf>
    <xf numFmtId="168" fontId="1" fillId="4" borderId="0" xfId="0" applyNumberFormat="1" applyFont="1" applyFill="1" applyAlignment="1">
      <alignment horizontal="left"/>
    </xf>
    <xf numFmtId="168" fontId="4" fillId="4" borderId="0" xfId="0" applyNumberFormat="1" applyFont="1" applyFill="1" applyAlignment="1">
      <alignment horizontal="left"/>
    </xf>
    <xf numFmtId="0" fontId="13" fillId="0" borderId="0" xfId="0" applyFont="1" applyAlignment="1">
      <alignment vertical="top" wrapText="1"/>
    </xf>
    <xf numFmtId="170" fontId="2" fillId="0" borderId="0" xfId="0" applyNumberFormat="1" applyFont="1" applyAlignment="1"/>
    <xf numFmtId="170" fontId="1" fillId="0" borderId="0" xfId="0" applyNumberFormat="1" applyFont="1" applyAlignment="1">
      <alignment horizontal="left"/>
    </xf>
    <xf numFmtId="170" fontId="4" fillId="0" borderId="0" xfId="0" applyNumberFormat="1" applyFont="1" applyAlignment="1">
      <alignment horizontal="left"/>
    </xf>
    <xf numFmtId="170" fontId="12" fillId="0" borderId="0" xfId="0" applyNumberFormat="1" applyFont="1" applyAlignment="1"/>
    <xf numFmtId="170" fontId="2" fillId="4" borderId="0" xfId="0" applyNumberFormat="1" applyFont="1" applyFill="1" applyAlignment="1"/>
    <xf numFmtId="170" fontId="1" fillId="4" borderId="0" xfId="0" applyNumberFormat="1" applyFont="1" applyFill="1" applyAlignment="1">
      <alignment horizontal="left"/>
    </xf>
    <xf numFmtId="170" fontId="4" fillId="4" borderId="0" xfId="0" applyNumberFormat="1" applyFont="1" applyFill="1" applyAlignment="1">
      <alignment horizontal="left"/>
    </xf>
    <xf numFmtId="170" fontId="12" fillId="4" borderId="0" xfId="0" applyNumberFormat="1" applyFont="1" applyFill="1" applyAlignment="1"/>
    <xf numFmtId="186" fontId="2" fillId="0" borderId="7" xfId="0" applyNumberFormat="1" applyFont="1" applyBorder="1" applyAlignment="1"/>
    <xf numFmtId="186" fontId="1" fillId="0" borderId="0" xfId="0" applyNumberFormat="1" applyFont="1" applyAlignment="1"/>
    <xf numFmtId="186" fontId="4" fillId="0" borderId="0" xfId="0" applyNumberFormat="1" applyFont="1" applyAlignment="1"/>
    <xf numFmtId="186" fontId="12" fillId="0" borderId="7" xfId="0" applyNumberFormat="1" applyFont="1" applyBorder="1" applyAlignment="1"/>
    <xf numFmtId="0" fontId="1" fillId="4" borderId="0" xfId="0" applyFont="1" applyFill="1" applyAlignment="1">
      <alignment vertical="top" wrapText="1"/>
    </xf>
    <xf numFmtId="169" fontId="1" fillId="4" borderId="0" xfId="0" applyNumberFormat="1" applyFont="1" applyFill="1" applyAlignment="1"/>
    <xf numFmtId="169" fontId="4" fillId="4" borderId="0" xfId="0" applyNumberFormat="1" applyFont="1" applyFill="1" applyAlignment="1"/>
    <xf numFmtId="186" fontId="2" fillId="0" borderId="0" xfId="0" applyNumberFormat="1" applyFont="1" applyAlignment="1"/>
    <xf numFmtId="186" fontId="12" fillId="0" borderId="0" xfId="0" applyNumberFormat="1" applyFont="1" applyAlignment="1"/>
    <xf numFmtId="168" fontId="4" fillId="4" borderId="7" xfId="0" applyNumberFormat="1" applyFont="1" applyFill="1" applyBorder="1" applyAlignment="1"/>
    <xf numFmtId="0" fontId="1" fillId="4" borderId="0" xfId="0" applyFont="1" applyFill="1" applyAlignment="1"/>
    <xf numFmtId="168" fontId="1" fillId="0" borderId="0" xfId="0" applyNumberFormat="1" applyFont="1" applyAlignment="1"/>
    <xf numFmtId="168" fontId="2" fillId="0" borderId="0" xfId="0" applyNumberFormat="1" applyFont="1" applyAlignment="1"/>
    <xf numFmtId="168" fontId="4" fillId="0" borderId="0" xfId="0" applyNumberFormat="1" applyFont="1" applyAlignment="1"/>
    <xf numFmtId="168" fontId="12" fillId="0" borderId="0" xfId="0" applyNumberFormat="1" applyFont="1" applyAlignment="1"/>
    <xf numFmtId="164" fontId="2" fillId="4" borderId="5" xfId="0" applyNumberFormat="1" applyFont="1" applyFill="1" applyBorder="1" applyAlignment="1"/>
    <xf numFmtId="164" fontId="12" fillId="4" borderId="5" xfId="0" applyNumberFormat="1" applyFont="1" applyFill="1" applyBorder="1" applyAlignment="1"/>
    <xf numFmtId="168" fontId="2" fillId="0" borderId="7" xfId="0" applyNumberFormat="1" applyFont="1" applyBorder="1" applyAlignment="1"/>
    <xf numFmtId="168" fontId="12" fillId="0" borderId="7" xfId="0" applyNumberFormat="1" applyFont="1" applyBorder="1" applyAlignment="1"/>
    <xf numFmtId="0" fontId="4" fillId="0" borderId="5" xfId="0" applyFont="1" applyBorder="1" applyAlignment="1">
      <alignment horizontal="left" vertical="top"/>
    </xf>
    <xf numFmtId="186" fontId="1" fillId="0" borderId="0" xfId="0" applyNumberFormat="1" applyFont="1" applyAlignment="1"/>
    <xf numFmtId="186" fontId="1" fillId="0" borderId="8" xfId="0" applyNumberFormat="1" applyFont="1" applyBorder="1" applyAlignment="1"/>
    <xf numFmtId="170" fontId="1" fillId="0" borderId="0" xfId="0" applyNumberFormat="1" applyFont="1" applyAlignment="1"/>
    <xf numFmtId="0" fontId="9" fillId="0" borderId="5" xfId="0" applyFont="1" applyBorder="1" applyAlignment="1">
      <alignment horizontal="left"/>
    </xf>
    <xf numFmtId="0" fontId="6" fillId="0" borderId="0" xfId="0" applyFont="1" applyAlignment="1">
      <alignment horizontal="left" wrapText="1"/>
    </xf>
    <xf numFmtId="0" fontId="3" fillId="0" borderId="0" xfId="0" applyFont="1" applyAlignment="1">
      <alignment horizontal="left" wrapText="1"/>
    </xf>
    <xf numFmtId="0" fontId="4" fillId="0" borderId="5" xfId="0" applyFont="1" applyBorder="1" applyAlignment="1">
      <alignment horizontal="left"/>
    </xf>
    <xf numFmtId="0" fontId="14" fillId="0" borderId="0" xfId="0" applyFont="1" applyAlignment="1">
      <alignment horizontal="left"/>
    </xf>
    <xf numFmtId="0" fontId="10" fillId="0" borderId="5" xfId="0" applyFont="1" applyBorder="1" applyAlignment="1">
      <alignment horizontal="left" vertical="top"/>
    </xf>
    <xf numFmtId="0" fontId="3" fillId="0" borderId="5" xfId="0" applyFont="1" applyBorder="1" applyAlignment="1">
      <alignment horizontal="center"/>
    </xf>
    <xf numFmtId="0" fontId="1" fillId="0" borderId="4" xfId="0" applyFont="1" applyBorder="1" applyAlignment="1">
      <alignment horizontal="center"/>
    </xf>
    <xf numFmtId="0" fontId="8" fillId="0" borderId="0" xfId="0" applyFont="1" applyAlignment="1">
      <alignment horizontal="left"/>
    </xf>
    <xf numFmtId="0" fontId="8" fillId="0" borderId="5" xfId="0" applyFont="1" applyBorder="1" applyAlignment="1">
      <alignment horizontal="left"/>
    </xf>
    <xf numFmtId="0" fontId="8" fillId="0" borderId="5" xfId="0" applyFont="1" applyBorder="1" applyAlignment="1">
      <alignment horizontal="center"/>
    </xf>
    <xf numFmtId="0" fontId="8" fillId="0" borderId="5" xfId="0" applyFont="1" applyBorder="1" applyAlignment="1">
      <alignment horizontal="center" wrapText="1"/>
    </xf>
    <xf numFmtId="0" fontId="7" fillId="0" borderId="4" xfId="0" applyFont="1" applyBorder="1" applyAlignment="1">
      <alignment horizontal="left"/>
    </xf>
    <xf numFmtId="170" fontId="8" fillId="0" borderId="0" xfId="0" applyNumberFormat="1" applyFont="1" applyAlignment="1"/>
    <xf numFmtId="0" fontId="8" fillId="4" borderId="0" xfId="0" applyFont="1" applyFill="1" applyAlignment="1">
      <alignment wrapText="1"/>
    </xf>
    <xf numFmtId="170" fontId="8" fillId="4" borderId="0" xfId="0" applyNumberFormat="1" applyFont="1" applyFill="1" applyAlignment="1"/>
    <xf numFmtId="170" fontId="15" fillId="4" borderId="0" xfId="0" applyNumberFormat="1" applyFont="1" applyFill="1" applyAlignment="1"/>
    <xf numFmtId="0" fontId="8" fillId="4" borderId="0" xfId="0" applyFont="1" applyFill="1" applyAlignment="1">
      <alignment horizontal="left"/>
    </xf>
    <xf numFmtId="170" fontId="15" fillId="4" borderId="0" xfId="0" applyNumberFormat="1" applyFont="1" applyFill="1" applyAlignment="1"/>
    <xf numFmtId="0" fontId="8" fillId="0" borderId="0" xfId="0" applyFont="1" applyAlignment="1">
      <alignment wrapText="1"/>
    </xf>
    <xf numFmtId="170" fontId="8" fillId="0" borderId="0" xfId="0" applyNumberFormat="1" applyFont="1" applyAlignment="1"/>
    <xf numFmtId="170" fontId="15" fillId="0" borderId="0" xfId="0" applyNumberFormat="1" applyFont="1" applyAlignment="1"/>
    <xf numFmtId="170" fontId="15" fillId="0" borderId="0" xfId="0" applyNumberFormat="1" applyFont="1" applyAlignment="1"/>
    <xf numFmtId="170" fontId="8" fillId="4" borderId="0" xfId="0" applyNumberFormat="1" applyFont="1" applyFill="1" applyAlignment="1">
      <alignment horizontal="left"/>
    </xf>
    <xf numFmtId="170" fontId="8" fillId="0" borderId="0" xfId="0" applyNumberFormat="1" applyFont="1" applyAlignment="1">
      <alignment horizontal="left"/>
    </xf>
    <xf numFmtId="170" fontId="15" fillId="4" borderId="5" xfId="0" applyNumberFormat="1" applyFont="1" applyFill="1" applyBorder="1" applyAlignment="1"/>
    <xf numFmtId="170" fontId="15" fillId="4" borderId="5" xfId="0" applyNumberFormat="1" applyFont="1" applyFill="1" applyBorder="1" applyAlignment="1"/>
    <xf numFmtId="170" fontId="15" fillId="0" borderId="4" xfId="0" applyNumberFormat="1" applyFont="1" applyBorder="1" applyAlignment="1"/>
    <xf numFmtId="170" fontId="8" fillId="4" borderId="0" xfId="0" applyNumberFormat="1" applyFont="1" applyFill="1" applyAlignment="1">
      <alignment horizontal="left"/>
    </xf>
    <xf numFmtId="0" fontId="7" fillId="4" borderId="0" xfId="0" applyFont="1" applyFill="1" applyAlignment="1">
      <alignment horizontal="left"/>
    </xf>
    <xf numFmtId="170" fontId="8" fillId="4" borderId="0" xfId="0" applyNumberFormat="1" applyFont="1" applyFill="1" applyAlignment="1"/>
    <xf numFmtId="176" fontId="8" fillId="0" borderId="0" xfId="0" applyNumberFormat="1" applyFont="1" applyAlignment="1"/>
    <xf numFmtId="176" fontId="15" fillId="0" borderId="0" xfId="0" applyNumberFormat="1" applyFont="1" applyAlignment="1"/>
    <xf numFmtId="176" fontId="8" fillId="4" borderId="0" xfId="0" applyNumberFormat="1" applyFont="1" applyFill="1" applyAlignment="1"/>
    <xf numFmtId="176" fontId="15" fillId="4" borderId="0" xfId="0" applyNumberFormat="1" applyFont="1" applyFill="1" applyAlignment="1"/>
    <xf numFmtId="166" fontId="3" fillId="0" borderId="0" xfId="0" applyNumberFormat="1" applyFont="1" applyAlignment="1">
      <alignment horizontal="left"/>
    </xf>
    <xf numFmtId="0" fontId="16" fillId="0" borderId="0" xfId="0" applyFont="1" applyAlignment="1">
      <alignment wrapText="1"/>
    </xf>
    <xf numFmtId="0" fontId="18" fillId="0" borderId="0" xfId="0" applyFont="1" applyAlignment="1">
      <alignment horizontal="left"/>
    </xf>
    <xf numFmtId="170" fontId="18" fillId="0" borderId="0" xfId="0" applyNumberFormat="1" applyFont="1" applyAlignment="1">
      <alignment horizontal="left"/>
    </xf>
    <xf numFmtId="170" fontId="18" fillId="0" borderId="0" xfId="0" applyNumberFormat="1" applyFont="1" applyAlignment="1">
      <alignment horizontal="left"/>
    </xf>
    <xf numFmtId="176" fontId="18" fillId="0" borderId="0" xfId="0" applyNumberFormat="1" applyFont="1" applyAlignment="1">
      <alignment horizontal="left"/>
    </xf>
    <xf numFmtId="170" fontId="18" fillId="0" borderId="0" xfId="0" applyNumberFormat="1" applyFont="1" applyAlignment="1"/>
    <xf numFmtId="0" fontId="18" fillId="0" borderId="5" xfId="0" applyFont="1" applyBorder="1" applyAlignment="1">
      <alignment horizontal="left"/>
    </xf>
    <xf numFmtId="170" fontId="17" fillId="0" borderId="0" xfId="0" applyNumberFormat="1" applyFont="1" applyAlignment="1"/>
    <xf numFmtId="170" fontId="17" fillId="0" borderId="0" xfId="0" applyNumberFormat="1" applyFont="1" applyAlignment="1">
      <alignment horizontal="left"/>
    </xf>
    <xf numFmtId="0" fontId="19" fillId="0" borderId="0" xfId="0" applyFont="1" applyAlignment="1">
      <alignment horizontal="left"/>
    </xf>
    <xf numFmtId="0" fontId="22" fillId="0" borderId="0" xfId="0" applyFont="1" applyAlignment="1">
      <alignment horizontal="left"/>
    </xf>
    <xf numFmtId="0" fontId="1" fillId="0" borderId="4" xfId="0" applyFont="1" applyBorder="1" applyAlignment="1">
      <alignment horizontal="center" wrapText="1"/>
    </xf>
    <xf numFmtId="0" fontId="1" fillId="4" borderId="0" xfId="0" applyFont="1" applyFill="1" applyAlignment="1">
      <alignment horizontal="center"/>
    </xf>
    <xf numFmtId="176" fontId="2" fillId="4" borderId="5" xfId="0" applyNumberFormat="1" applyFont="1" applyFill="1" applyBorder="1" applyAlignment="1"/>
    <xf numFmtId="0" fontId="1" fillId="4" borderId="6" xfId="0" applyFont="1" applyFill="1" applyBorder="1" applyAlignment="1">
      <alignment horizontal="center" wrapText="1"/>
    </xf>
    <xf numFmtId="0" fontId="1" fillId="4" borderId="4" xfId="0" applyFont="1" applyFill="1" applyBorder="1" applyAlignment="1">
      <alignment horizontal="center" wrapText="1"/>
    </xf>
    <xf numFmtId="0" fontId="3" fillId="0" borderId="0" xfId="0" applyFont="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wrapText="1"/>
    </xf>
    <xf numFmtId="168" fontId="2" fillId="0" borderId="4" xfId="0" applyNumberFormat="1" applyFont="1" applyBorder="1" applyAlignment="1"/>
    <xf numFmtId="175" fontId="1" fillId="0" borderId="0" xfId="0" applyNumberFormat="1" applyFont="1" applyAlignment="1">
      <alignment horizontal="center"/>
    </xf>
    <xf numFmtId="166" fontId="1"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wrapText="1"/>
    </xf>
    <xf numFmtId="0" fontId="26" fillId="0" borderId="0" xfId="0" applyFont="1" applyAlignment="1">
      <alignment wrapText="1"/>
    </xf>
    <xf numFmtId="0" fontId="26" fillId="0" borderId="0" xfId="0" applyFont="1" applyAlignment="1">
      <alignment horizontal="center"/>
    </xf>
    <xf numFmtId="0" fontId="26" fillId="0" borderId="0" xfId="0" applyFont="1" applyAlignment="1">
      <alignment horizontal="left"/>
    </xf>
    <xf numFmtId="0" fontId="27" fillId="0" borderId="0" xfId="0" applyFont="1" applyAlignment="1">
      <alignment wrapText="1" indent="1"/>
    </xf>
    <xf numFmtId="164" fontId="27" fillId="0" borderId="0" xfId="0" applyNumberFormat="1" applyFont="1" applyAlignment="1">
      <alignment horizontal="center"/>
    </xf>
    <xf numFmtId="0" fontId="27" fillId="0" borderId="0" xfId="0" applyFont="1" applyAlignment="1">
      <alignment horizontal="left" indent="1"/>
    </xf>
    <xf numFmtId="0" fontId="27" fillId="0" borderId="0" xfId="0" applyFont="1" applyAlignment="1">
      <alignment horizontal="center"/>
    </xf>
    <xf numFmtId="0" fontId="28" fillId="0" borderId="0" xfId="0" applyFont="1" applyAlignment="1">
      <alignment horizontal="left"/>
    </xf>
    <xf numFmtId="0" fontId="29" fillId="0" borderId="0" xfId="0" applyFont="1" applyAlignment="1">
      <alignment horizontal="center"/>
    </xf>
    <xf numFmtId="0" fontId="32" fillId="0" borderId="0" xfId="0" applyFont="1" applyAlignment="1"/>
    <xf numFmtId="0" fontId="32" fillId="0" borderId="0" xfId="0" applyFont="1" applyAlignment="1">
      <alignment horizontal="center"/>
    </xf>
    <xf numFmtId="0" fontId="32" fillId="0" borderId="0" xfId="0" applyFont="1" applyAlignment="1">
      <alignment horizontal="center" wrapText="1"/>
    </xf>
    <xf numFmtId="0" fontId="33" fillId="0" borderId="0" xfId="0" applyFont="1" applyAlignment="1">
      <alignment horizontal="left"/>
    </xf>
    <xf numFmtId="0" fontId="31" fillId="0" borderId="5" xfId="0" applyFont="1" applyBorder="1" applyAlignment="1">
      <alignment horizontal="center" wrapText="1"/>
    </xf>
    <xf numFmtId="0" fontId="31" fillId="0" borderId="0" xfId="0" applyFont="1" applyAlignment="1">
      <alignment horizontal="left"/>
    </xf>
    <xf numFmtId="0" fontId="31" fillId="0" borderId="0" xfId="0" applyFont="1" applyAlignment="1">
      <alignment vertical="top" wrapText="1"/>
    </xf>
    <xf numFmtId="0" fontId="33" fillId="0" borderId="0" xfId="0" applyFont="1" applyAlignment="1">
      <alignment horizontal="center"/>
    </xf>
    <xf numFmtId="0" fontId="31" fillId="0" borderId="0" xfId="0" applyFont="1" applyAlignment="1">
      <alignment horizontal="left" vertical="top"/>
    </xf>
    <xf numFmtId="0" fontId="33" fillId="4" borderId="0" xfId="0" applyFont="1" applyFill="1" applyAlignment="1">
      <alignment horizontal="left"/>
    </xf>
    <xf numFmtId="168" fontId="33" fillId="4" borderId="0" xfId="0" applyNumberFormat="1" applyFont="1" applyFill="1" applyAlignment="1"/>
    <xf numFmtId="168" fontId="31" fillId="4" borderId="0" xfId="0" applyNumberFormat="1" applyFont="1" applyFill="1" applyAlignment="1"/>
    <xf numFmtId="168" fontId="33" fillId="4" borderId="0" xfId="0" applyNumberFormat="1" applyFont="1" applyFill="1" applyAlignment="1">
      <alignment horizontal="left"/>
    </xf>
    <xf numFmtId="0" fontId="33" fillId="0" borderId="0" xfId="0" applyFont="1" applyAlignment="1">
      <alignment wrapText="1" indent="1"/>
    </xf>
    <xf numFmtId="170" fontId="33" fillId="0" borderId="0" xfId="0" applyNumberFormat="1" applyFont="1" applyAlignment="1"/>
    <xf numFmtId="170" fontId="31" fillId="0" borderId="0" xfId="0" applyNumberFormat="1" applyFont="1" applyAlignment="1"/>
    <xf numFmtId="170" fontId="33" fillId="0" borderId="0" xfId="0" applyNumberFormat="1" applyFont="1" applyAlignment="1">
      <alignment horizontal="left"/>
    </xf>
    <xf numFmtId="169" fontId="31" fillId="0" borderId="0" xfId="0" applyNumberFormat="1" applyFont="1" applyAlignment="1"/>
    <xf numFmtId="0" fontId="33" fillId="4" borderId="0" xfId="0" applyFont="1" applyFill="1" applyAlignment="1">
      <alignment wrapText="1" indent="1"/>
    </xf>
    <xf numFmtId="170" fontId="33" fillId="4" borderId="0" xfId="0" applyNumberFormat="1" applyFont="1" applyFill="1" applyAlignment="1"/>
    <xf numFmtId="170" fontId="31" fillId="4" borderId="0" xfId="0" applyNumberFormat="1" applyFont="1" applyFill="1" applyAlignment="1"/>
    <xf numFmtId="170" fontId="33" fillId="4" borderId="0" xfId="0" applyNumberFormat="1" applyFont="1" applyFill="1" applyAlignment="1">
      <alignment horizontal="left"/>
    </xf>
    <xf numFmtId="170" fontId="33" fillId="4" borderId="5" xfId="0" applyNumberFormat="1" applyFont="1" applyFill="1" applyBorder="1" applyAlignment="1"/>
    <xf numFmtId="170" fontId="33" fillId="0" borderId="4" xfId="0" applyNumberFormat="1" applyFont="1" applyBorder="1" applyAlignment="1"/>
    <xf numFmtId="170" fontId="33" fillId="0" borderId="6" xfId="0" applyNumberFormat="1" applyFont="1" applyBorder="1" applyAlignment="1"/>
    <xf numFmtId="168" fontId="33" fillId="4" borderId="7" xfId="0" applyNumberFormat="1" applyFont="1" applyFill="1" applyBorder="1" applyAlignment="1"/>
    <xf numFmtId="168" fontId="33" fillId="0" borderId="0" xfId="0" applyNumberFormat="1" applyFont="1" applyAlignment="1"/>
    <xf numFmtId="168" fontId="31" fillId="0" borderId="0" xfId="0" applyNumberFormat="1" applyFont="1" applyAlignment="1"/>
    <xf numFmtId="168" fontId="33" fillId="0" borderId="0" xfId="0" applyNumberFormat="1" applyFont="1" applyAlignment="1">
      <alignment horizontal="left"/>
    </xf>
    <xf numFmtId="176" fontId="33" fillId="0" borderId="0" xfId="0" applyNumberFormat="1" applyFont="1" applyAlignment="1"/>
    <xf numFmtId="176" fontId="31" fillId="0" borderId="0" xfId="0" applyNumberFormat="1" applyFont="1" applyAlignment="1"/>
    <xf numFmtId="176" fontId="33" fillId="0" borderId="0" xfId="0" applyNumberFormat="1" applyFont="1" applyAlignment="1">
      <alignment horizontal="left"/>
    </xf>
    <xf numFmtId="176" fontId="33" fillId="4" borderId="0" xfId="0" applyNumberFormat="1" applyFont="1" applyFill="1" applyAlignment="1"/>
    <xf numFmtId="176" fontId="31" fillId="4" borderId="0" xfId="0" applyNumberFormat="1" applyFont="1" applyFill="1" applyAlignment="1"/>
    <xf numFmtId="177" fontId="33" fillId="4" borderId="0" xfId="0" applyNumberFormat="1" applyFont="1" applyFill="1" applyAlignment="1"/>
    <xf numFmtId="176" fontId="33" fillId="4" borderId="0" xfId="0" applyNumberFormat="1" applyFont="1" applyFill="1" applyAlignment="1">
      <alignment horizontal="left"/>
    </xf>
    <xf numFmtId="177" fontId="33" fillId="0" borderId="0" xfId="0" applyNumberFormat="1" applyFont="1" applyAlignment="1"/>
    <xf numFmtId="0" fontId="33" fillId="0" borderId="5" xfId="0" applyFont="1" applyBorder="1" applyAlignment="1">
      <alignment horizontal="left"/>
    </xf>
    <xf numFmtId="0" fontId="27" fillId="0" borderId="0" xfId="0" applyFont="1" applyAlignment="1"/>
    <xf numFmtId="0" fontId="27" fillId="0" borderId="0" xfId="0" applyFont="1" applyAlignment="1">
      <alignment horizontal="center" wrapText="1"/>
    </xf>
    <xf numFmtId="0" fontId="26" fillId="0" borderId="5" xfId="0" applyFont="1" applyBorder="1" applyAlignment="1">
      <alignment wrapText="1"/>
    </xf>
    <xf numFmtId="0" fontId="26" fillId="0" borderId="5" xfId="0" applyFont="1" applyBorder="1" applyAlignment="1">
      <alignment horizontal="center"/>
    </xf>
    <xf numFmtId="0" fontId="26" fillId="0" borderId="5" xfId="0" applyFont="1" applyBorder="1" applyAlignment="1">
      <alignment horizontal="center" wrapText="1"/>
    </xf>
    <xf numFmtId="0" fontId="26" fillId="0" borderId="0" xfId="0" applyFont="1" applyAlignment="1">
      <alignment vertical="top" wrapText="1"/>
    </xf>
    <xf numFmtId="0" fontId="26" fillId="0" borderId="0" xfId="0" applyFont="1" applyAlignment="1">
      <alignment horizontal="left" vertical="top"/>
    </xf>
    <xf numFmtId="0" fontId="27" fillId="4" borderId="0" xfId="0" applyFont="1" applyFill="1" applyAlignment="1">
      <alignment vertical="top" wrapText="1" indent="1"/>
    </xf>
    <xf numFmtId="0" fontId="27" fillId="4" borderId="0" xfId="0" applyFont="1" applyFill="1" applyAlignment="1">
      <alignment horizontal="left"/>
    </xf>
    <xf numFmtId="168" fontId="27" fillId="4" borderId="0" xfId="0" applyNumberFormat="1" applyFont="1" applyFill="1" applyAlignment="1"/>
    <xf numFmtId="168" fontId="26" fillId="4" borderId="0" xfId="0" applyNumberFormat="1" applyFont="1" applyFill="1" applyAlignment="1"/>
    <xf numFmtId="168" fontId="27" fillId="4" borderId="0" xfId="0" applyNumberFormat="1" applyFont="1" applyFill="1" applyAlignment="1">
      <alignment horizontal="left"/>
    </xf>
    <xf numFmtId="169" fontId="26" fillId="3" borderId="0" xfId="0" applyNumberFormat="1" applyFont="1" applyFill="1" applyAlignment="1"/>
    <xf numFmtId="170" fontId="27" fillId="0" borderId="0" xfId="0" applyNumberFormat="1" applyFont="1" applyAlignment="1"/>
    <xf numFmtId="170" fontId="26" fillId="0" borderId="0" xfId="0" applyNumberFormat="1" applyFont="1" applyAlignment="1"/>
    <xf numFmtId="170" fontId="27" fillId="0" borderId="0" xfId="0" applyNumberFormat="1" applyFont="1" applyAlignment="1">
      <alignment horizontal="left"/>
    </xf>
    <xf numFmtId="169" fontId="26" fillId="0" borderId="0" xfId="0" applyNumberFormat="1" applyFont="1" applyAlignment="1"/>
    <xf numFmtId="0" fontId="27" fillId="4" borderId="0" xfId="0" applyFont="1" applyFill="1" applyAlignment="1">
      <alignment wrapText="1" indent="1"/>
    </xf>
    <xf numFmtId="170" fontId="27" fillId="4" borderId="0" xfId="0" applyNumberFormat="1" applyFont="1" applyFill="1" applyAlignment="1"/>
    <xf numFmtId="170" fontId="26" fillId="4" borderId="0" xfId="0" applyNumberFormat="1" applyFont="1" applyFill="1" applyAlignment="1"/>
    <xf numFmtId="170" fontId="27" fillId="4" borderId="0" xfId="0" applyNumberFormat="1" applyFont="1" applyFill="1" applyAlignment="1">
      <alignment horizontal="left"/>
    </xf>
    <xf numFmtId="170" fontId="27" fillId="4" borderId="5" xfId="0" applyNumberFormat="1" applyFont="1" applyFill="1" applyBorder="1" applyAlignment="1"/>
    <xf numFmtId="0" fontId="27" fillId="0" borderId="0" xfId="0" applyFont="1" applyAlignment="1">
      <alignment vertical="top" wrapText="1" indent="1"/>
    </xf>
    <xf numFmtId="170" fontId="27" fillId="0" borderId="4" xfId="0" applyNumberFormat="1" applyFont="1" applyBorder="1" applyAlignment="1"/>
    <xf numFmtId="170" fontId="27" fillId="3" borderId="0" xfId="0" applyNumberFormat="1" applyFont="1" applyFill="1" applyAlignment="1"/>
    <xf numFmtId="170" fontId="27" fillId="0" borderId="6" xfId="0" applyNumberFormat="1" applyFont="1" applyBorder="1" applyAlignment="1"/>
    <xf numFmtId="168" fontId="27" fillId="4" borderId="7" xfId="0" applyNumberFormat="1" applyFont="1" applyFill="1" applyBorder="1" applyAlignment="1"/>
    <xf numFmtId="171" fontId="27" fillId="0" borderId="0" xfId="0" applyNumberFormat="1" applyFont="1" applyAlignment="1"/>
    <xf numFmtId="172" fontId="26" fillId="0" borderId="0" xfId="0" applyNumberFormat="1" applyFont="1" applyAlignment="1"/>
    <xf numFmtId="172" fontId="27" fillId="0" borderId="0" xfId="0" applyNumberFormat="1" applyFont="1" applyAlignment="1">
      <alignment horizontal="left"/>
    </xf>
    <xf numFmtId="171" fontId="26" fillId="0" borderId="0" xfId="0" applyNumberFormat="1" applyFont="1" applyAlignment="1"/>
    <xf numFmtId="173" fontId="27" fillId="4" borderId="0" xfId="0" applyNumberFormat="1" applyFont="1" applyFill="1" applyAlignment="1"/>
    <xf numFmtId="173" fontId="26" fillId="4" borderId="0" xfId="0" applyNumberFormat="1" applyFont="1" applyFill="1" applyAlignment="1"/>
    <xf numFmtId="173" fontId="27" fillId="4" borderId="0" xfId="0" applyNumberFormat="1" applyFont="1" applyFill="1" applyAlignment="1">
      <alignment horizontal="left"/>
    </xf>
    <xf numFmtId="174" fontId="27" fillId="0" borderId="0" xfId="0" applyNumberFormat="1" applyFont="1" applyAlignment="1"/>
    <xf numFmtId="171" fontId="27" fillId="4" borderId="0" xfId="0" applyNumberFormat="1" applyFont="1" applyFill="1" applyAlignment="1"/>
    <xf numFmtId="175" fontId="26" fillId="4" borderId="0" xfId="0" applyNumberFormat="1" applyFont="1" applyFill="1" applyAlignment="1"/>
    <xf numFmtId="175" fontId="27" fillId="4" borderId="0" xfId="0" applyNumberFormat="1" applyFont="1" applyFill="1" applyAlignment="1">
      <alignment horizontal="left"/>
    </xf>
    <xf numFmtId="175" fontId="27" fillId="0" borderId="0" xfId="0" applyNumberFormat="1" applyFont="1" applyAlignment="1"/>
    <xf numFmtId="175" fontId="26" fillId="0" borderId="0" xfId="0" applyNumberFormat="1" applyFont="1" applyAlignment="1"/>
    <xf numFmtId="175" fontId="27" fillId="0" borderId="0" xfId="0" applyNumberFormat="1" applyFont="1" applyAlignment="1">
      <alignment horizontal="left"/>
    </xf>
    <xf numFmtId="0" fontId="26" fillId="4" borderId="0" xfId="0" applyFont="1" applyFill="1" applyAlignment="1">
      <alignment vertical="top" wrapText="1"/>
    </xf>
    <xf numFmtId="168" fontId="27" fillId="0" borderId="0" xfId="0" applyNumberFormat="1" applyFont="1" applyAlignment="1"/>
    <xf numFmtId="168" fontId="26" fillId="0" borderId="0" xfId="0" applyNumberFormat="1" applyFont="1" applyAlignment="1"/>
    <xf numFmtId="168" fontId="27" fillId="0" borderId="0" xfId="0" applyNumberFormat="1" applyFont="1" applyAlignment="1">
      <alignment horizontal="left"/>
    </xf>
    <xf numFmtId="176" fontId="27" fillId="0" borderId="0" xfId="0" applyNumberFormat="1" applyFont="1" applyAlignment="1"/>
    <xf numFmtId="176" fontId="26" fillId="0" borderId="0" xfId="0" applyNumberFormat="1" applyFont="1" applyAlignment="1"/>
    <xf numFmtId="176" fontId="27" fillId="0" borderId="0" xfId="0" applyNumberFormat="1" applyFont="1" applyAlignment="1">
      <alignment horizontal="left"/>
    </xf>
    <xf numFmtId="169" fontId="26" fillId="0" borderId="0" xfId="0" applyNumberFormat="1" applyFont="1" applyAlignment="1">
      <alignment horizontal="left"/>
    </xf>
    <xf numFmtId="176" fontId="27" fillId="4" borderId="0" xfId="0" applyNumberFormat="1" applyFont="1" applyFill="1" applyAlignment="1"/>
    <xf numFmtId="176" fontId="26" fillId="4" borderId="0" xfId="0" applyNumberFormat="1" applyFont="1" applyFill="1" applyAlignment="1"/>
    <xf numFmtId="176" fontId="27" fillId="4" borderId="0" xfId="0" applyNumberFormat="1" applyFont="1" applyFill="1" applyAlignment="1">
      <alignment horizontal="left" vertical="center"/>
    </xf>
    <xf numFmtId="0" fontId="27" fillId="0" borderId="0" xfId="0" applyFont="1" applyAlignment="1">
      <alignment horizontal="left" vertical="top" indent="1"/>
    </xf>
    <xf numFmtId="177" fontId="27" fillId="4" borderId="0" xfId="0" applyNumberFormat="1" applyFont="1" applyFill="1" applyAlignment="1"/>
    <xf numFmtId="176" fontId="27" fillId="4" borderId="0" xfId="0" applyNumberFormat="1" applyFont="1" applyFill="1" applyAlignment="1">
      <alignment horizontal="left"/>
    </xf>
    <xf numFmtId="177" fontId="27" fillId="4" borderId="0" xfId="0" applyNumberFormat="1" applyFont="1" applyFill="1" applyAlignment="1">
      <alignment horizontal="left"/>
    </xf>
    <xf numFmtId="169" fontId="27" fillId="4" borderId="0" xfId="0" applyNumberFormat="1" applyFont="1" applyFill="1" applyAlignment="1">
      <alignment horizontal="left"/>
    </xf>
    <xf numFmtId="177" fontId="27" fillId="0" borderId="0" xfId="0" applyNumberFormat="1" applyFont="1" applyAlignment="1"/>
    <xf numFmtId="0" fontId="27" fillId="0" borderId="5" xfId="0" applyFont="1" applyBorder="1" applyAlignment="1">
      <alignment horizontal="left"/>
    </xf>
    <xf numFmtId="0" fontId="26" fillId="0" borderId="0" xfId="0" applyFont="1" applyAlignment="1">
      <alignment horizontal="left" wrapText="1"/>
    </xf>
    <xf numFmtId="0" fontId="36" fillId="0" borderId="0" xfId="0" applyFont="1" applyAlignment="1">
      <alignment horizontal="center"/>
    </xf>
    <xf numFmtId="0" fontId="32" fillId="0" borderId="5" xfId="0" applyFont="1" applyBorder="1" applyAlignment="1">
      <alignment wrapText="1"/>
    </xf>
    <xf numFmtId="0" fontId="36" fillId="0" borderId="0" xfId="0" applyFont="1" applyAlignment="1">
      <alignment horizontal="left"/>
    </xf>
    <xf numFmtId="0" fontId="32" fillId="0" borderId="6" xfId="0" applyFont="1" applyBorder="1" applyAlignment="1">
      <alignment horizontal="center" wrapText="1"/>
    </xf>
    <xf numFmtId="0" fontId="32" fillId="0" borderId="4" xfId="0" applyFont="1" applyBorder="1" applyAlignment="1">
      <alignment horizontal="center"/>
    </xf>
    <xf numFmtId="0" fontId="32" fillId="0" borderId="4" xfId="0" applyFont="1" applyBorder="1" applyAlignment="1">
      <alignment horizontal="left"/>
    </xf>
    <xf numFmtId="0" fontId="37" fillId="0" borderId="4" xfId="0" applyFont="1" applyBorder="1" applyAlignment="1">
      <alignment horizontal="center"/>
    </xf>
    <xf numFmtId="0" fontId="36" fillId="0" borderId="0" xfId="0" applyFont="1" applyAlignment="1">
      <alignment vertical="top" wrapText="1"/>
    </xf>
    <xf numFmtId="0" fontId="32" fillId="0" borderId="0" xfId="0" applyFont="1" applyAlignment="1">
      <alignment horizontal="left"/>
    </xf>
    <xf numFmtId="170" fontId="32" fillId="0" borderId="0" xfId="0" applyNumberFormat="1" applyFont="1" applyAlignment="1"/>
    <xf numFmtId="170" fontId="36" fillId="0" borderId="0" xfId="0" applyNumberFormat="1" applyFont="1" applyAlignment="1"/>
    <xf numFmtId="176" fontId="32" fillId="0" borderId="0" xfId="0" applyNumberFormat="1" applyFont="1" applyAlignment="1"/>
    <xf numFmtId="168" fontId="32" fillId="0" borderId="0" xfId="0" applyNumberFormat="1" applyFont="1" applyAlignment="1"/>
    <xf numFmtId="170" fontId="32" fillId="0" borderId="4" xfId="0" applyNumberFormat="1" applyFont="1" applyBorder="1" applyAlignment="1"/>
    <xf numFmtId="168" fontId="32" fillId="0" borderId="7" xfId="0" applyNumberFormat="1" applyFont="1" applyBorder="1" applyAlignment="1"/>
    <xf numFmtId="172" fontId="32" fillId="0" borderId="0" xfId="0" applyNumberFormat="1" applyFont="1" applyAlignment="1"/>
    <xf numFmtId="172" fontId="36" fillId="0" borderId="0" xfId="0" applyNumberFormat="1" applyFont="1" applyAlignment="1"/>
    <xf numFmtId="179" fontId="32" fillId="0" borderId="0" xfId="0" applyNumberFormat="1" applyFont="1" applyAlignment="1"/>
    <xf numFmtId="164" fontId="32" fillId="0" borderId="0" xfId="0" applyNumberFormat="1" applyFont="1" applyAlignment="1">
      <alignment horizontal="left"/>
    </xf>
    <xf numFmtId="176" fontId="36" fillId="0" borderId="0" xfId="0" applyNumberFormat="1" applyFont="1" applyAlignment="1"/>
    <xf numFmtId="168" fontId="32" fillId="6" borderId="0" xfId="0" applyNumberFormat="1" applyFont="1" applyFill="1" applyAlignment="1"/>
    <xf numFmtId="170" fontId="38" fillId="6" borderId="0" xfId="0" applyNumberFormat="1" applyFont="1" applyFill="1" applyAlignment="1"/>
    <xf numFmtId="170" fontId="32" fillId="0" borderId="0" xfId="0" applyNumberFormat="1" applyFont="1" applyAlignment="1">
      <alignment horizontal="left"/>
    </xf>
    <xf numFmtId="170" fontId="32" fillId="6" borderId="0" xfId="0" applyNumberFormat="1" applyFont="1" applyFill="1" applyAlignment="1"/>
    <xf numFmtId="0" fontId="36" fillId="0" borderId="0" xfId="0" applyFont="1" applyAlignment="1">
      <alignment wrapText="1"/>
    </xf>
    <xf numFmtId="181" fontId="36" fillId="0" borderId="0" xfId="0" applyNumberFormat="1" applyFont="1" applyAlignment="1"/>
    <xf numFmtId="176" fontId="32" fillId="0" borderId="0" xfId="0" applyNumberFormat="1" applyFont="1" applyAlignment="1">
      <alignment horizontal="left"/>
    </xf>
    <xf numFmtId="177" fontId="32" fillId="6" borderId="0" xfId="0" applyNumberFormat="1" applyFont="1" applyFill="1" applyAlignment="1"/>
    <xf numFmtId="176" fontId="32" fillId="6" borderId="0" xfId="0" applyNumberFormat="1" applyFont="1" applyFill="1" applyAlignment="1"/>
    <xf numFmtId="0" fontId="38" fillId="0" borderId="0" xfId="0" applyFont="1" applyAlignment="1">
      <alignment horizontal="left"/>
    </xf>
    <xf numFmtId="175" fontId="26" fillId="0" borderId="0" xfId="0" applyNumberFormat="1" applyFont="1" applyAlignment="1">
      <alignment horizontal="left"/>
    </xf>
    <xf numFmtId="0" fontId="26" fillId="0" borderId="0" xfId="0" applyFont="1" applyAlignment="1"/>
    <xf numFmtId="0" fontId="27" fillId="0" borderId="5" xfId="0" applyFont="1" applyBorder="1" applyAlignment="1">
      <alignment wrapText="1"/>
    </xf>
    <xf numFmtId="0" fontId="27" fillId="0" borderId="6" xfId="0" applyFont="1" applyBorder="1" applyAlignment="1">
      <alignment horizontal="center" wrapText="1"/>
    </xf>
    <xf numFmtId="0" fontId="27" fillId="0" borderId="4" xfId="0" applyFont="1" applyBorder="1" applyAlignment="1">
      <alignment horizontal="center"/>
    </xf>
    <xf numFmtId="0" fontId="27" fillId="0" borderId="4" xfId="0" applyFont="1" applyBorder="1" applyAlignment="1">
      <alignment horizontal="left"/>
    </xf>
    <xf numFmtId="164" fontId="27" fillId="0" borderId="4" xfId="0" applyNumberFormat="1" applyFont="1" applyBorder="1" applyAlignment="1">
      <alignment horizontal="center"/>
    </xf>
    <xf numFmtId="0" fontId="27" fillId="5" borderId="0" xfId="0" applyFont="1" applyFill="1" applyAlignment="1">
      <alignment vertical="top" wrapText="1" indent="2"/>
    </xf>
    <xf numFmtId="0" fontId="26" fillId="5" borderId="0" xfId="0" applyFont="1" applyFill="1" applyAlignment="1">
      <alignment horizontal="left"/>
    </xf>
    <xf numFmtId="168" fontId="27" fillId="5" borderId="0" xfId="0" applyNumberFormat="1" applyFont="1" applyFill="1" applyAlignment="1"/>
    <xf numFmtId="170" fontId="27" fillId="5" borderId="0" xfId="0" applyNumberFormat="1" applyFont="1" applyFill="1" applyAlignment="1"/>
    <xf numFmtId="0" fontId="27" fillId="5" borderId="0" xfId="0" applyFont="1" applyFill="1" applyAlignment="1">
      <alignment horizontal="left"/>
    </xf>
    <xf numFmtId="170" fontId="26" fillId="5" borderId="0" xfId="0" applyNumberFormat="1" applyFont="1" applyFill="1" applyAlignment="1"/>
    <xf numFmtId="176" fontId="27" fillId="5" borderId="0" xfId="0" applyNumberFormat="1" applyFont="1" applyFill="1" applyAlignment="1"/>
    <xf numFmtId="0" fontId="27" fillId="0" borderId="0" xfId="0" applyFont="1" applyAlignment="1">
      <alignment wrapText="1" indent="2"/>
    </xf>
    <xf numFmtId="0" fontId="27" fillId="5" borderId="0" xfId="0" applyFont="1" applyFill="1" applyAlignment="1">
      <alignment wrapText="1" indent="2"/>
    </xf>
    <xf numFmtId="170" fontId="27" fillId="5" borderId="0" xfId="0" applyNumberFormat="1" applyFont="1" applyFill="1" applyAlignment="1">
      <alignment horizontal="left"/>
    </xf>
    <xf numFmtId="164" fontId="27" fillId="5" borderId="0" xfId="0" applyNumberFormat="1" applyFont="1" applyFill="1" applyAlignment="1">
      <alignment horizontal="left"/>
    </xf>
    <xf numFmtId="0" fontId="27" fillId="5" borderId="0" xfId="0" applyFont="1" applyFill="1" applyAlignment="1">
      <alignment horizontal="right" wrapText="1"/>
    </xf>
    <xf numFmtId="0" fontId="27" fillId="5" borderId="0" xfId="0" applyFont="1" applyFill="1" applyAlignment="1">
      <alignment vertical="top" wrapText="1" indent="1"/>
    </xf>
    <xf numFmtId="0" fontId="27" fillId="5" borderId="0" xfId="0" applyFont="1" applyFill="1" applyAlignment="1">
      <alignment vertical="top" wrapText="1"/>
    </xf>
    <xf numFmtId="170" fontId="27" fillId="5" borderId="4" xfId="0" applyNumberFormat="1" applyFont="1" applyFill="1" applyBorder="1" applyAlignment="1"/>
    <xf numFmtId="170" fontId="27" fillId="5" borderId="6" xfId="0" applyNumberFormat="1" applyFont="1" applyFill="1" applyBorder="1" applyAlignment="1"/>
    <xf numFmtId="168" fontId="26" fillId="5" borderId="0" xfId="0" applyNumberFormat="1" applyFont="1" applyFill="1" applyAlignment="1"/>
    <xf numFmtId="0" fontId="27" fillId="0" borderId="0" xfId="0" applyFont="1" applyAlignment="1">
      <alignment vertical="top" wrapText="1"/>
    </xf>
    <xf numFmtId="168" fontId="27" fillId="0" borderId="7" xfId="0" applyNumberFormat="1" applyFont="1" applyBorder="1" applyAlignment="1"/>
    <xf numFmtId="0" fontId="26" fillId="5" borderId="0" xfId="0" applyFont="1" applyFill="1" applyAlignment="1">
      <alignment vertical="top" wrapText="1"/>
    </xf>
    <xf numFmtId="171" fontId="27" fillId="5" borderId="0" xfId="0" applyNumberFormat="1" applyFont="1" applyFill="1" applyAlignment="1"/>
    <xf numFmtId="172" fontId="27" fillId="5" borderId="0" xfId="0" applyNumberFormat="1" applyFont="1" applyFill="1" applyAlignment="1"/>
    <xf numFmtId="172" fontId="26" fillId="5" borderId="0" xfId="0" applyNumberFormat="1" applyFont="1" applyFill="1" applyAlignment="1"/>
    <xf numFmtId="178" fontId="27" fillId="5" borderId="0" xfId="0" applyNumberFormat="1" applyFont="1" applyFill="1" applyAlignment="1"/>
    <xf numFmtId="179" fontId="27" fillId="5" borderId="0" xfId="0" applyNumberFormat="1" applyFont="1" applyFill="1" applyAlignment="1"/>
    <xf numFmtId="172" fontId="27" fillId="0" borderId="0" xfId="0" applyNumberFormat="1" applyFont="1" applyAlignment="1"/>
    <xf numFmtId="178" fontId="27" fillId="0" borderId="0" xfId="0" applyNumberFormat="1" applyFont="1" applyAlignment="1"/>
    <xf numFmtId="179" fontId="27" fillId="0" borderId="0" xfId="0" applyNumberFormat="1" applyFont="1" applyAlignment="1"/>
    <xf numFmtId="164" fontId="27" fillId="0" borderId="0" xfId="0" applyNumberFormat="1" applyFont="1" applyAlignment="1">
      <alignment horizontal="left"/>
    </xf>
    <xf numFmtId="180" fontId="27" fillId="0" borderId="0" xfId="0" applyNumberFormat="1" applyFont="1" applyAlignment="1"/>
    <xf numFmtId="175" fontId="27" fillId="5" borderId="0" xfId="0" applyNumberFormat="1" applyFont="1" applyFill="1" applyAlignment="1"/>
    <xf numFmtId="175" fontId="26" fillId="5" borderId="0" xfId="0" applyNumberFormat="1" applyFont="1" applyFill="1" applyAlignment="1"/>
    <xf numFmtId="166" fontId="27" fillId="5" borderId="0" xfId="0" applyNumberFormat="1" applyFont="1" applyFill="1" applyAlignment="1"/>
    <xf numFmtId="181" fontId="27" fillId="0" borderId="0" xfId="0" applyNumberFormat="1" applyFont="1" applyAlignment="1"/>
    <xf numFmtId="168" fontId="27" fillId="6" borderId="0" xfId="0" applyNumberFormat="1" applyFont="1" applyFill="1" applyAlignment="1"/>
    <xf numFmtId="168" fontId="27" fillId="5" borderId="0" xfId="0" applyNumberFormat="1" applyFont="1" applyFill="1" applyAlignment="1">
      <alignment horizontal="left"/>
    </xf>
    <xf numFmtId="170" fontId="27" fillId="6" borderId="0" xfId="0" applyNumberFormat="1" applyFont="1" applyFill="1" applyAlignment="1"/>
    <xf numFmtId="173" fontId="27" fillId="0" borderId="0" xfId="0" applyNumberFormat="1" applyFont="1" applyAlignment="1"/>
    <xf numFmtId="173" fontId="27" fillId="0" borderId="0" xfId="0" applyNumberFormat="1" applyFont="1" applyAlignment="1">
      <alignment horizontal="left"/>
    </xf>
    <xf numFmtId="182" fontId="27" fillId="0" borderId="0" xfId="0" applyNumberFormat="1" applyFont="1" applyAlignment="1">
      <alignment horizontal="left"/>
    </xf>
    <xf numFmtId="181" fontId="26" fillId="0" borderId="0" xfId="0" applyNumberFormat="1" applyFont="1" applyAlignment="1"/>
    <xf numFmtId="0" fontId="27" fillId="5" borderId="0" xfId="0" applyFont="1" applyFill="1" applyAlignment="1"/>
    <xf numFmtId="0" fontId="26" fillId="5" borderId="0" xfId="0" applyFont="1" applyFill="1" applyAlignment="1"/>
    <xf numFmtId="181" fontId="27" fillId="5" borderId="0" xfId="0" applyNumberFormat="1" applyFont="1" applyFill="1" applyAlignment="1"/>
    <xf numFmtId="169" fontId="27" fillId="0" borderId="0" xfId="0" applyNumberFormat="1" applyFont="1" applyAlignment="1"/>
    <xf numFmtId="0" fontId="27" fillId="0" borderId="0" xfId="0" applyFont="1" applyAlignment="1">
      <alignment horizontal="right" wrapText="1"/>
    </xf>
    <xf numFmtId="169" fontId="27" fillId="5" borderId="0" xfId="0" applyNumberFormat="1" applyFont="1" applyFill="1" applyAlignment="1">
      <alignment horizontal="left"/>
    </xf>
    <xf numFmtId="176" fontId="26" fillId="5" borderId="0" xfId="0" applyNumberFormat="1" applyFont="1" applyFill="1" applyAlignment="1"/>
    <xf numFmtId="169" fontId="27" fillId="5" borderId="0" xfId="0" applyNumberFormat="1" applyFont="1" applyFill="1" applyAlignment="1"/>
    <xf numFmtId="177" fontId="27" fillId="6" borderId="0" xfId="0" applyNumberFormat="1" applyFont="1" applyFill="1" applyAlignment="1"/>
    <xf numFmtId="177" fontId="27" fillId="5" borderId="0" xfId="0" applyNumberFormat="1" applyFont="1" applyFill="1" applyAlignment="1"/>
    <xf numFmtId="177" fontId="26" fillId="5" borderId="0" xfId="0" applyNumberFormat="1" applyFont="1" applyFill="1" applyAlignment="1"/>
    <xf numFmtId="183" fontId="27" fillId="5" borderId="0" xfId="0" applyNumberFormat="1" applyFont="1" applyFill="1" applyAlignment="1"/>
    <xf numFmtId="183" fontId="27" fillId="0" borderId="0" xfId="0" applyNumberFormat="1" applyFont="1" applyAlignment="1"/>
    <xf numFmtId="176" fontId="27" fillId="6" borderId="0" xfId="0" applyNumberFormat="1" applyFont="1" applyFill="1" applyAlignment="1"/>
    <xf numFmtId="176" fontId="27" fillId="5" borderId="0" xfId="0" applyNumberFormat="1" applyFont="1" applyFill="1" applyAlignment="1">
      <alignment horizontal="left"/>
    </xf>
    <xf numFmtId="176" fontId="26" fillId="5" borderId="0" xfId="0" applyNumberFormat="1" applyFont="1" applyFill="1" applyAlignment="1">
      <alignment horizontal="left"/>
    </xf>
    <xf numFmtId="0" fontId="27" fillId="5" borderId="0" xfId="0" applyFont="1" applyFill="1" applyAlignment="1">
      <alignment horizontal="center"/>
    </xf>
    <xf numFmtId="0" fontId="26" fillId="5" borderId="0" xfId="0" applyFont="1" applyFill="1" applyAlignment="1">
      <alignment horizontal="center"/>
    </xf>
    <xf numFmtId="181" fontId="27" fillId="0" borderId="0" xfId="0" applyNumberFormat="1" applyFont="1" applyAlignment="1">
      <alignment horizontal="left"/>
    </xf>
    <xf numFmtId="178" fontId="27" fillId="0" borderId="0" xfId="0" applyNumberFormat="1" applyFont="1" applyAlignment="1">
      <alignment horizontal="left"/>
    </xf>
    <xf numFmtId="181" fontId="27" fillId="5" borderId="0" xfId="0" applyNumberFormat="1" applyFont="1" applyFill="1" applyAlignment="1">
      <alignment horizontal="left"/>
    </xf>
    <xf numFmtId="184" fontId="27" fillId="5" borderId="0" xfId="0" applyNumberFormat="1" applyFont="1" applyFill="1" applyAlignment="1"/>
    <xf numFmtId="185" fontId="27" fillId="5" borderId="0" xfId="0" applyNumberFormat="1" applyFont="1" applyFill="1" applyAlignment="1"/>
    <xf numFmtId="184" fontId="27" fillId="0" borderId="0" xfId="0" applyNumberFormat="1" applyFont="1" applyAlignment="1"/>
    <xf numFmtId="166" fontId="27" fillId="0" borderId="0" xfId="0" applyNumberFormat="1" applyFont="1" applyAlignment="1"/>
    <xf numFmtId="0" fontId="26" fillId="0" borderId="5" xfId="0" applyFont="1" applyBorder="1" applyAlignment="1">
      <alignment horizontal="left"/>
    </xf>
    <xf numFmtId="0" fontId="27" fillId="0" borderId="0" xfId="0" applyFont="1" applyAlignment="1">
      <alignment horizontal="left" vertical="top"/>
    </xf>
    <xf numFmtId="169" fontId="27" fillId="0" borderId="0" xfId="0" applyNumberFormat="1" applyFont="1" applyAlignment="1">
      <alignment horizontal="left"/>
    </xf>
    <xf numFmtId="0" fontId="36" fillId="0" borderId="0" xfId="0" applyFont="1" applyAlignment="1">
      <alignment horizontal="center" wrapText="1"/>
    </xf>
    <xf numFmtId="0" fontId="36" fillId="0" borderId="5" xfId="0" applyFont="1" applyBorder="1" applyAlignment="1">
      <alignment wrapText="1"/>
    </xf>
    <xf numFmtId="0" fontId="32" fillId="0" borderId="5" xfId="0" applyFont="1" applyBorder="1" applyAlignment="1">
      <alignment horizontal="center" wrapText="1"/>
    </xf>
    <xf numFmtId="0" fontId="37" fillId="0" borderId="0" xfId="0" applyFont="1" applyAlignment="1">
      <alignment horizontal="center"/>
    </xf>
    <xf numFmtId="164" fontId="33" fillId="0" borderId="0" xfId="0" applyNumberFormat="1" applyFont="1" applyAlignment="1">
      <alignment horizontal="left"/>
    </xf>
    <xf numFmtId="167" fontId="27" fillId="0" borderId="0" xfId="0" applyNumberFormat="1" applyFont="1" applyAlignment="1">
      <alignment horizontal="center"/>
    </xf>
    <xf numFmtId="168" fontId="32" fillId="4" borderId="0" xfId="0" applyNumberFormat="1" applyFont="1" applyFill="1" applyAlignment="1"/>
    <xf numFmtId="168" fontId="36" fillId="0" borderId="0" xfId="0" applyNumberFormat="1" applyFont="1" applyAlignment="1"/>
    <xf numFmtId="0" fontId="32" fillId="0" borderId="0" xfId="0" applyFont="1" applyAlignment="1">
      <alignment wrapText="1" indent="1"/>
    </xf>
    <xf numFmtId="170" fontId="32" fillId="0" borderId="5" xfId="0" applyNumberFormat="1" applyFont="1" applyBorder="1" applyAlignment="1"/>
    <xf numFmtId="0" fontId="32" fillId="4" borderId="0" xfId="0" applyFont="1" applyFill="1" applyAlignment="1">
      <alignment vertical="top" wrapText="1"/>
    </xf>
    <xf numFmtId="177" fontId="32" fillId="0" borderId="0" xfId="0" applyNumberFormat="1" applyFont="1" applyAlignment="1"/>
    <xf numFmtId="168" fontId="32" fillId="6" borderId="0" xfId="0" applyNumberFormat="1" applyFont="1" applyFill="1" applyAlignment="1">
      <alignment horizontal="left"/>
    </xf>
    <xf numFmtId="168" fontId="32" fillId="6" borderId="7" xfId="0" applyNumberFormat="1" applyFont="1" applyFill="1" applyBorder="1" applyAlignment="1"/>
    <xf numFmtId="0" fontId="32" fillId="0" borderId="0" xfId="0" applyFont="1" applyAlignment="1">
      <alignment wrapText="1"/>
    </xf>
    <xf numFmtId="171" fontId="32" fillId="6" borderId="0" xfId="0" applyNumberFormat="1" applyFont="1" applyFill="1" applyAlignment="1"/>
    <xf numFmtId="0" fontId="32" fillId="6" borderId="0" xfId="0" applyFont="1" applyFill="1" applyAlignment="1">
      <alignment horizontal="left"/>
    </xf>
    <xf numFmtId="0" fontId="32" fillId="6" borderId="0" xfId="0" applyFont="1" applyFill="1" applyAlignment="1"/>
    <xf numFmtId="176" fontId="32" fillId="6" borderId="0" xfId="0" applyNumberFormat="1" applyFont="1" applyFill="1" applyAlignment="1">
      <alignment vertical="center"/>
    </xf>
    <xf numFmtId="0" fontId="32" fillId="6" borderId="0" xfId="0" applyFont="1" applyFill="1" applyAlignment="1">
      <alignment horizontal="left" vertical="center"/>
    </xf>
    <xf numFmtId="164" fontId="32" fillId="0" borderId="0" xfId="0" applyNumberFormat="1" applyFont="1" applyAlignment="1"/>
    <xf numFmtId="169" fontId="26" fillId="0" borderId="0" xfId="0" applyNumberFormat="1" applyFont="1" applyAlignment="1">
      <alignment horizontal="center"/>
    </xf>
    <xf numFmtId="0" fontId="26" fillId="0" borderId="0" xfId="0" applyFont="1" applyAlignment="1">
      <alignment horizontal="center" wrapText="1"/>
    </xf>
    <xf numFmtId="0" fontId="27" fillId="0" borderId="5" xfId="0" applyFont="1" applyBorder="1" applyAlignment="1">
      <alignment horizontal="center" wrapText="1"/>
    </xf>
    <xf numFmtId="164" fontId="26" fillId="0" borderId="0" xfId="0" applyNumberFormat="1" applyFont="1" applyAlignment="1">
      <alignment horizontal="center"/>
    </xf>
    <xf numFmtId="168" fontId="40" fillId="0" borderId="0" xfId="0" applyNumberFormat="1" applyFont="1" applyAlignment="1">
      <alignment horizontal="center"/>
    </xf>
    <xf numFmtId="164" fontId="27" fillId="4" borderId="0" xfId="0" applyNumberFormat="1" applyFont="1" applyFill="1" applyAlignment="1">
      <alignment horizontal="left"/>
    </xf>
    <xf numFmtId="164" fontId="26" fillId="0" borderId="0" xfId="0" applyNumberFormat="1" applyFont="1" applyAlignment="1"/>
    <xf numFmtId="0" fontId="26" fillId="4" borderId="0" xfId="0" applyFont="1" applyFill="1" applyAlignment="1">
      <alignment wrapText="1"/>
    </xf>
    <xf numFmtId="0" fontId="27" fillId="4" borderId="0" xfId="0" applyFont="1" applyFill="1" applyAlignment="1">
      <alignment horizontal="right" wrapText="1"/>
    </xf>
    <xf numFmtId="0" fontId="27" fillId="4" borderId="0" xfId="0" applyFont="1" applyFill="1" applyAlignment="1"/>
    <xf numFmtId="170" fontId="27" fillId="0" borderId="5" xfId="0" applyNumberFormat="1" applyFont="1" applyBorder="1" applyAlignment="1"/>
    <xf numFmtId="170" fontId="27" fillId="4" borderId="6" xfId="0" applyNumberFormat="1" applyFont="1" applyFill="1" applyBorder="1" applyAlignment="1"/>
    <xf numFmtId="0" fontId="27" fillId="4" borderId="0" xfId="0" applyFont="1" applyFill="1" applyAlignment="1">
      <alignment vertical="top" wrapText="1"/>
    </xf>
    <xf numFmtId="0" fontId="27" fillId="6" borderId="0" xfId="0" applyFont="1" applyFill="1" applyAlignment="1">
      <alignment vertical="top" wrapText="1"/>
    </xf>
    <xf numFmtId="168" fontId="27" fillId="6" borderId="0" xfId="0" applyNumberFormat="1" applyFont="1" applyFill="1" applyAlignment="1">
      <alignment horizontal="left"/>
    </xf>
    <xf numFmtId="168" fontId="27" fillId="6" borderId="7" xfId="0" applyNumberFormat="1" applyFont="1" applyFill="1" applyBorder="1" applyAlignment="1"/>
    <xf numFmtId="164" fontId="27" fillId="6" borderId="0" xfId="0" applyNumberFormat="1" applyFont="1" applyFill="1" applyAlignment="1">
      <alignment horizontal="left"/>
    </xf>
    <xf numFmtId="0" fontId="27" fillId="6" borderId="0" xfId="0" applyFont="1" applyFill="1" applyAlignment="1">
      <alignment vertical="top" wrapText="1" indent="1"/>
    </xf>
    <xf numFmtId="171" fontId="27" fillId="6" borderId="0" xfId="0" applyNumberFormat="1" applyFont="1" applyFill="1" applyAlignment="1"/>
    <xf numFmtId="0" fontId="27" fillId="6" borderId="0" xfId="0" applyFont="1" applyFill="1" applyAlignment="1">
      <alignment horizontal="left"/>
    </xf>
    <xf numFmtId="173" fontId="27" fillId="6" borderId="0" xfId="0" applyNumberFormat="1" applyFont="1" applyFill="1" applyAlignment="1"/>
    <xf numFmtId="0" fontId="27" fillId="6" borderId="0" xfId="0" applyFont="1" applyFill="1" applyAlignment="1"/>
    <xf numFmtId="175" fontId="27" fillId="6" borderId="0" xfId="0" applyNumberFormat="1" applyFont="1" applyFill="1" applyAlignment="1"/>
    <xf numFmtId="166" fontId="27" fillId="6" borderId="0" xfId="0" applyNumberFormat="1" applyFont="1" applyFill="1" applyAlignment="1"/>
    <xf numFmtId="176" fontId="27" fillId="6" borderId="0" xfId="0" applyNumberFormat="1" applyFont="1" applyFill="1" applyAlignment="1">
      <alignment horizontal="center"/>
    </xf>
    <xf numFmtId="169" fontId="27" fillId="6" borderId="0" xfId="0" applyNumberFormat="1" applyFont="1" applyFill="1" applyAlignment="1"/>
    <xf numFmtId="176" fontId="27" fillId="6" borderId="0" xfId="0" applyNumberFormat="1" applyFont="1" applyFill="1" applyAlignment="1">
      <alignment vertical="center"/>
    </xf>
    <xf numFmtId="176" fontId="27" fillId="6" borderId="0" xfId="0" applyNumberFormat="1" applyFont="1" applyFill="1" applyAlignment="1">
      <alignment horizontal="left" vertical="center"/>
    </xf>
    <xf numFmtId="0" fontId="27" fillId="6" borderId="0" xfId="0" applyFont="1" applyFill="1" applyAlignment="1">
      <alignment horizontal="left" vertical="center"/>
    </xf>
    <xf numFmtId="164" fontId="27" fillId="0" borderId="0" xfId="0" applyNumberFormat="1" applyFont="1" applyAlignment="1"/>
    <xf numFmtId="169" fontId="32" fillId="0" borderId="0" xfId="0" applyNumberFormat="1" applyFont="1" applyAlignment="1">
      <alignment horizontal="left"/>
    </xf>
    <xf numFmtId="170" fontId="32" fillId="4" borderId="0" xfId="0" applyNumberFormat="1" applyFont="1" applyFill="1" applyAlignment="1">
      <alignment horizontal="left"/>
    </xf>
    <xf numFmtId="0" fontId="32" fillId="4" borderId="0" xfId="0" applyFont="1" applyFill="1" applyAlignment="1">
      <alignment horizontal="left"/>
    </xf>
    <xf numFmtId="168" fontId="32" fillId="0" borderId="0" xfId="0" applyNumberFormat="1" applyFont="1" applyAlignment="1">
      <alignment horizontal="left"/>
    </xf>
    <xf numFmtId="0" fontId="38" fillId="0" borderId="5" xfId="0" applyFont="1" applyBorder="1" applyAlignment="1">
      <alignment horizontal="center" wrapText="1"/>
    </xf>
    <xf numFmtId="168" fontId="38" fillId="0" borderId="0" xfId="0" applyNumberFormat="1" applyFont="1" applyAlignment="1"/>
    <xf numFmtId="170" fontId="38" fillId="0" borderId="0" xfId="0" applyNumberFormat="1" applyFont="1" applyAlignment="1"/>
    <xf numFmtId="170" fontId="31" fillId="0" borderId="0" xfId="0" applyNumberFormat="1" applyFont="1" applyAlignment="1">
      <alignment horizontal="left"/>
    </xf>
    <xf numFmtId="170" fontId="27" fillId="0" borderId="0" xfId="0" applyNumberFormat="1" applyFont="1" applyAlignment="1">
      <alignment horizontal="center"/>
    </xf>
    <xf numFmtId="0" fontId="27" fillId="4" borderId="0" xfId="0" applyFont="1" applyFill="1" applyAlignment="1">
      <alignment wrapText="1"/>
    </xf>
    <xf numFmtId="185" fontId="27" fillId="4" borderId="0" xfId="0" applyNumberFormat="1" applyFont="1" applyFill="1" applyAlignment="1">
      <alignment horizontal="left"/>
    </xf>
    <xf numFmtId="166" fontId="27" fillId="0" borderId="0" xfId="0" applyNumberFormat="1" applyFont="1" applyAlignment="1">
      <alignment horizontal="left"/>
    </xf>
    <xf numFmtId="166" fontId="27" fillId="4" borderId="0" xfId="0" applyNumberFormat="1" applyFont="1" applyFill="1" applyAlignment="1">
      <alignment horizontal="left"/>
    </xf>
    <xf numFmtId="185" fontId="27" fillId="0" borderId="0" xfId="0" applyNumberFormat="1" applyFont="1" applyAlignment="1">
      <alignment horizontal="left"/>
    </xf>
    <xf numFmtId="170" fontId="27" fillId="4" borderId="4" xfId="0" applyNumberFormat="1" applyFont="1" applyFill="1" applyBorder="1" applyAlignment="1"/>
    <xf numFmtId="0" fontId="26" fillId="4" borderId="0" xfId="0" applyFont="1" applyFill="1" applyAlignment="1">
      <alignment horizontal="left"/>
    </xf>
    <xf numFmtId="176" fontId="26" fillId="4" borderId="0" xfId="0" applyNumberFormat="1" applyFont="1" applyFill="1" applyAlignment="1">
      <alignment horizontal="left"/>
    </xf>
    <xf numFmtId="0" fontId="28" fillId="0" borderId="5" xfId="0" applyFont="1" applyBorder="1" applyAlignment="1">
      <alignment horizontal="left"/>
    </xf>
    <xf numFmtId="170" fontId="28" fillId="0" borderId="0" xfId="0" applyNumberFormat="1" applyFont="1" applyAlignment="1">
      <alignment horizontal="left"/>
    </xf>
    <xf numFmtId="170" fontId="28" fillId="0" borderId="8" xfId="0" applyNumberFormat="1" applyFont="1" applyBorder="1" applyAlignment="1">
      <alignment horizontal="left"/>
    </xf>
    <xf numFmtId="0" fontId="26" fillId="0" borderId="8" xfId="0" applyFont="1" applyBorder="1" applyAlignment="1">
      <alignment horizontal="left"/>
    </xf>
    <xf numFmtId="0" fontId="27" fillId="0" borderId="8" xfId="0" applyFont="1" applyBorder="1" applyAlignment="1">
      <alignment horizontal="left"/>
    </xf>
    <xf numFmtId="170" fontId="37" fillId="0" borderId="0" xfId="0" applyNumberFormat="1" applyFont="1" applyAlignment="1">
      <alignment horizontal="left"/>
    </xf>
    <xf numFmtId="170" fontId="27" fillId="0" borderId="0" xfId="0" applyNumberFormat="1" applyFont="1" applyAlignment="1">
      <alignment horizontal="left" vertical="top"/>
    </xf>
    <xf numFmtId="170" fontId="27" fillId="0" borderId="0" xfId="0" applyNumberFormat="1" applyFont="1" applyAlignment="1">
      <alignment horizontal="center" vertical="top"/>
    </xf>
    <xf numFmtId="0" fontId="27" fillId="0" borderId="0" xfId="0" applyFont="1" applyAlignment="1">
      <alignment vertical="top"/>
    </xf>
    <xf numFmtId="0" fontId="41" fillId="0" borderId="0" xfId="0" applyFont="1" applyAlignment="1">
      <alignment horizontal="left"/>
    </xf>
    <xf numFmtId="0" fontId="38" fillId="0" borderId="0" xfId="0" applyFont="1" applyAlignment="1">
      <alignment wrapText="1"/>
    </xf>
    <xf numFmtId="177" fontId="38" fillId="0" borderId="0" xfId="0" applyNumberFormat="1" applyFont="1" applyAlignment="1"/>
    <xf numFmtId="0" fontId="38" fillId="6" borderId="0" xfId="0" applyFont="1" applyFill="1" applyAlignment="1">
      <alignment wrapText="1"/>
    </xf>
    <xf numFmtId="168" fontId="41" fillId="6" borderId="0" xfId="0" applyNumberFormat="1" applyFont="1" applyFill="1" applyAlignment="1"/>
    <xf numFmtId="168" fontId="38" fillId="6" borderId="0" xfId="0" applyNumberFormat="1" applyFont="1" applyFill="1" applyAlignment="1"/>
    <xf numFmtId="177" fontId="38" fillId="6" borderId="0" xfId="0" applyNumberFormat="1" applyFont="1" applyFill="1" applyAlignment="1"/>
    <xf numFmtId="176" fontId="38" fillId="6" borderId="0" xfId="0" applyNumberFormat="1" applyFont="1" applyFill="1" applyAlignment="1"/>
    <xf numFmtId="170" fontId="41" fillId="0" borderId="0" xfId="0" applyNumberFormat="1" applyFont="1" applyAlignment="1"/>
    <xf numFmtId="176" fontId="38" fillId="0" borderId="0" xfId="0" applyNumberFormat="1" applyFont="1" applyAlignment="1"/>
    <xf numFmtId="176" fontId="41" fillId="0" borderId="0" xfId="0" applyNumberFormat="1" applyFont="1" applyAlignment="1"/>
    <xf numFmtId="170" fontId="41" fillId="6" borderId="0" xfId="0" applyNumberFormat="1" applyFont="1" applyFill="1" applyAlignment="1"/>
    <xf numFmtId="176" fontId="41" fillId="6" borderId="0" xfId="0" applyNumberFormat="1" applyFont="1" applyFill="1" applyAlignment="1"/>
    <xf numFmtId="0" fontId="38" fillId="0" borderId="0" xfId="0" applyFont="1" applyAlignment="1">
      <alignment wrapText="1" indent="1"/>
    </xf>
    <xf numFmtId="0" fontId="38" fillId="6" borderId="0" xfId="0" applyFont="1" applyFill="1" applyAlignment="1">
      <alignment wrapText="1" indent="1"/>
    </xf>
    <xf numFmtId="170" fontId="38" fillId="0" borderId="5" xfId="0" applyNumberFormat="1" applyFont="1" applyBorder="1" applyAlignment="1"/>
    <xf numFmtId="170" fontId="38" fillId="6" borderId="4" xfId="0" applyNumberFormat="1" applyFont="1" applyFill="1" applyBorder="1" applyAlignment="1"/>
    <xf numFmtId="170" fontId="38" fillId="6" borderId="5" xfId="0" applyNumberFormat="1" applyFont="1" applyFill="1" applyBorder="1" applyAlignment="1"/>
    <xf numFmtId="168" fontId="38" fillId="6" borderId="7" xfId="0" applyNumberFormat="1" applyFont="1" applyFill="1" applyBorder="1" applyAlignment="1"/>
    <xf numFmtId="0" fontId="41" fillId="6" borderId="0" xfId="0" applyFont="1" applyFill="1" applyAlignment="1">
      <alignment horizontal="left"/>
    </xf>
    <xf numFmtId="0" fontId="38" fillId="6" borderId="0" xfId="0" applyFont="1" applyFill="1" applyAlignment="1">
      <alignment horizontal="left"/>
    </xf>
    <xf numFmtId="170" fontId="41" fillId="6" borderId="0" xfId="0" applyNumberFormat="1" applyFont="1" applyFill="1" applyAlignment="1">
      <alignment horizontal="left"/>
    </xf>
    <xf numFmtId="170" fontId="38" fillId="6" borderId="0" xfId="0" applyNumberFormat="1" applyFont="1" applyFill="1" applyAlignment="1">
      <alignment horizontal="left"/>
    </xf>
    <xf numFmtId="168" fontId="41" fillId="0" borderId="0" xfId="0" applyNumberFormat="1" applyFont="1" applyAlignment="1"/>
    <xf numFmtId="173" fontId="41" fillId="6" borderId="0" xfId="0" applyNumberFormat="1" applyFont="1" applyFill="1" applyAlignment="1"/>
    <xf numFmtId="0" fontId="32" fillId="6" borderId="0" xfId="0" applyFont="1" applyFill="1" applyAlignment="1">
      <alignment wrapText="1"/>
    </xf>
    <xf numFmtId="168" fontId="36" fillId="6" borderId="0" xfId="0" applyNumberFormat="1" applyFont="1" applyFill="1" applyAlignment="1"/>
    <xf numFmtId="0" fontId="36" fillId="6" borderId="0" xfId="0" applyFont="1" applyFill="1" applyAlignment="1">
      <alignment horizontal="left"/>
    </xf>
    <xf numFmtId="170" fontId="36" fillId="6" borderId="0" xfId="0" applyNumberFormat="1" applyFont="1" applyFill="1" applyAlignment="1"/>
    <xf numFmtId="170" fontId="32" fillId="6" borderId="0" xfId="0" applyNumberFormat="1" applyFont="1" applyFill="1" applyAlignment="1">
      <alignment horizontal="left"/>
    </xf>
    <xf numFmtId="176" fontId="36" fillId="6" borderId="0" xfId="0" applyNumberFormat="1" applyFont="1" applyFill="1" applyAlignment="1"/>
    <xf numFmtId="0" fontId="32" fillId="6" borderId="0" xfId="0" applyFont="1" applyFill="1" applyAlignment="1">
      <alignment wrapText="1" indent="1"/>
    </xf>
    <xf numFmtId="177" fontId="32" fillId="6" borderId="0" xfId="0" applyNumberFormat="1" applyFont="1" applyFill="1" applyAlignment="1">
      <alignment indent="1"/>
    </xf>
    <xf numFmtId="0" fontId="32" fillId="3" borderId="0" xfId="0" applyFont="1" applyFill="1" applyAlignment="1">
      <alignment horizontal="left"/>
    </xf>
    <xf numFmtId="0" fontId="36" fillId="3" borderId="0" xfId="0" applyFont="1" applyFill="1" applyAlignment="1">
      <alignment horizontal="left"/>
    </xf>
    <xf numFmtId="170" fontId="32" fillId="6" borderId="4" xfId="0" applyNumberFormat="1" applyFont="1" applyFill="1" applyBorder="1" applyAlignment="1"/>
    <xf numFmtId="170" fontId="32" fillId="6" borderId="5" xfId="0" applyNumberFormat="1" applyFont="1" applyFill="1" applyBorder="1" applyAlignment="1"/>
    <xf numFmtId="169" fontId="36" fillId="6" borderId="0" xfId="0" applyNumberFormat="1" applyFont="1" applyFill="1" applyAlignment="1"/>
    <xf numFmtId="186" fontId="32" fillId="6" borderId="0" xfId="0" applyNumberFormat="1" applyFont="1" applyFill="1" applyAlignment="1"/>
    <xf numFmtId="170" fontId="32" fillId="0" borderId="8" xfId="0" applyNumberFormat="1" applyFont="1" applyBorder="1" applyAlignment="1"/>
    <xf numFmtId="170" fontId="36" fillId="6" borderId="0" xfId="0" applyNumberFormat="1" applyFont="1" applyFill="1" applyAlignment="1">
      <alignment horizontal="left"/>
    </xf>
    <xf numFmtId="177" fontId="32" fillId="6" borderId="9" xfId="0" applyNumberFormat="1" applyFont="1" applyFill="1" applyBorder="1" applyAlignment="1"/>
    <xf numFmtId="173" fontId="36" fillId="6" borderId="0" xfId="0" applyNumberFormat="1" applyFont="1" applyFill="1" applyAlignment="1"/>
    <xf numFmtId="177" fontId="32" fillId="0" borderId="10" xfId="0" applyNumberFormat="1" applyFont="1" applyBorder="1" applyAlignment="1"/>
    <xf numFmtId="173" fontId="36" fillId="0" borderId="0" xfId="0" applyNumberFormat="1" applyFont="1" applyAlignment="1"/>
    <xf numFmtId="171" fontId="36" fillId="6" borderId="0" xfId="0" applyNumberFormat="1" applyFont="1" applyFill="1" applyAlignment="1"/>
    <xf numFmtId="168" fontId="32" fillId="6" borderId="8" xfId="0" applyNumberFormat="1" applyFont="1" applyFill="1" applyBorder="1" applyAlignment="1"/>
    <xf numFmtId="171" fontId="32" fillId="6" borderId="0" xfId="0" applyNumberFormat="1" applyFont="1" applyFill="1" applyAlignment="1">
      <alignment horizontal="left"/>
    </xf>
    <xf numFmtId="184" fontId="36" fillId="6" borderId="0" xfId="0" applyNumberFormat="1" applyFont="1" applyFill="1" applyAlignment="1"/>
    <xf numFmtId="172" fontId="32" fillId="0" borderId="0" xfId="0" applyNumberFormat="1" applyFont="1" applyAlignment="1">
      <alignment horizontal="left"/>
    </xf>
    <xf numFmtId="184" fontId="36" fillId="0" borderId="0" xfId="0" applyNumberFormat="1" applyFont="1" applyAlignment="1"/>
    <xf numFmtId="0" fontId="43" fillId="0" borderId="0" xfId="0" applyFont="1" applyAlignment="1">
      <alignment wrapText="1"/>
    </xf>
    <xf numFmtId="0" fontId="33" fillId="0" borderId="5" xfId="0" applyFont="1" applyBorder="1" applyAlignment="1">
      <alignment horizontal="center"/>
    </xf>
    <xf numFmtId="166" fontId="33" fillId="0" borderId="0" xfId="0" applyNumberFormat="1" applyFont="1" applyAlignment="1">
      <alignment horizontal="left"/>
    </xf>
    <xf numFmtId="0" fontId="33" fillId="0" borderId="6" xfId="0" applyFont="1" applyBorder="1" applyAlignment="1">
      <alignment horizontal="center" wrapText="1"/>
    </xf>
    <xf numFmtId="0" fontId="33" fillId="0" borderId="5" xfId="0" applyFont="1" applyBorder="1" applyAlignment="1">
      <alignment wrapText="1"/>
    </xf>
    <xf numFmtId="0" fontId="33" fillId="0" borderId="4" xfId="0" applyFont="1" applyBorder="1" applyAlignment="1">
      <alignment horizontal="left"/>
    </xf>
    <xf numFmtId="0" fontId="31" fillId="0" borderId="6" xfId="0" applyFont="1" applyBorder="1" applyAlignment="1">
      <alignment horizontal="center" wrapText="1"/>
    </xf>
    <xf numFmtId="0" fontId="31" fillId="0" borderId="4" xfId="0" applyFont="1" applyBorder="1" applyAlignment="1">
      <alignment wrapText="1"/>
    </xf>
    <xf numFmtId="0" fontId="33" fillId="4" borderId="0" xfId="0" applyFont="1" applyFill="1" applyAlignment="1">
      <alignment wrapText="1"/>
    </xf>
    <xf numFmtId="0" fontId="31" fillId="4" borderId="0" xfId="0" applyFont="1" applyFill="1" applyAlignment="1">
      <alignment horizontal="left"/>
    </xf>
    <xf numFmtId="177" fontId="31" fillId="4" borderId="0" xfId="0" applyNumberFormat="1" applyFont="1" applyFill="1" applyAlignment="1"/>
    <xf numFmtId="0" fontId="33" fillId="0" borderId="0" xfId="0" applyFont="1" applyAlignment="1">
      <alignment wrapText="1"/>
    </xf>
    <xf numFmtId="177" fontId="31" fillId="0" borderId="0" xfId="0" applyNumberFormat="1" applyFont="1" applyAlignment="1"/>
    <xf numFmtId="0" fontId="33" fillId="0" borderId="0" xfId="0" applyFont="1" applyAlignment="1">
      <alignment wrapText="1" indent="2"/>
    </xf>
    <xf numFmtId="0" fontId="33" fillId="4" borderId="0" xfId="0" applyFont="1" applyFill="1" applyAlignment="1">
      <alignment wrapText="1" indent="2"/>
    </xf>
    <xf numFmtId="170" fontId="33" fillId="0" borderId="5" xfId="0" applyNumberFormat="1" applyFont="1" applyBorder="1" applyAlignment="1"/>
    <xf numFmtId="170" fontId="31" fillId="0" borderId="5" xfId="0" applyNumberFormat="1" applyFont="1" applyBorder="1" applyAlignment="1"/>
    <xf numFmtId="166" fontId="33" fillId="4" borderId="0" xfId="0" applyNumberFormat="1" applyFont="1" applyFill="1" applyAlignment="1">
      <alignment horizontal="left"/>
    </xf>
    <xf numFmtId="170" fontId="31" fillId="4" borderId="5" xfId="0" applyNumberFormat="1" applyFont="1" applyFill="1" applyBorder="1" applyAlignment="1"/>
    <xf numFmtId="166" fontId="31" fillId="4" borderId="0" xfId="0" applyNumberFormat="1" applyFont="1" applyFill="1" applyAlignment="1">
      <alignment horizontal="left"/>
    </xf>
    <xf numFmtId="170" fontId="31" fillId="0" borderId="4" xfId="0" applyNumberFormat="1" applyFont="1" applyBorder="1" applyAlignment="1"/>
    <xf numFmtId="168" fontId="31" fillId="4" borderId="7" xfId="0" applyNumberFormat="1" applyFont="1" applyFill="1" applyBorder="1" applyAlignment="1"/>
    <xf numFmtId="0" fontId="31" fillId="0" borderId="0" xfId="0" applyFont="1" applyAlignment="1">
      <alignment wrapText="1"/>
    </xf>
    <xf numFmtId="0" fontId="33" fillId="0" borderId="0" xfId="0" applyFont="1" applyAlignment="1">
      <alignment horizontal="right" wrapText="1"/>
    </xf>
    <xf numFmtId="0" fontId="31" fillId="0" borderId="0" xfId="0" applyFont="1" applyAlignment="1">
      <alignment horizontal="right" wrapText="1"/>
    </xf>
    <xf numFmtId="170" fontId="33" fillId="4" borderId="4" xfId="0" applyNumberFormat="1" applyFont="1" applyFill="1" applyBorder="1" applyAlignment="1"/>
    <xf numFmtId="170" fontId="31" fillId="4" borderId="4" xfId="0" applyNumberFormat="1" applyFont="1" applyFill="1" applyBorder="1" applyAlignment="1"/>
    <xf numFmtId="166" fontId="31" fillId="0" borderId="0" xfId="0" applyNumberFormat="1" applyFont="1" applyAlignment="1">
      <alignment horizontal="left"/>
    </xf>
    <xf numFmtId="166" fontId="33" fillId="0" borderId="0" xfId="0" applyNumberFormat="1" applyFont="1" applyAlignment="1"/>
    <xf numFmtId="177" fontId="33" fillId="0" borderId="9" xfId="0" applyNumberFormat="1" applyFont="1" applyBorder="1" applyAlignment="1"/>
    <xf numFmtId="177" fontId="31" fillId="0" borderId="9" xfId="0" applyNumberFormat="1" applyFont="1" applyBorder="1" applyAlignment="1"/>
    <xf numFmtId="0" fontId="31" fillId="4" borderId="0" xfId="0" applyFont="1" applyFill="1" applyAlignment="1">
      <alignment wrapText="1"/>
    </xf>
    <xf numFmtId="177" fontId="33" fillId="4" borderId="9" xfId="0" applyNumberFormat="1" applyFont="1" applyFill="1" applyBorder="1" applyAlignment="1"/>
    <xf numFmtId="177" fontId="31" fillId="4" borderId="9" xfId="0" applyNumberFormat="1" applyFont="1" applyFill="1" applyBorder="1" applyAlignment="1"/>
    <xf numFmtId="168" fontId="33" fillId="0" borderId="8" xfId="0" applyNumberFormat="1" applyFont="1" applyBorder="1" applyAlignment="1"/>
    <xf numFmtId="168" fontId="31" fillId="0" borderId="8" xfId="0" applyNumberFormat="1" applyFont="1" applyBorder="1" applyAlignment="1"/>
    <xf numFmtId="168" fontId="33" fillId="0" borderId="7" xfId="0" applyNumberFormat="1" applyFont="1" applyBorder="1" applyAlignment="1"/>
    <xf numFmtId="168" fontId="31" fillId="0" borderId="7" xfId="0" applyNumberFormat="1" applyFont="1" applyBorder="1" applyAlignment="1"/>
    <xf numFmtId="0" fontId="33" fillId="0" borderId="0" xfId="0" applyFont="1" applyAlignment="1">
      <alignment horizontal="center" wrapText="1"/>
    </xf>
    <xf numFmtId="0" fontId="33" fillId="0" borderId="5" xfId="0" applyFont="1" applyBorder="1" applyAlignment="1">
      <alignment horizontal="center" wrapText="1"/>
    </xf>
    <xf numFmtId="170" fontId="33" fillId="0" borderId="0" xfId="0" applyNumberFormat="1" applyFont="1" applyAlignment="1">
      <alignment horizontal="center"/>
    </xf>
    <xf numFmtId="186" fontId="33" fillId="0" borderId="0" xfId="0" applyNumberFormat="1" applyFont="1" applyAlignment="1">
      <alignment horizontal="left"/>
    </xf>
    <xf numFmtId="0" fontId="33" fillId="6" borderId="0" xfId="0" applyFont="1" applyFill="1" applyAlignment="1">
      <alignment wrapText="1"/>
    </xf>
    <xf numFmtId="0" fontId="33" fillId="6" borderId="0" xfId="0" applyFont="1" applyFill="1" applyAlignment="1">
      <alignment horizontal="left"/>
    </xf>
    <xf numFmtId="168" fontId="33" fillId="6" borderId="0" xfId="0" applyNumberFormat="1" applyFont="1" applyFill="1" applyAlignment="1"/>
    <xf numFmtId="168" fontId="31" fillId="6" borderId="0" xfId="0" applyNumberFormat="1" applyFont="1" applyFill="1" applyAlignment="1"/>
    <xf numFmtId="176" fontId="33" fillId="6" borderId="0" xfId="0" applyNumberFormat="1" applyFont="1" applyFill="1" applyAlignment="1"/>
    <xf numFmtId="164" fontId="33" fillId="6" borderId="0" xfId="0" applyNumberFormat="1" applyFont="1" applyFill="1" applyAlignment="1"/>
    <xf numFmtId="164" fontId="33" fillId="6" borderId="0" xfId="0" applyNumberFormat="1" applyFont="1" applyFill="1" applyAlignment="1">
      <alignment horizontal="left"/>
    </xf>
    <xf numFmtId="164" fontId="33" fillId="6" borderId="4" xfId="0" applyNumberFormat="1" applyFont="1" applyFill="1" applyBorder="1" applyAlignment="1"/>
    <xf numFmtId="164" fontId="31" fillId="6" borderId="4" xfId="0" applyNumberFormat="1" applyFont="1" applyFill="1" applyBorder="1" applyAlignment="1"/>
    <xf numFmtId="170" fontId="33" fillId="6" borderId="0" xfId="0" applyNumberFormat="1" applyFont="1" applyFill="1" applyAlignment="1">
      <alignment horizontal="left"/>
    </xf>
    <xf numFmtId="0" fontId="33" fillId="0" borderId="0" xfId="0" applyFont="1" applyAlignment="1"/>
    <xf numFmtId="170" fontId="33" fillId="6" borderId="0" xfId="0" applyNumberFormat="1" applyFont="1" applyFill="1" applyAlignment="1"/>
    <xf numFmtId="170" fontId="31" fillId="6" borderId="0" xfId="0" applyNumberFormat="1" applyFont="1" applyFill="1" applyAlignment="1"/>
    <xf numFmtId="170" fontId="33" fillId="6" borderId="4" xfId="0" applyNumberFormat="1" applyFont="1" applyFill="1" applyBorder="1" applyAlignment="1"/>
    <xf numFmtId="170" fontId="31" fillId="6" borderId="4" xfId="0" applyNumberFormat="1" applyFont="1" applyFill="1" applyBorder="1" applyAlignment="1"/>
    <xf numFmtId="0" fontId="33" fillId="6" borderId="0" xfId="0" applyFont="1" applyFill="1" applyAlignment="1"/>
    <xf numFmtId="0" fontId="33" fillId="6" borderId="0" xfId="0" applyFont="1" applyFill="1" applyAlignment="1">
      <alignment wrapText="1" indent="1"/>
    </xf>
    <xf numFmtId="170" fontId="33" fillId="6" borderId="5" xfId="0" applyNumberFormat="1" applyFont="1" applyFill="1" applyBorder="1" applyAlignment="1"/>
    <xf numFmtId="170" fontId="31" fillId="6" borderId="5" xfId="0" applyNumberFormat="1" applyFont="1" applyFill="1" applyBorder="1" applyAlignment="1"/>
    <xf numFmtId="170" fontId="31" fillId="0" borderId="6" xfId="0" applyNumberFormat="1" applyFont="1" applyBorder="1" applyAlignment="1"/>
    <xf numFmtId="168" fontId="33" fillId="6" borderId="7" xfId="0" applyNumberFormat="1" applyFont="1" applyFill="1" applyBorder="1" applyAlignment="1"/>
    <xf numFmtId="168" fontId="31" fillId="6" borderId="7" xfId="0" applyNumberFormat="1" applyFont="1" applyFill="1" applyBorder="1" applyAlignment="1"/>
    <xf numFmtId="186" fontId="33" fillId="6" borderId="0" xfId="0" applyNumberFormat="1" applyFont="1" applyFill="1" applyAlignment="1"/>
    <xf numFmtId="186" fontId="33" fillId="6" borderId="0" xfId="0" applyNumberFormat="1" applyFont="1" applyFill="1" applyAlignment="1">
      <alignment horizontal="left"/>
    </xf>
    <xf numFmtId="168" fontId="33" fillId="6" borderId="0" xfId="0" applyNumberFormat="1" applyFont="1" applyFill="1" applyAlignment="1">
      <alignment horizontal="left"/>
    </xf>
    <xf numFmtId="186" fontId="31" fillId="6" borderId="0" xfId="0" applyNumberFormat="1" applyFont="1" applyFill="1" applyAlignment="1"/>
    <xf numFmtId="167" fontId="33" fillId="0" borderId="0" xfId="0" applyNumberFormat="1" applyFont="1" applyAlignment="1"/>
    <xf numFmtId="168" fontId="33" fillId="6" borderId="9" xfId="0" applyNumberFormat="1" applyFont="1" applyFill="1" applyBorder="1" applyAlignment="1"/>
    <xf numFmtId="170" fontId="31" fillId="6" borderId="0" xfId="0" applyNumberFormat="1" applyFont="1" applyFill="1" applyAlignment="1">
      <alignment horizontal="left"/>
    </xf>
    <xf numFmtId="187" fontId="33" fillId="6" borderId="0" xfId="0" applyNumberFormat="1" applyFont="1" applyFill="1" applyAlignment="1"/>
    <xf numFmtId="187" fontId="33" fillId="6" borderId="0" xfId="0" applyNumberFormat="1" applyFont="1" applyFill="1" applyAlignment="1">
      <alignment horizontal="left"/>
    </xf>
    <xf numFmtId="188" fontId="33" fillId="0" borderId="0" xfId="0" applyNumberFormat="1" applyFont="1" applyAlignment="1"/>
    <xf numFmtId="188" fontId="33" fillId="6" borderId="0" xfId="0" applyNumberFormat="1" applyFont="1" applyFill="1" applyAlignment="1"/>
    <xf numFmtId="187" fontId="33" fillId="0" borderId="7" xfId="0" applyNumberFormat="1" applyFont="1" applyBorder="1" applyAlignment="1"/>
    <xf numFmtId="187" fontId="33" fillId="0" borderId="0" xfId="0" applyNumberFormat="1" applyFont="1" applyAlignment="1">
      <alignment horizontal="left"/>
    </xf>
    <xf numFmtId="187" fontId="33" fillId="6" borderId="7" xfId="0" applyNumberFormat="1" applyFont="1" applyFill="1" applyBorder="1" applyAlignment="1"/>
    <xf numFmtId="0" fontId="31" fillId="0" borderId="4" xfId="0" applyFont="1" applyBorder="1" applyAlignment="1">
      <alignment horizontal="right" wrapText="1"/>
    </xf>
    <xf numFmtId="165" fontId="31" fillId="0" borderId="0" xfId="0" applyNumberFormat="1" applyFont="1" applyAlignment="1">
      <alignment horizontal="left"/>
    </xf>
    <xf numFmtId="0" fontId="31" fillId="4" borderId="5" xfId="0" applyFont="1" applyFill="1" applyBorder="1" applyAlignment="1">
      <alignment wrapText="1"/>
    </xf>
    <xf numFmtId="169" fontId="31" fillId="4" borderId="5" xfId="0" applyNumberFormat="1" applyFont="1" applyFill="1" applyBorder="1" applyAlignment="1"/>
    <xf numFmtId="0" fontId="31" fillId="4" borderId="5" xfId="0" applyFont="1" applyFill="1" applyBorder="1" applyAlignment="1">
      <alignment horizontal="left"/>
    </xf>
    <xf numFmtId="169" fontId="31" fillId="4" borderId="6" xfId="0" applyNumberFormat="1" applyFont="1" applyFill="1" applyBorder="1" applyAlignment="1"/>
    <xf numFmtId="166" fontId="31" fillId="4" borderId="5" xfId="0" applyNumberFormat="1" applyFont="1" applyFill="1" applyBorder="1" applyAlignment="1">
      <alignment horizontal="left"/>
    </xf>
    <xf numFmtId="187" fontId="31" fillId="4" borderId="5" xfId="0" applyNumberFormat="1" applyFont="1" applyFill="1" applyBorder="1" applyAlignment="1"/>
    <xf numFmtId="176" fontId="31" fillId="4" borderId="6" xfId="0" applyNumberFormat="1" applyFont="1" applyFill="1" applyBorder="1" applyAlignment="1"/>
    <xf numFmtId="168" fontId="31" fillId="4" borderId="5" xfId="0" applyNumberFormat="1" applyFont="1" applyFill="1" applyBorder="1" applyAlignment="1"/>
    <xf numFmtId="0" fontId="31" fillId="4" borderId="6" xfId="0" applyFont="1" applyFill="1" applyBorder="1" applyAlignment="1">
      <alignment horizontal="right" wrapText="1"/>
    </xf>
    <xf numFmtId="188" fontId="31" fillId="0" borderId="0" xfId="0" applyNumberFormat="1" applyFont="1" applyAlignment="1"/>
    <xf numFmtId="176" fontId="31" fillId="0" borderId="4" xfId="0" applyNumberFormat="1" applyFont="1" applyBorder="1" applyAlignment="1"/>
    <xf numFmtId="169" fontId="33" fillId="4" borderId="0" xfId="0" applyNumberFormat="1" applyFont="1" applyFill="1" applyAlignment="1"/>
    <xf numFmtId="188" fontId="33" fillId="4" borderId="0" xfId="0" applyNumberFormat="1" applyFont="1" applyFill="1" applyAlignment="1"/>
    <xf numFmtId="0" fontId="33" fillId="4" borderId="0" xfId="0" applyFont="1" applyFill="1" applyAlignment="1"/>
    <xf numFmtId="169" fontId="33" fillId="0" borderId="0" xfId="0" applyNumberFormat="1" applyFont="1" applyAlignment="1"/>
    <xf numFmtId="0" fontId="33" fillId="4" borderId="5" xfId="0" applyFont="1" applyFill="1" applyBorder="1" applyAlignment="1">
      <alignment wrapText="1" indent="1"/>
    </xf>
    <xf numFmtId="169" fontId="33" fillId="4" borderId="5" xfId="0" applyNumberFormat="1" applyFont="1" applyFill="1" applyBorder="1" applyAlignment="1"/>
    <xf numFmtId="0" fontId="33" fillId="4" borderId="5" xfId="0" applyFont="1" applyFill="1" applyBorder="1" applyAlignment="1">
      <alignment horizontal="left"/>
    </xf>
    <xf numFmtId="188" fontId="33" fillId="4" borderId="5" xfId="0" applyNumberFormat="1" applyFont="1" applyFill="1" applyBorder="1" applyAlignment="1"/>
    <xf numFmtId="0" fontId="33" fillId="0" borderId="5" xfId="0" applyFont="1" applyBorder="1" applyAlignment="1"/>
    <xf numFmtId="0" fontId="31" fillId="4" borderId="4" xfId="0" applyFont="1" applyFill="1" applyBorder="1" applyAlignment="1">
      <alignment wrapText="1"/>
    </xf>
    <xf numFmtId="169" fontId="31" fillId="4" borderId="4" xfId="0" applyNumberFormat="1" applyFont="1" applyFill="1" applyBorder="1" applyAlignment="1"/>
    <xf numFmtId="0" fontId="31" fillId="4" borderId="4" xfId="0" applyFont="1" applyFill="1" applyBorder="1" applyAlignment="1">
      <alignment horizontal="left"/>
    </xf>
    <xf numFmtId="188" fontId="31" fillId="4" borderId="4" xfId="0" applyNumberFormat="1" applyFont="1" applyFill="1" applyBorder="1" applyAlignment="1"/>
    <xf numFmtId="176" fontId="31" fillId="4" borderId="4" xfId="0" applyNumberFormat="1" applyFont="1" applyFill="1" applyBorder="1" applyAlignment="1"/>
    <xf numFmtId="169" fontId="31" fillId="4" borderId="0" xfId="0" applyNumberFormat="1" applyFont="1" applyFill="1" applyAlignment="1"/>
    <xf numFmtId="188" fontId="31" fillId="4" borderId="0" xfId="0" applyNumberFormat="1" applyFont="1" applyFill="1" applyAlignment="1"/>
    <xf numFmtId="0" fontId="31" fillId="4" borderId="0" xfId="0" applyFont="1" applyFill="1" applyAlignment="1">
      <alignment horizontal="right" wrapText="1"/>
    </xf>
    <xf numFmtId="0" fontId="31" fillId="0" borderId="0" xfId="0" applyFont="1" applyAlignment="1">
      <alignment wrapText="1" indent="2"/>
    </xf>
    <xf numFmtId="169" fontId="31" fillId="0" borderId="7" xfId="0" applyNumberFormat="1" applyFont="1" applyBorder="1" applyAlignment="1"/>
    <xf numFmtId="187" fontId="31" fillId="0" borderId="7" xfId="0" applyNumberFormat="1" applyFont="1" applyBorder="1" applyAlignment="1"/>
    <xf numFmtId="176" fontId="31" fillId="0" borderId="7" xfId="0" applyNumberFormat="1" applyFont="1" applyBorder="1" applyAlignment="1"/>
    <xf numFmtId="0" fontId="31" fillId="0" borderId="6" xfId="0" applyFont="1" applyBorder="1" applyAlignment="1">
      <alignment horizontal="right" wrapText="1"/>
    </xf>
    <xf numFmtId="187" fontId="31" fillId="0" borderId="0" xfId="0" applyNumberFormat="1" applyFont="1" applyAlignment="1">
      <alignment vertical="top"/>
    </xf>
    <xf numFmtId="182" fontId="31" fillId="0" borderId="0" xfId="0" applyNumberFormat="1" applyFont="1" applyAlignment="1">
      <alignment horizontal="left" vertical="top"/>
    </xf>
    <xf numFmtId="185" fontId="31" fillId="4" borderId="0" xfId="0" applyNumberFormat="1" applyFont="1" applyFill="1" applyAlignment="1">
      <alignment horizontal="left"/>
    </xf>
    <xf numFmtId="165" fontId="33" fillId="0" borderId="0" xfId="0" applyNumberFormat="1" applyFont="1" applyAlignment="1">
      <alignment horizontal="left"/>
    </xf>
    <xf numFmtId="187" fontId="33" fillId="4" borderId="0" xfId="0" applyNumberFormat="1" applyFont="1" applyFill="1" applyAlignment="1"/>
    <xf numFmtId="0" fontId="33" fillId="4" borderId="0" xfId="0" applyFont="1" applyFill="1" applyAlignment="1">
      <alignment horizontal="center" wrapText="1"/>
    </xf>
    <xf numFmtId="182" fontId="33" fillId="4" borderId="0" xfId="0" applyNumberFormat="1" applyFont="1" applyFill="1" applyAlignment="1"/>
    <xf numFmtId="0" fontId="33" fillId="3" borderId="0" xfId="0" applyFont="1" applyFill="1" applyAlignment="1">
      <alignment wrapText="1"/>
    </xf>
    <xf numFmtId="0" fontId="33" fillId="3" borderId="0" xfId="0" applyFont="1" applyFill="1" applyAlignment="1">
      <alignment horizontal="left"/>
    </xf>
    <xf numFmtId="0" fontId="33" fillId="3" borderId="0" xfId="0" applyFont="1" applyFill="1" applyAlignment="1">
      <alignment horizontal="center" wrapText="1"/>
    </xf>
    <xf numFmtId="188" fontId="33" fillId="3" borderId="0" xfId="0" applyNumberFormat="1" applyFont="1" applyFill="1" applyAlignment="1"/>
    <xf numFmtId="0" fontId="1" fillId="0" borderId="0" xfId="0" applyFont="1" applyBorder="1" applyAlignment="1">
      <alignment horizontal="left"/>
    </xf>
    <xf numFmtId="0" fontId="38" fillId="0" borderId="0" xfId="0" applyFont="1" applyAlignment="1">
      <alignment horizontal="center"/>
    </xf>
    <xf numFmtId="0" fontId="41" fillId="0" borderId="5" xfId="0" applyFont="1" applyBorder="1" applyAlignment="1">
      <alignment horizontal="center" wrapText="1"/>
    </xf>
    <xf numFmtId="175" fontId="38" fillId="0" borderId="0" xfId="0" applyNumberFormat="1" applyFont="1" applyAlignment="1">
      <alignment horizontal="center"/>
    </xf>
    <xf numFmtId="0" fontId="38" fillId="0" borderId="6" xfId="0" applyFont="1" applyBorder="1" applyAlignment="1">
      <alignment horizontal="center"/>
    </xf>
    <xf numFmtId="0" fontId="38" fillId="0" borderId="4" xfId="0" applyFont="1" applyBorder="1" applyAlignment="1">
      <alignment horizontal="center"/>
    </xf>
    <xf numFmtId="0" fontId="41" fillId="0" borderId="6" xfId="0" applyFont="1" applyBorder="1" applyAlignment="1">
      <alignment horizontal="center"/>
    </xf>
    <xf numFmtId="170" fontId="38" fillId="0" borderId="0" xfId="0" applyNumberFormat="1" applyFont="1" applyAlignment="1">
      <alignment horizontal="center"/>
    </xf>
    <xf numFmtId="170" fontId="41" fillId="0" borderId="0" xfId="0" applyNumberFormat="1" applyFont="1" applyAlignment="1">
      <alignment horizontal="center"/>
    </xf>
    <xf numFmtId="176" fontId="38" fillId="0" borderId="0" xfId="0" applyNumberFormat="1" applyFont="1" applyAlignment="1">
      <alignment horizontal="center"/>
    </xf>
    <xf numFmtId="0" fontId="38" fillId="6" borderId="0" xfId="0" applyFont="1" applyFill="1" applyAlignment="1"/>
    <xf numFmtId="0" fontId="38" fillId="0" borderId="0" xfId="0" applyFont="1" applyAlignment="1"/>
    <xf numFmtId="168" fontId="41" fillId="6" borderId="7" xfId="0" applyNumberFormat="1" applyFont="1" applyFill="1" applyBorder="1" applyAlignment="1"/>
    <xf numFmtId="0" fontId="38" fillId="0" borderId="5" xfId="0" applyFont="1" applyBorder="1" applyAlignment="1"/>
    <xf numFmtId="0" fontId="41" fillId="0" borderId="5" xfId="0" applyFont="1" applyBorder="1" applyAlignment="1"/>
    <xf numFmtId="0" fontId="41" fillId="6" borderId="0" xfId="0" applyFont="1" applyFill="1" applyAlignment="1"/>
    <xf numFmtId="170" fontId="41" fillId="0" borderId="5" xfId="0" applyNumberFormat="1" applyFont="1" applyBorder="1" applyAlignment="1"/>
    <xf numFmtId="0" fontId="38" fillId="0" borderId="5" xfId="0" applyFont="1" applyBorder="1" applyAlignment="1">
      <alignment horizontal="left"/>
    </xf>
    <xf numFmtId="176" fontId="38" fillId="0" borderId="5" xfId="0" applyNumberFormat="1" applyFont="1" applyBorder="1" applyAlignment="1"/>
    <xf numFmtId="0" fontId="41" fillId="0" borderId="0" xfId="0" applyFont="1" applyAlignment="1"/>
    <xf numFmtId="169" fontId="38" fillId="0" borderId="0" xfId="0" applyNumberFormat="1" applyFont="1" applyAlignment="1"/>
    <xf numFmtId="0" fontId="38" fillId="0" borderId="0" xfId="0" applyFont="1" applyAlignment="1">
      <alignment horizontal="right" wrapText="1"/>
    </xf>
    <xf numFmtId="0" fontId="38" fillId="6" borderId="5" xfId="0" applyFont="1" applyFill="1" applyBorder="1" applyAlignment="1"/>
    <xf numFmtId="0" fontId="41" fillId="6" borderId="5" xfId="0" applyFont="1" applyFill="1" applyBorder="1" applyAlignment="1"/>
    <xf numFmtId="0" fontId="38" fillId="0" borderId="4" xfId="0" applyFont="1" applyBorder="1" applyAlignment="1"/>
    <xf numFmtId="0" fontId="41" fillId="0" borderId="4" xfId="0" applyFont="1" applyBorder="1" applyAlignment="1"/>
    <xf numFmtId="173" fontId="38" fillId="6" borderId="0" xfId="0" applyNumberFormat="1" applyFont="1" applyFill="1" applyAlignment="1"/>
    <xf numFmtId="177" fontId="41" fillId="6" borderId="0" xfId="0" applyNumberFormat="1" applyFont="1" applyFill="1" applyAlignment="1"/>
    <xf numFmtId="169" fontId="38" fillId="6" borderId="0" xfId="0" applyNumberFormat="1" applyFont="1" applyFill="1" applyAlignment="1"/>
    <xf numFmtId="0" fontId="38" fillId="6" borderId="0" xfId="0" applyFont="1" applyFill="1" applyAlignment="1">
      <alignment horizontal="right" wrapText="1"/>
    </xf>
    <xf numFmtId="0" fontId="41" fillId="0" borderId="0" xfId="0" applyFont="1" applyAlignment="1">
      <alignment horizontal="center"/>
    </xf>
    <xf numFmtId="181" fontId="38" fillId="0" borderId="0" xfId="0" applyNumberFormat="1" applyFont="1" applyAlignment="1">
      <alignment horizontal="center"/>
    </xf>
    <xf numFmtId="0" fontId="38" fillId="6" borderId="4" xfId="0" applyFont="1" applyFill="1" applyBorder="1" applyAlignment="1">
      <alignment horizontal="center"/>
    </xf>
    <xf numFmtId="0" fontId="41" fillId="6" borderId="4" xfId="0" applyFont="1" applyFill="1" applyBorder="1" applyAlignment="1">
      <alignment horizontal="center"/>
    </xf>
    <xf numFmtId="181" fontId="38" fillId="6" borderId="4" xfId="0" applyNumberFormat="1" applyFont="1" applyFill="1" applyBorder="1" applyAlignment="1">
      <alignment horizontal="center"/>
    </xf>
    <xf numFmtId="164" fontId="38" fillId="6" borderId="0" xfId="0" applyNumberFormat="1" applyFont="1" applyFill="1" applyAlignment="1"/>
    <xf numFmtId="164" fontId="41" fillId="6" borderId="0" xfId="0" applyNumberFormat="1" applyFont="1" applyFill="1" applyAlignment="1"/>
    <xf numFmtId="181" fontId="38" fillId="6" borderId="0" xfId="0" applyNumberFormat="1" applyFont="1" applyFill="1" applyAlignment="1"/>
    <xf numFmtId="175" fontId="38" fillId="0" borderId="4" xfId="0" applyNumberFormat="1" applyFont="1" applyBorder="1" applyAlignment="1">
      <alignment horizontal="center"/>
    </xf>
    <xf numFmtId="0" fontId="41" fillId="0" borderId="4" xfId="0" applyFont="1" applyBorder="1" applyAlignment="1">
      <alignment horizontal="center"/>
    </xf>
    <xf numFmtId="168" fontId="38" fillId="4" borderId="0" xfId="0" applyNumberFormat="1" applyFont="1" applyFill="1" applyAlignment="1"/>
    <xf numFmtId="168" fontId="41" fillId="4" borderId="0" xfId="0" applyNumberFormat="1" applyFont="1" applyFill="1" applyAlignment="1"/>
    <xf numFmtId="0" fontId="38" fillId="4" borderId="0" xfId="0" applyFont="1" applyFill="1" applyAlignment="1"/>
    <xf numFmtId="176" fontId="38" fillId="4" borderId="0" xfId="0" applyNumberFormat="1" applyFont="1" applyFill="1" applyAlignment="1"/>
    <xf numFmtId="170" fontId="38" fillId="4" borderId="0" xfId="0" applyNumberFormat="1" applyFont="1" applyFill="1" applyAlignment="1"/>
    <xf numFmtId="177" fontId="38" fillId="4" borderId="0" xfId="0" applyNumberFormat="1" applyFont="1" applyFill="1" applyAlignment="1"/>
    <xf numFmtId="170" fontId="41" fillId="4" borderId="0" xfId="0" applyNumberFormat="1" applyFont="1" applyFill="1" applyAlignment="1"/>
    <xf numFmtId="175" fontId="38" fillId="4" borderId="0" xfId="0" applyNumberFormat="1" applyFont="1" applyFill="1" applyAlignment="1"/>
    <xf numFmtId="175" fontId="38" fillId="0" borderId="0" xfId="0" applyNumberFormat="1" applyFont="1" applyAlignment="1"/>
    <xf numFmtId="168" fontId="38" fillId="4" borderId="7" xfId="0" applyNumberFormat="1" applyFont="1" applyFill="1" applyBorder="1" applyAlignment="1"/>
    <xf numFmtId="168" fontId="41" fillId="4" borderId="7" xfId="0" applyNumberFormat="1" applyFont="1" applyFill="1" applyBorder="1" applyAlignment="1"/>
    <xf numFmtId="175" fontId="41" fillId="0" borderId="0" xfId="0" applyNumberFormat="1" applyFont="1" applyAlignment="1"/>
    <xf numFmtId="175" fontId="38" fillId="6" borderId="0" xfId="0" applyNumberFormat="1" applyFont="1" applyFill="1" applyAlignment="1"/>
    <xf numFmtId="175" fontId="41" fillId="6" borderId="0" xfId="0" applyNumberFormat="1" applyFont="1" applyFill="1" applyAlignment="1"/>
    <xf numFmtId="173" fontId="38" fillId="0" borderId="7" xfId="0" applyNumberFormat="1" applyFont="1" applyBorder="1" applyAlignment="1"/>
    <xf numFmtId="173" fontId="38" fillId="0" borderId="0" xfId="0" applyNumberFormat="1" applyFont="1" applyAlignment="1"/>
    <xf numFmtId="173" fontId="41" fillId="0" borderId="7" xfId="0" applyNumberFormat="1" applyFont="1" applyBorder="1" applyAlignment="1"/>
    <xf numFmtId="177" fontId="41" fillId="0" borderId="0" xfId="0" applyNumberFormat="1" applyFont="1" applyAlignment="1"/>
    <xf numFmtId="176" fontId="41" fillId="0" borderId="5" xfId="0" applyNumberFormat="1" applyFont="1" applyBorder="1" applyAlignment="1"/>
    <xf numFmtId="176" fontId="38" fillId="6" borderId="7" xfId="0" applyNumberFormat="1" applyFont="1" applyFill="1" applyBorder="1" applyAlignment="1"/>
    <xf numFmtId="176" fontId="41" fillId="6" borderId="7" xfId="0" applyNumberFormat="1" applyFont="1" applyFill="1" applyBorder="1" applyAlignment="1"/>
    <xf numFmtId="177" fontId="38" fillId="0" borderId="5" xfId="0" applyNumberFormat="1" applyFont="1" applyBorder="1" applyAlignment="1">
      <alignment horizontal="center"/>
    </xf>
    <xf numFmtId="177" fontId="41" fillId="0" borderId="5" xfId="0" applyNumberFormat="1" applyFont="1" applyBorder="1" applyAlignment="1">
      <alignment horizontal="center"/>
    </xf>
    <xf numFmtId="0" fontId="38" fillId="0" borderId="5" xfId="0" applyFont="1" applyBorder="1" applyAlignment="1">
      <alignment horizontal="center"/>
    </xf>
    <xf numFmtId="0" fontId="41" fillId="0" borderId="5" xfId="0" applyFont="1" applyBorder="1" applyAlignment="1">
      <alignment horizontal="center"/>
    </xf>
    <xf numFmtId="176" fontId="38" fillId="0" borderId="4" xfId="0" applyNumberFormat="1" applyFont="1" applyBorder="1" applyAlignment="1"/>
    <xf numFmtId="176" fontId="38" fillId="4" borderId="0" xfId="0" applyNumberFormat="1" applyFont="1" applyFill="1" applyAlignment="1">
      <alignment horizontal="left"/>
    </xf>
    <xf numFmtId="0" fontId="38" fillId="4" borderId="0" xfId="0" applyFont="1" applyFill="1" applyAlignment="1">
      <alignment horizontal="right" wrapText="1"/>
    </xf>
    <xf numFmtId="176" fontId="41" fillId="4" borderId="0" xfId="0" applyNumberFormat="1" applyFont="1" applyFill="1" applyAlignment="1"/>
    <xf numFmtId="176" fontId="38" fillId="4" borderId="7" xfId="0" applyNumberFormat="1" applyFont="1" applyFill="1" applyBorder="1" applyAlignment="1"/>
    <xf numFmtId="176" fontId="41" fillId="4" borderId="7" xfId="0" applyNumberFormat="1" applyFont="1" applyFill="1" applyBorder="1" applyAlignment="1"/>
    <xf numFmtId="0" fontId="3" fillId="0" borderId="0" xfId="0" applyFont="1" applyBorder="1" applyAlignment="1">
      <alignment horizontal="left"/>
    </xf>
    <xf numFmtId="0" fontId="38" fillId="0" borderId="5" xfId="0" applyFont="1" applyBorder="1" applyAlignment="1">
      <alignment wrapText="1"/>
    </xf>
    <xf numFmtId="0" fontId="41" fillId="0" borderId="0" xfId="0" applyFont="1" applyAlignment="1">
      <alignment wrapText="1"/>
    </xf>
    <xf numFmtId="168" fontId="38" fillId="0" borderId="4" xfId="0" applyNumberFormat="1" applyFont="1" applyBorder="1" applyAlignment="1"/>
    <xf numFmtId="168" fontId="41" fillId="0" borderId="4" xfId="0" applyNumberFormat="1" applyFont="1" applyBorder="1" applyAlignment="1"/>
    <xf numFmtId="170" fontId="38" fillId="0" borderId="6" xfId="0" applyNumberFormat="1" applyFont="1" applyBorder="1" applyAlignment="1"/>
    <xf numFmtId="170" fontId="41" fillId="0" borderId="6" xfId="0" applyNumberFormat="1" applyFont="1" applyBorder="1" applyAlignment="1"/>
    <xf numFmtId="0" fontId="38" fillId="6" borderId="0" xfId="0" applyFont="1" applyFill="1" applyAlignment="1">
      <alignment wrapText="1" indent="5"/>
    </xf>
    <xf numFmtId="0" fontId="38" fillId="0" borderId="0" xfId="0" applyFont="1" applyAlignment="1">
      <alignment wrapText="1" indent="5"/>
    </xf>
    <xf numFmtId="170" fontId="41" fillId="6" borderId="5" xfId="0" applyNumberFormat="1" applyFont="1" applyFill="1" applyBorder="1" applyAlignment="1"/>
    <xf numFmtId="170" fontId="41" fillId="6" borderId="4" xfId="0" applyNumberFormat="1" applyFont="1" applyFill="1" applyBorder="1" applyAlignment="1"/>
    <xf numFmtId="170" fontId="38" fillId="6" borderId="6" xfId="0" applyNumberFormat="1" applyFont="1" applyFill="1" applyBorder="1" applyAlignment="1"/>
    <xf numFmtId="170" fontId="41" fillId="6" borderId="6" xfId="0" applyNumberFormat="1" applyFont="1" applyFill="1" applyBorder="1" applyAlignment="1"/>
    <xf numFmtId="177" fontId="38" fillId="0" borderId="0" xfId="0" applyNumberFormat="1" applyFont="1" applyAlignment="1">
      <alignment horizontal="left"/>
    </xf>
    <xf numFmtId="177" fontId="38" fillId="6" borderId="0" xfId="0" applyNumberFormat="1" applyFont="1" applyFill="1" applyAlignment="1">
      <alignment horizontal="left"/>
    </xf>
    <xf numFmtId="164" fontId="38" fillId="0" borderId="0" xfId="0" applyNumberFormat="1" applyFont="1" applyAlignment="1"/>
    <xf numFmtId="164" fontId="38" fillId="0" borderId="0" xfId="0" applyNumberFormat="1" applyFont="1" applyAlignment="1">
      <alignment horizontal="left"/>
    </xf>
    <xf numFmtId="164" fontId="41" fillId="0" borderId="0" xfId="0" applyNumberFormat="1" applyFont="1" applyAlignment="1"/>
    <xf numFmtId="164" fontId="38" fillId="6" borderId="7" xfId="0" applyNumberFormat="1" applyFont="1" applyFill="1" applyBorder="1" applyAlignment="1"/>
    <xf numFmtId="164" fontId="41" fillId="6" borderId="7" xfId="0" applyNumberFormat="1" applyFont="1" applyFill="1" applyBorder="1" applyAlignment="1"/>
    <xf numFmtId="0" fontId="47" fillId="0" borderId="0" xfId="0" applyFont="1" applyAlignment="1">
      <alignment wrapText="1"/>
    </xf>
    <xf numFmtId="175" fontId="33" fillId="0" borderId="0" xfId="0" applyNumberFormat="1" applyFont="1" applyAlignment="1">
      <alignment horizontal="center"/>
    </xf>
    <xf numFmtId="175" fontId="33" fillId="0" borderId="4" xfId="0" applyNumberFormat="1" applyFont="1" applyBorder="1" applyAlignment="1">
      <alignment horizontal="center"/>
    </xf>
    <xf numFmtId="176" fontId="33" fillId="6" borderId="0" xfId="0" applyNumberFormat="1" applyFont="1" applyFill="1" applyAlignment="1">
      <alignment horizontal="left"/>
    </xf>
    <xf numFmtId="0" fontId="33" fillId="0" borderId="0" xfId="0" applyFont="1" applyAlignment="1">
      <alignment horizontal="left" indent="1"/>
    </xf>
    <xf numFmtId="0" fontId="31" fillId="6" borderId="0" xfId="0" applyFont="1" applyFill="1" applyAlignment="1">
      <alignment horizontal="left" indent="1"/>
    </xf>
    <xf numFmtId="186" fontId="33" fillId="4" borderId="0" xfId="0" applyNumberFormat="1" applyFont="1" applyFill="1" applyAlignment="1">
      <alignment horizontal="left"/>
    </xf>
    <xf numFmtId="164" fontId="33" fillId="4" borderId="0" xfId="0" applyNumberFormat="1" applyFont="1" applyFill="1" applyAlignment="1">
      <alignment horizontal="left"/>
    </xf>
    <xf numFmtId="0" fontId="31" fillId="0" borderId="0" xfId="0" applyFont="1" applyAlignment="1">
      <alignment horizontal="left" indent="1"/>
    </xf>
    <xf numFmtId="0" fontId="33" fillId="0" borderId="4" xfId="0" applyFont="1" applyBorder="1" applyAlignment="1">
      <alignment horizontal="center"/>
    </xf>
    <xf numFmtId="0" fontId="31" fillId="4" borderId="0" xfId="0" applyFont="1" applyFill="1" applyAlignment="1">
      <alignment horizontal="left" indent="1"/>
    </xf>
    <xf numFmtId="0" fontId="33" fillId="6" borderId="0" xfId="0" applyFont="1" applyFill="1" applyAlignment="1">
      <alignment horizontal="right" wrapText="1"/>
    </xf>
    <xf numFmtId="170" fontId="33" fillId="4" borderId="6" xfId="0" applyNumberFormat="1" applyFont="1" applyFill="1" applyBorder="1" applyAlignment="1"/>
    <xf numFmtId="0" fontId="32" fillId="0" borderId="0" xfId="0" applyFont="1" applyAlignment="1">
      <alignment horizontal="left" vertical="center"/>
    </xf>
    <xf numFmtId="0" fontId="48" fillId="0" borderId="0" xfId="0" applyFont="1" applyAlignment="1">
      <alignment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horizontal="center" vertical="center"/>
    </xf>
    <xf numFmtId="0" fontId="36" fillId="0" borderId="0" xfId="0" applyFont="1" applyAlignment="1">
      <alignment horizontal="center" vertical="center"/>
    </xf>
    <xf numFmtId="0" fontId="36" fillId="0" borderId="0" xfId="0" applyFont="1" applyAlignment="1">
      <alignment vertical="center" wrapText="1"/>
    </xf>
    <xf numFmtId="168" fontId="32" fillId="0" borderId="4" xfId="0" applyNumberFormat="1" applyFont="1" applyBorder="1" applyAlignment="1"/>
    <xf numFmtId="168" fontId="32" fillId="0" borderId="0" xfId="0" applyNumberFormat="1" applyFont="1" applyAlignment="1">
      <alignment horizontal="left" vertical="center"/>
    </xf>
    <xf numFmtId="0" fontId="32" fillId="6" borderId="0" xfId="0" applyFont="1" applyFill="1" applyAlignment="1">
      <alignment vertical="center" wrapText="1"/>
    </xf>
    <xf numFmtId="170" fontId="36" fillId="6" borderId="0" xfId="0" applyNumberFormat="1" applyFont="1" applyFill="1" applyAlignment="1">
      <alignment horizontal="left" vertical="center"/>
    </xf>
    <xf numFmtId="170" fontId="32" fillId="6" borderId="0" xfId="0" applyNumberFormat="1" applyFont="1" applyFill="1" applyAlignment="1">
      <alignment horizontal="left" vertical="center"/>
    </xf>
    <xf numFmtId="0" fontId="32" fillId="0" borderId="0" xfId="0" applyFont="1" applyAlignment="1">
      <alignment vertical="center" wrapText="1"/>
    </xf>
    <xf numFmtId="170" fontId="32" fillId="0" borderId="0" xfId="0" applyNumberFormat="1" applyFont="1" applyAlignment="1">
      <alignment vertical="center"/>
    </xf>
    <xf numFmtId="170" fontId="36" fillId="0" borderId="0" xfId="0" applyNumberFormat="1" applyFont="1" applyAlignment="1">
      <alignment vertical="center"/>
    </xf>
    <xf numFmtId="170" fontId="32" fillId="0" borderId="0" xfId="0" applyNumberFormat="1" applyFont="1" applyAlignment="1">
      <alignment horizontal="left" vertical="center"/>
    </xf>
    <xf numFmtId="170" fontId="36" fillId="0" borderId="0" xfId="0" applyNumberFormat="1" applyFont="1" applyAlignment="1">
      <alignment horizontal="left" vertical="center"/>
    </xf>
    <xf numFmtId="170" fontId="32" fillId="6" borderId="0" xfId="0" applyNumberFormat="1" applyFont="1" applyFill="1" applyAlignment="1">
      <alignment vertical="center"/>
    </xf>
    <xf numFmtId="170" fontId="36" fillId="6" borderId="0" xfId="0" applyNumberFormat="1" applyFont="1" applyFill="1" applyAlignment="1">
      <alignment vertical="center"/>
    </xf>
    <xf numFmtId="170" fontId="32" fillId="0" borderId="5" xfId="0" applyNumberFormat="1" applyFont="1" applyBorder="1" applyAlignment="1">
      <alignment vertical="center"/>
    </xf>
    <xf numFmtId="170" fontId="32" fillId="6" borderId="4" xfId="0" applyNumberFormat="1" applyFont="1" applyFill="1" applyBorder="1" applyAlignment="1">
      <alignment vertical="center"/>
    </xf>
    <xf numFmtId="0" fontId="36" fillId="6" borderId="0" xfId="0" applyFont="1" applyFill="1" applyAlignment="1">
      <alignment horizontal="center" vertical="center" wrapText="1"/>
    </xf>
    <xf numFmtId="168" fontId="32" fillId="6" borderId="7" xfId="0" applyNumberFormat="1" applyFont="1" applyFill="1" applyBorder="1" applyAlignment="1">
      <alignment vertical="center"/>
    </xf>
    <xf numFmtId="168" fontId="32" fillId="6" borderId="0" xfId="0" applyNumberFormat="1" applyFont="1" applyFill="1" applyAlignment="1">
      <alignment vertical="center"/>
    </xf>
    <xf numFmtId="168" fontId="36" fillId="6" borderId="0" xfId="0" applyNumberFormat="1" applyFont="1" applyFill="1" applyAlignment="1">
      <alignment vertical="center"/>
    </xf>
    <xf numFmtId="168" fontId="32" fillId="0" borderId="0" xfId="0" applyNumberFormat="1" applyFont="1" applyAlignment="1">
      <alignment vertical="center"/>
    </xf>
    <xf numFmtId="168" fontId="36" fillId="0" borderId="0" xfId="0" applyNumberFormat="1" applyFont="1" applyAlignment="1">
      <alignment vertical="center"/>
    </xf>
    <xf numFmtId="164" fontId="36" fillId="0" borderId="0" xfId="0" applyNumberFormat="1" applyFont="1" applyAlignment="1">
      <alignment horizontal="left" vertical="center"/>
    </xf>
    <xf numFmtId="0" fontId="36" fillId="6" borderId="0" xfId="0" applyFont="1" applyFill="1" applyAlignment="1">
      <alignment horizontal="center" vertical="center"/>
    </xf>
    <xf numFmtId="170" fontId="32" fillId="6" borderId="5" xfId="0" applyNumberFormat="1" applyFont="1" applyFill="1" applyBorder="1" applyAlignment="1">
      <alignment vertical="center"/>
    </xf>
    <xf numFmtId="170" fontId="32" fillId="0" borderId="4" xfId="0" applyNumberFormat="1" applyFont="1" applyBorder="1" applyAlignment="1">
      <alignment vertical="center"/>
    </xf>
    <xf numFmtId="168" fontId="32" fillId="0" borderId="7" xfId="0" applyNumberFormat="1" applyFont="1" applyBorder="1" applyAlignment="1">
      <alignment vertical="center"/>
    </xf>
    <xf numFmtId="168" fontId="36" fillId="0" borderId="0" xfId="0" applyNumberFormat="1" applyFont="1" applyAlignment="1">
      <alignment horizontal="left" vertical="center"/>
    </xf>
    <xf numFmtId="0" fontId="36" fillId="6" borderId="0" xfId="0" applyFont="1" applyFill="1" applyAlignment="1">
      <alignment vertical="center" wrapText="1"/>
    </xf>
    <xf numFmtId="176" fontId="32" fillId="6" borderId="8" xfId="0" applyNumberFormat="1" applyFont="1" applyFill="1" applyBorder="1" applyAlignment="1">
      <alignment vertical="center"/>
    </xf>
    <xf numFmtId="176" fontId="36" fillId="6" borderId="0" xfId="0" applyNumberFormat="1" applyFont="1" applyFill="1" applyAlignment="1">
      <alignment vertical="center"/>
    </xf>
    <xf numFmtId="0" fontId="36" fillId="6" borderId="0" xfId="0" applyFont="1" applyFill="1" applyAlignment="1">
      <alignment horizontal="left" vertical="center"/>
    </xf>
    <xf numFmtId="0" fontId="36" fillId="0" borderId="0" xfId="0" applyFont="1" applyAlignment="1">
      <alignment horizontal="left" vertical="center"/>
    </xf>
    <xf numFmtId="168" fontId="36" fillId="4" borderId="0" xfId="0" applyNumberFormat="1" applyFont="1" applyFill="1" applyAlignment="1"/>
    <xf numFmtId="176" fontId="32" fillId="0" borderId="0" xfId="0" applyNumberFormat="1" applyFont="1" applyAlignment="1">
      <alignment vertical="center"/>
    </xf>
    <xf numFmtId="176" fontId="32" fillId="0" borderId="0" xfId="0" applyNumberFormat="1" applyFont="1" applyAlignment="1">
      <alignment horizontal="left" vertical="center"/>
    </xf>
    <xf numFmtId="0" fontId="32" fillId="0" borderId="5" xfId="0" applyFont="1" applyBorder="1" applyAlignment="1">
      <alignment horizontal="center"/>
    </xf>
    <xf numFmtId="0" fontId="48" fillId="0" borderId="0" xfId="0" applyFont="1" applyAlignment="1">
      <alignment horizontal="left"/>
    </xf>
    <xf numFmtId="0" fontId="32" fillId="0" borderId="6" xfId="0" applyFont="1" applyBorder="1" applyAlignment="1">
      <alignment horizontal="center"/>
    </xf>
    <xf numFmtId="0" fontId="48" fillId="0" borderId="6" xfId="0" applyFont="1" applyBorder="1" applyAlignment="1">
      <alignment horizontal="center" wrapText="1"/>
    </xf>
    <xf numFmtId="176" fontId="32" fillId="6" borderId="0" xfId="0" applyNumberFormat="1" applyFont="1" applyFill="1" applyAlignment="1">
      <alignment horizontal="left"/>
    </xf>
    <xf numFmtId="177" fontId="32" fillId="0" borderId="0" xfId="0" applyNumberFormat="1" applyFont="1" applyAlignment="1">
      <alignment horizontal="left"/>
    </xf>
    <xf numFmtId="0" fontId="36" fillId="0" borderId="1" xfId="0" applyFont="1" applyBorder="1" applyAlignment="1">
      <alignment wrapText="1"/>
    </xf>
    <xf numFmtId="0" fontId="36" fillId="0" borderId="4" xfId="0" applyFont="1" applyBorder="1" applyAlignment="1">
      <alignment horizontal="left"/>
    </xf>
    <xf numFmtId="177" fontId="32" fillId="0" borderId="4" xfId="0" applyNumberFormat="1" applyFont="1" applyBorder="1" applyAlignment="1">
      <alignment horizontal="left"/>
    </xf>
    <xf numFmtId="0" fontId="32" fillId="6" borderId="2" xfId="0" applyFont="1" applyFill="1" applyBorder="1" applyAlignment="1">
      <alignment wrapText="1"/>
    </xf>
    <xf numFmtId="186" fontId="32" fillId="6" borderId="0" xfId="0" applyNumberFormat="1" applyFont="1" applyFill="1" applyAlignment="1">
      <alignment horizontal="left"/>
    </xf>
    <xf numFmtId="169" fontId="32" fillId="6" borderId="0" xfId="0" applyNumberFormat="1" applyFont="1" applyFill="1" applyAlignment="1">
      <alignment horizontal="left"/>
    </xf>
    <xf numFmtId="0" fontId="32" fillId="0" borderId="2" xfId="0" applyFont="1" applyBorder="1" applyAlignment="1">
      <alignment wrapText="1"/>
    </xf>
    <xf numFmtId="186" fontId="32" fillId="0" borderId="0" xfId="0" applyNumberFormat="1" applyFont="1" applyAlignment="1">
      <alignment horizontal="left"/>
    </xf>
    <xf numFmtId="0" fontId="32" fillId="0" borderId="2" xfId="0" applyFont="1" applyBorder="1" applyAlignment="1">
      <alignment horizontal="left"/>
    </xf>
    <xf numFmtId="186" fontId="32" fillId="0" borderId="0" xfId="0" applyNumberFormat="1" applyFont="1" applyAlignment="1"/>
    <xf numFmtId="0" fontId="32" fillId="6" borderId="3" xfId="0" applyFont="1" applyFill="1" applyBorder="1" applyAlignment="1">
      <alignment wrapText="1"/>
    </xf>
    <xf numFmtId="176" fontId="36" fillId="6" borderId="5" xfId="0" applyNumberFormat="1" applyFont="1" applyFill="1" applyBorder="1" applyAlignment="1"/>
    <xf numFmtId="176" fontId="32" fillId="6" borderId="5" xfId="0" applyNumberFormat="1" applyFont="1" applyFill="1" applyBorder="1" applyAlignment="1"/>
    <xf numFmtId="176" fontId="32" fillId="6" borderId="5" xfId="0" applyNumberFormat="1" applyFont="1" applyFill="1" applyBorder="1" applyAlignment="1">
      <alignment horizontal="left"/>
    </xf>
    <xf numFmtId="0" fontId="32" fillId="6" borderId="5" xfId="0" applyFont="1" applyFill="1" applyBorder="1" applyAlignment="1">
      <alignment horizontal="left"/>
    </xf>
    <xf numFmtId="0" fontId="9" fillId="0" borderId="0" xfId="0" applyFont="1" applyBorder="1" applyAlignment="1">
      <alignment horizontal="left"/>
    </xf>
    <xf numFmtId="0" fontId="0" fillId="0" borderId="0" xfId="0" applyBorder="1" applyAlignment="1">
      <alignment wrapText="1"/>
    </xf>
    <xf numFmtId="190" fontId="38" fillId="0" borderId="0" xfId="0" applyNumberFormat="1" applyFont="1" applyAlignment="1"/>
    <xf numFmtId="41" fontId="38" fillId="6" borderId="0" xfId="0" applyNumberFormat="1" applyFont="1" applyFill="1" applyAlignment="1"/>
    <xf numFmtId="170" fontId="8" fillId="0" borderId="6" xfId="0" applyNumberFormat="1" applyFont="1" applyBorder="1" applyAlignment="1"/>
    <xf numFmtId="170" fontId="15" fillId="0" borderId="6" xfId="0" applyNumberFormat="1" applyFont="1" applyBorder="1" applyAlignment="1"/>
    <xf numFmtId="170" fontId="8" fillId="0" borderId="7" xfId="0" applyNumberFormat="1" applyFont="1" applyBorder="1" applyAlignment="1"/>
    <xf numFmtId="170" fontId="15" fillId="0" borderId="7" xfId="0" applyNumberFormat="1" applyFont="1" applyBorder="1" applyAlignment="1"/>
    <xf numFmtId="0" fontId="8" fillId="0" borderId="0" xfId="0" applyFont="1" applyBorder="1" applyAlignment="1">
      <alignment horizontal="left"/>
    </xf>
    <xf numFmtId="0" fontId="8" fillId="4" borderId="0" xfId="0" applyFont="1" applyFill="1" applyBorder="1" applyAlignment="1">
      <alignment horizontal="left"/>
    </xf>
    <xf numFmtId="0" fontId="7" fillId="0" borderId="0" xfId="0" applyFont="1" applyBorder="1" applyAlignment="1">
      <alignment horizontal="left"/>
    </xf>
    <xf numFmtId="0" fontId="7" fillId="4" borderId="0" xfId="0" applyFont="1" applyFill="1" applyBorder="1" applyAlignment="1">
      <alignment horizontal="left"/>
    </xf>
    <xf numFmtId="166" fontId="3" fillId="0" borderId="0" xfId="0" applyNumberFormat="1" applyFont="1" applyBorder="1" applyAlignment="1">
      <alignment horizontal="left"/>
    </xf>
    <xf numFmtId="0" fontId="27" fillId="0" borderId="0" xfId="0" applyFont="1" applyAlignment="1">
      <alignment horizontal="justify" wrapText="1"/>
    </xf>
    <xf numFmtId="0" fontId="27" fillId="0" borderId="0" xfId="0" applyFont="1" applyAlignment="1">
      <alignment horizontal="left"/>
    </xf>
    <xf numFmtId="0" fontId="27" fillId="0" borderId="0" xfId="0" applyFont="1" applyAlignment="1">
      <alignment wrapText="1"/>
    </xf>
    <xf numFmtId="0" fontId="26" fillId="0" borderId="0" xfId="0" applyFont="1" applyAlignment="1">
      <alignment horizontal="center" wrapText="1"/>
    </xf>
    <xf numFmtId="0" fontId="30"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wrapText="1"/>
    </xf>
    <xf numFmtId="170" fontId="27" fillId="0" borderId="0" xfId="0" applyNumberFormat="1" applyFont="1" applyAlignment="1">
      <alignment horizontal="left"/>
    </xf>
    <xf numFmtId="176" fontId="27" fillId="0" borderId="0" xfId="0" applyNumberFormat="1" applyFont="1" applyAlignment="1">
      <alignment horizontal="left"/>
    </xf>
    <xf numFmtId="0" fontId="27" fillId="0" borderId="6" xfId="0" applyFont="1" applyBorder="1" applyAlignment="1">
      <alignment horizontal="center" wrapText="1"/>
    </xf>
    <xf numFmtId="0" fontId="27" fillId="0" borderId="6" xfId="0" applyFont="1" applyBorder="1" applyAlignment="1">
      <alignment horizontal="left"/>
    </xf>
    <xf numFmtId="0" fontId="26" fillId="0" borderId="0" xfId="0" applyFont="1" applyAlignment="1">
      <alignment horizontal="left"/>
    </xf>
    <xf numFmtId="0" fontId="26" fillId="0" borderId="5" xfId="0" applyFont="1" applyBorder="1" applyAlignment="1">
      <alignment horizontal="center" wrapText="1"/>
    </xf>
    <xf numFmtId="0" fontId="27" fillId="0" borderId="5" xfId="0" applyFont="1" applyBorder="1" applyAlignment="1">
      <alignment horizontal="left" wrapText="1"/>
    </xf>
    <xf numFmtId="0" fontId="27" fillId="0" borderId="5" xfId="0" applyFont="1" applyBorder="1" applyAlignment="1">
      <alignment horizontal="left"/>
    </xf>
    <xf numFmtId="0" fontId="27" fillId="0" borderId="5" xfId="0" applyFont="1" applyBorder="1" applyAlignment="1">
      <alignment horizontal="center" wrapText="1"/>
    </xf>
    <xf numFmtId="0" fontId="27" fillId="6" borderId="0" xfId="0" applyFont="1" applyFill="1" applyAlignment="1">
      <alignment wrapText="1"/>
    </xf>
    <xf numFmtId="176" fontId="27" fillId="0" borderId="0" xfId="0" applyNumberFormat="1" applyFont="1" applyAlignment="1"/>
    <xf numFmtId="0" fontId="11" fillId="0" borderId="0" xfId="0" applyFont="1" applyAlignment="1">
      <alignment horizontal="left" vertical="top"/>
    </xf>
    <xf numFmtId="0" fontId="3" fillId="0" borderId="0" xfId="0" applyFont="1" applyAlignment="1">
      <alignment horizontal="left"/>
    </xf>
    <xf numFmtId="168" fontId="3" fillId="0" borderId="0" xfId="0" applyNumberFormat="1" applyFont="1" applyAlignment="1">
      <alignment horizontal="left"/>
    </xf>
    <xf numFmtId="0" fontId="10" fillId="0" borderId="0" xfId="0" applyFont="1" applyAlignment="1">
      <alignment vertical="top" wrapText="1"/>
    </xf>
    <xf numFmtId="0" fontId="10" fillId="0" borderId="0" xfId="0" applyFont="1" applyAlignment="1">
      <alignment horizontal="left" vertical="top"/>
    </xf>
    <xf numFmtId="0" fontId="3" fillId="7" borderId="0" xfId="0" applyFont="1" applyFill="1" applyAlignment="1">
      <alignment horizontal="left"/>
    </xf>
    <xf numFmtId="168" fontId="3" fillId="7" borderId="0" xfId="0" applyNumberFormat="1" applyFont="1" applyFill="1" applyAlignment="1">
      <alignment horizontal="left"/>
    </xf>
    <xf numFmtId="164" fontId="3" fillId="7" borderId="0" xfId="0" applyNumberFormat="1" applyFont="1" applyFill="1" applyAlignment="1">
      <alignment horizontal="left"/>
    </xf>
    <xf numFmtId="0" fontId="36" fillId="0" borderId="0" xfId="0" applyFont="1" applyAlignment="1">
      <alignment horizontal="center" wrapText="1"/>
    </xf>
    <xf numFmtId="0" fontId="32" fillId="0" borderId="0" xfId="0" applyFont="1" applyAlignment="1">
      <alignment wrapText="1"/>
    </xf>
    <xf numFmtId="0" fontId="32" fillId="0" borderId="5" xfId="0" applyFont="1" applyBorder="1" applyAlignment="1">
      <alignment horizontal="left" wrapText="1"/>
    </xf>
    <xf numFmtId="0" fontId="32" fillId="0" borderId="5" xfId="0" applyFont="1" applyBorder="1" applyAlignment="1">
      <alignment horizontal="left"/>
    </xf>
    <xf numFmtId="0" fontId="32" fillId="0" borderId="5" xfId="0" applyFont="1" applyBorder="1" applyAlignment="1">
      <alignment horizontal="center" wrapText="1"/>
    </xf>
    <xf numFmtId="0" fontId="32" fillId="0" borderId="6" xfId="0" applyFont="1" applyBorder="1" applyAlignment="1">
      <alignment horizontal="center" wrapText="1"/>
    </xf>
    <xf numFmtId="0" fontId="32" fillId="0" borderId="6" xfId="0" applyFont="1" applyBorder="1" applyAlignment="1">
      <alignment horizontal="left" wrapText="1"/>
    </xf>
    <xf numFmtId="0" fontId="32" fillId="0" borderId="6" xfId="0" applyFont="1" applyBorder="1" applyAlignment="1">
      <alignment horizontal="left"/>
    </xf>
    <xf numFmtId="0" fontId="43" fillId="0" borderId="0" xfId="0" applyFont="1" applyAlignment="1">
      <alignment wrapText="1"/>
    </xf>
    <xf numFmtId="0" fontId="27" fillId="0" borderId="0" xfId="0" applyFont="1" applyAlignment="1">
      <alignment vertical="top" wrapText="1"/>
    </xf>
    <xf numFmtId="0" fontId="11" fillId="0" borderId="0" xfId="0" applyFont="1" applyAlignment="1">
      <alignment horizontal="center" wrapText="1"/>
    </xf>
    <xf numFmtId="0" fontId="0" fillId="0" borderId="0" xfId="0" applyAlignment="1">
      <alignment wrapText="1"/>
    </xf>
    <xf numFmtId="0" fontId="9" fillId="0" borderId="0" xfId="0" applyFont="1" applyAlignment="1">
      <alignment horizontal="left"/>
    </xf>
    <xf numFmtId="0" fontId="33" fillId="0" borderId="0" xfId="0" applyFont="1" applyAlignment="1">
      <alignment horizontal="center"/>
    </xf>
    <xf numFmtId="0" fontId="33"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31" fillId="0" borderId="5" xfId="0" applyFont="1" applyBorder="1" applyAlignment="1">
      <alignment horizontal="center" wrapText="1"/>
    </xf>
    <xf numFmtId="0" fontId="33" fillId="0" borderId="5" xfId="0" applyFont="1" applyBorder="1" applyAlignment="1">
      <alignment horizontal="left"/>
    </xf>
    <xf numFmtId="186" fontId="3" fillId="6" borderId="0" xfId="0" applyNumberFormat="1" applyFont="1" applyFill="1" applyAlignment="1">
      <alignment horizontal="left"/>
    </xf>
    <xf numFmtId="168" fontId="3" fillId="6" borderId="0" xfId="0" applyNumberFormat="1" applyFont="1" applyFill="1" applyAlignment="1">
      <alignment horizontal="left"/>
    </xf>
    <xf numFmtId="186" fontId="3" fillId="0" borderId="0" xfId="0" applyNumberFormat="1" applyFont="1" applyAlignment="1">
      <alignment horizontal="left"/>
    </xf>
    <xf numFmtId="0" fontId="1" fillId="0" borderId="5" xfId="0" applyFont="1" applyBorder="1" applyAlignment="1">
      <alignment horizontal="center" wrapText="1"/>
    </xf>
    <xf numFmtId="0" fontId="3" fillId="0" borderId="5" xfId="0" applyFont="1" applyBorder="1" applyAlignment="1">
      <alignment horizontal="left" wrapText="1"/>
    </xf>
    <xf numFmtId="0" fontId="3" fillId="0" borderId="5" xfId="0" applyFont="1" applyBorder="1" applyAlignment="1">
      <alignment horizontal="left"/>
    </xf>
    <xf numFmtId="0" fontId="3" fillId="4" borderId="0" xfId="0" applyFont="1" applyFill="1" applyAlignment="1">
      <alignment horizontal="left"/>
    </xf>
    <xf numFmtId="170" fontId="3" fillId="4" borderId="0" xfId="0" applyNumberFormat="1" applyFont="1" applyFill="1" applyAlignment="1">
      <alignment horizontal="left"/>
    </xf>
    <xf numFmtId="0" fontId="33" fillId="0" borderId="5" xfId="0" applyFont="1" applyBorder="1" applyAlignment="1">
      <alignment horizontal="center" wrapText="1"/>
    </xf>
    <xf numFmtId="0" fontId="33" fillId="0" borderId="5" xfId="0" applyFont="1" applyBorder="1" applyAlignment="1">
      <alignment horizontal="left" wrapText="1"/>
    </xf>
    <xf numFmtId="0" fontId="27" fillId="0" borderId="0" xfId="0" applyFont="1" applyAlignment="1">
      <alignment horizontal="left" vertical="top"/>
    </xf>
    <xf numFmtId="0" fontId="33" fillId="6" borderId="0" xfId="0" applyFont="1" applyFill="1" applyAlignment="1">
      <alignment wrapText="1"/>
    </xf>
    <xf numFmtId="0" fontId="31" fillId="6" borderId="0" xfId="0" applyFont="1" applyFill="1" applyAlignment="1">
      <alignment wrapText="1"/>
    </xf>
    <xf numFmtId="0" fontId="1" fillId="0" borderId="0" xfId="0" applyFont="1" applyAlignment="1">
      <alignment horizontal="center" wrapText="1"/>
    </xf>
    <xf numFmtId="0" fontId="9" fillId="0" borderId="0" xfId="0" applyFont="1" applyAlignment="1">
      <alignment vertical="top" wrapText="1"/>
    </xf>
    <xf numFmtId="0" fontId="9" fillId="0" borderId="0" xfId="0" applyFont="1" applyBorder="1" applyAlignment="1">
      <alignment wrapText="1"/>
    </xf>
    <xf numFmtId="0" fontId="9" fillId="0" borderId="0" xfId="0" applyFont="1" applyBorder="1" applyAlignment="1">
      <alignment horizontal="left"/>
    </xf>
    <xf numFmtId="0" fontId="0" fillId="0" borderId="0" xfId="0" applyBorder="1" applyAlignment="1">
      <alignment wrapText="1"/>
    </xf>
    <xf numFmtId="0" fontId="38" fillId="0" borderId="0" xfId="0" applyFont="1" applyAlignment="1">
      <alignment wrapText="1"/>
    </xf>
    <xf numFmtId="0" fontId="38" fillId="8" borderId="0" xfId="0" applyFont="1" applyFill="1" applyAlignment="1">
      <alignment horizontal="center"/>
    </xf>
    <xf numFmtId="170" fontId="38" fillId="8" borderId="0" xfId="0" applyNumberFormat="1" applyFont="1" applyFill="1" applyAlignment="1">
      <alignment horizontal="center"/>
    </xf>
    <xf numFmtId="189" fontId="38" fillId="8" borderId="0" xfId="0" applyNumberFormat="1" applyFont="1" applyFill="1" applyAlignment="1">
      <alignment horizontal="center"/>
    </xf>
    <xf numFmtId="166" fontId="38" fillId="8" borderId="0" xfId="0" applyNumberFormat="1" applyFont="1" applyFill="1" applyAlignment="1">
      <alignment horizontal="center"/>
    </xf>
    <xf numFmtId="0" fontId="38" fillId="0" borderId="0" xfId="0" applyFont="1" applyAlignment="1">
      <alignment horizontal="center"/>
    </xf>
    <xf numFmtId="0" fontId="38" fillId="0" borderId="0" xfId="0" applyFont="1" applyAlignment="1"/>
    <xf numFmtId="0" fontId="33" fillId="0" borderId="0" xfId="0" applyFont="1" applyAlignment="1">
      <alignment horizontal="left"/>
    </xf>
    <xf numFmtId="0" fontId="46" fillId="0" borderId="0" xfId="0" applyFont="1" applyAlignment="1">
      <alignment horizontal="left"/>
    </xf>
    <xf numFmtId="0" fontId="41" fillId="0" borderId="0" xfId="0" applyFont="1" applyAlignment="1">
      <alignment horizontal="left"/>
    </xf>
    <xf numFmtId="0" fontId="38" fillId="3" borderId="0" xfId="0" applyFont="1" applyFill="1" applyAlignment="1">
      <alignment wrapText="1"/>
    </xf>
    <xf numFmtId="0" fontId="38" fillId="4" borderId="0" xfId="0" applyFont="1" applyFill="1" applyAlignment="1">
      <alignment horizontal="left"/>
    </xf>
    <xf numFmtId="0" fontId="38" fillId="0" borderId="0" xfId="0" applyFont="1" applyAlignment="1">
      <alignment horizontal="left"/>
    </xf>
    <xf numFmtId="0" fontId="38" fillId="4" borderId="0" xfId="0" applyFont="1" applyFill="1" applyAlignment="1">
      <alignment wrapText="1"/>
    </xf>
    <xf numFmtId="0" fontId="41" fillId="4" borderId="0" xfId="0" applyFont="1" applyFill="1" applyAlignment="1">
      <alignment horizontal="left"/>
    </xf>
    <xf numFmtId="0" fontId="38" fillId="0" borderId="5" xfId="0" applyFont="1" applyBorder="1" applyAlignment="1">
      <alignment horizontal="center"/>
    </xf>
    <xf numFmtId="0" fontId="41" fillId="0" borderId="5" xfId="0" applyFont="1" applyBorder="1" applyAlignment="1">
      <alignment horizontal="left"/>
    </xf>
    <xf numFmtId="0" fontId="38" fillId="6" borderId="0" xfId="0" applyFont="1" applyFill="1" applyAlignment="1">
      <alignment wrapText="1"/>
    </xf>
    <xf numFmtId="176" fontId="38" fillId="6" borderId="0" xfId="0" applyNumberFormat="1" applyFont="1" applyFill="1" applyAlignment="1"/>
    <xf numFmtId="176" fontId="38" fillId="0" borderId="0" xfId="0" applyNumberFormat="1" applyFont="1" applyAlignment="1"/>
    <xf numFmtId="0" fontId="38" fillId="0" borderId="5" xfId="0" applyFont="1" applyBorder="1" applyAlignment="1">
      <alignment horizontal="left"/>
    </xf>
    <xf numFmtId="0" fontId="41" fillId="0" borderId="4" xfId="0" applyFont="1" applyBorder="1" applyAlignment="1">
      <alignment wrapText="1"/>
    </xf>
    <xf numFmtId="0" fontId="41" fillId="0" borderId="4" xfId="0" applyFont="1" applyBorder="1" applyAlignment="1">
      <alignment horizontal="left"/>
    </xf>
    <xf numFmtId="0" fontId="38" fillId="0" borderId="4" xfId="0" applyFont="1" applyBorder="1" applyAlignment="1">
      <alignment horizontal="left"/>
    </xf>
    <xf numFmtId="0" fontId="38" fillId="6" borderId="0" xfId="0" applyFont="1" applyFill="1" applyAlignment="1">
      <alignment horizontal="left"/>
    </xf>
    <xf numFmtId="0" fontId="38" fillId="0" borderId="5" xfId="0" applyFont="1" applyBorder="1" applyAlignment="1">
      <alignment wrapText="1"/>
    </xf>
    <xf numFmtId="0" fontId="38" fillId="0" borderId="4" xfId="0" applyFont="1" applyBorder="1" applyAlignment="1">
      <alignment horizontal="center" wrapText="1"/>
    </xf>
    <xf numFmtId="0" fontId="38" fillId="0" borderId="4" xfId="0" applyFont="1" applyBorder="1" applyAlignment="1">
      <alignment horizontal="center"/>
    </xf>
    <xf numFmtId="0" fontId="38" fillId="0" borderId="5" xfId="0" applyFont="1" applyBorder="1" applyAlignment="1">
      <alignment horizontal="right" wrapText="1"/>
    </xf>
    <xf numFmtId="0" fontId="38" fillId="0" borderId="0" xfId="0" applyFont="1" applyAlignment="1">
      <alignment horizontal="right" wrapText="1"/>
    </xf>
    <xf numFmtId="0" fontId="41" fillId="0" borderId="0" xfId="0" applyFont="1" applyAlignment="1">
      <alignment horizontal="center"/>
    </xf>
    <xf numFmtId="0" fontId="41" fillId="6" borderId="4" xfId="0" applyFont="1" applyFill="1" applyBorder="1" applyAlignment="1">
      <alignment wrapText="1"/>
    </xf>
    <xf numFmtId="0" fontId="41" fillId="6" borderId="0" xfId="0" applyFont="1" applyFill="1" applyAlignment="1">
      <alignment wrapText="1"/>
    </xf>
    <xf numFmtId="0" fontId="38" fillId="0" borderId="5" xfId="0" applyFont="1" applyBorder="1" applyAlignment="1">
      <alignment horizontal="center" wrapText="1"/>
    </xf>
    <xf numFmtId="0" fontId="38" fillId="0" borderId="0" xfId="0" applyFont="1" applyAlignment="1">
      <alignment horizontal="center" wrapText="1"/>
    </xf>
    <xf numFmtId="175" fontId="38" fillId="9" borderId="0" xfId="0" applyNumberFormat="1" applyFont="1" applyFill="1" applyAlignment="1">
      <alignment horizontal="left"/>
    </xf>
    <xf numFmtId="0" fontId="41" fillId="0" borderId="0" xfId="0" applyFont="1" applyAlignment="1">
      <alignment wrapText="1"/>
    </xf>
    <xf numFmtId="0" fontId="38" fillId="0" borderId="0" xfId="0" applyFont="1" applyAlignment="1">
      <alignment horizontal="center" vertical="top"/>
    </xf>
    <xf numFmtId="0" fontId="41" fillId="0" borderId="5" xfId="0" applyFont="1" applyBorder="1" applyAlignment="1">
      <alignment horizontal="center"/>
    </xf>
    <xf numFmtId="0" fontId="38" fillId="9" borderId="0" xfId="0" applyFont="1" applyFill="1" applyAlignment="1">
      <alignment horizontal="center"/>
    </xf>
    <xf numFmtId="0" fontId="38" fillId="0" borderId="0" xfId="0" applyFont="1" applyAlignment="1">
      <alignment vertical="top" wrapText="1"/>
    </xf>
    <xf numFmtId="0" fontId="33" fillId="0" borderId="0" xfId="0" applyFont="1" applyAlignment="1">
      <alignment horizontal="left" vertical="top"/>
    </xf>
    <xf numFmtId="166" fontId="3" fillId="0" borderId="0" xfId="0" applyNumberFormat="1" applyFont="1" applyAlignment="1">
      <alignment horizontal="left"/>
    </xf>
    <xf numFmtId="0" fontId="8" fillId="0" borderId="0" xfId="0" applyFont="1" applyAlignment="1">
      <alignment wrapText="1"/>
    </xf>
    <xf numFmtId="0" fontId="8" fillId="4" borderId="0" xfId="0" applyFont="1" applyFill="1" applyAlignment="1">
      <alignment wrapText="1"/>
    </xf>
    <xf numFmtId="0" fontId="8" fillId="0" borderId="0" xfId="0" applyFont="1" applyAlignment="1">
      <alignment horizontal="left"/>
    </xf>
    <xf numFmtId="0" fontId="27" fillId="0" borderId="0" xfId="0" applyFont="1" applyBorder="1" applyAlignment="1">
      <alignment wrapText="1"/>
    </xf>
    <xf numFmtId="0" fontId="8" fillId="0" borderId="6" xfId="0" applyFont="1" applyBorder="1" applyAlignment="1">
      <alignment wrapText="1"/>
    </xf>
    <xf numFmtId="0" fontId="0" fillId="0" borderId="6" xfId="0" applyBorder="1" applyAlignment="1">
      <alignment wrapText="1"/>
    </xf>
    <xf numFmtId="0" fontId="8" fillId="4" borderId="0" xfId="0" applyFont="1" applyFill="1" applyAlignment="1">
      <alignment horizontal="left"/>
    </xf>
    <xf numFmtId="0" fontId="8" fillId="0" borderId="7" xfId="0" applyFont="1" applyBorder="1" applyAlignment="1">
      <alignment wrapText="1"/>
    </xf>
    <xf numFmtId="0" fontId="0" fillId="0" borderId="7" xfId="0" applyBorder="1" applyAlignment="1">
      <alignment wrapText="1"/>
    </xf>
    <xf numFmtId="0" fontId="7" fillId="4" borderId="0" xfId="0" applyFont="1" applyFill="1" applyAlignment="1">
      <alignment wrapText="1"/>
    </xf>
    <xf numFmtId="0" fontId="8" fillId="0" borderId="5" xfId="0" applyFont="1" applyBorder="1" applyAlignment="1">
      <alignment wrapText="1"/>
    </xf>
    <xf numFmtId="0" fontId="8" fillId="0" borderId="5" xfId="0" applyFont="1" applyBorder="1" applyAlignment="1">
      <alignment horizontal="left"/>
    </xf>
    <xf numFmtId="0" fontId="7" fillId="0" borderId="4" xfId="0" applyFont="1" applyBorder="1" applyAlignment="1">
      <alignment wrapText="1"/>
    </xf>
    <xf numFmtId="0" fontId="3" fillId="0" borderId="4" xfId="0" applyFont="1" applyBorder="1" applyAlignment="1">
      <alignment horizontal="left"/>
    </xf>
    <xf numFmtId="0" fontId="5" fillId="0" borderId="0" xfId="0" applyFont="1" applyAlignment="1">
      <alignment horizontal="center" wrapText="1"/>
    </xf>
    <xf numFmtId="0" fontId="5" fillId="0" borderId="0" xfId="0" applyFont="1" applyAlignment="1">
      <alignment horizontal="center"/>
    </xf>
    <xf numFmtId="0" fontId="1" fillId="0" borderId="0" xfId="0" applyFont="1" applyAlignment="1">
      <alignment horizontal="left"/>
    </xf>
    <xf numFmtId="0" fontId="33" fillId="0" borderId="0" xfId="0" applyFont="1" applyAlignment="1">
      <alignment horizontal="center" wrapText="1"/>
    </xf>
    <xf numFmtId="0" fontId="33" fillId="2" borderId="5" xfId="0" applyFont="1" applyFill="1" applyBorder="1" applyAlignment="1">
      <alignment horizontal="right" wrapText="1"/>
    </xf>
    <xf numFmtId="0" fontId="33" fillId="2" borderId="0" xfId="0" applyFont="1" applyFill="1" applyAlignment="1">
      <alignment horizontal="right" wrapText="1"/>
    </xf>
    <xf numFmtId="0" fontId="18" fillId="0" borderId="0" xfId="0" applyFont="1" applyAlignment="1">
      <alignment vertical="top" wrapText="1"/>
    </xf>
    <xf numFmtId="0" fontId="1" fillId="2" borderId="0" xfId="0" applyFont="1" applyFill="1" applyAlignment="1">
      <alignment horizontal="right" vertical="top" wrapText="1"/>
    </xf>
    <xf numFmtId="0" fontId="20" fillId="0" borderId="0" xfId="0" applyFont="1" applyAlignment="1">
      <alignment wrapText="1"/>
    </xf>
    <xf numFmtId="0" fontId="1" fillId="2" borderId="0" xfId="0" applyFont="1" applyFill="1" applyAlignment="1">
      <alignment horizontal="right" wrapText="1"/>
    </xf>
    <xf numFmtId="0" fontId="6" fillId="0" borderId="0" xfId="0" applyFont="1" applyAlignment="1">
      <alignment horizontal="center" wrapText="1"/>
    </xf>
    <xf numFmtId="0" fontId="7" fillId="0" borderId="0" xfId="0" applyFont="1" applyAlignment="1">
      <alignment horizontal="center" wrapText="1"/>
    </xf>
    <xf numFmtId="0" fontId="32" fillId="0" borderId="0" xfId="0" applyFont="1" applyAlignment="1">
      <alignment vertical="center" wrapText="1"/>
    </xf>
    <xf numFmtId="0" fontId="33" fillId="0" borderId="0" xfId="0" applyFont="1" applyAlignment="1">
      <alignment horizontal="left" vertical="center"/>
    </xf>
    <xf numFmtId="0" fontId="27" fillId="0" borderId="0" xfId="0" applyFont="1" applyAlignment="1">
      <alignment horizontal="center" vertical="center"/>
    </xf>
    <xf numFmtId="0" fontId="32" fillId="0" borderId="5" xfId="0" applyFont="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left" vertical="center"/>
    </xf>
    <xf numFmtId="0" fontId="6" fillId="0" borderId="0" xfId="0" applyFont="1" applyAlignment="1">
      <alignment horizontal="left"/>
    </xf>
    <xf numFmtId="0" fontId="32" fillId="0" borderId="0" xfId="0" applyFont="1" applyAlignment="1">
      <alignment horizontal="center" wrapText="1"/>
    </xf>
    <xf numFmtId="0" fontId="48" fillId="0" borderId="0" xfId="0" applyFont="1" applyAlignment="1">
      <alignment wrapText="1"/>
    </xf>
    <xf numFmtId="0" fontId="21" fillId="0" borderId="0" xfId="0" applyFont="1" applyAlignment="1">
      <alignment wrapText="1"/>
    </xf>
    <xf numFmtId="0" fontId="22" fillId="0" borderId="0" xfId="0" applyFont="1" applyAlignment="1">
      <alignment wrapText="1"/>
    </xf>
    <xf numFmtId="0" fontId="48" fillId="0" borderId="5" xfId="0" applyFont="1" applyBorder="1" applyAlignment="1">
      <alignment horizontal="left"/>
    </xf>
    <xf numFmtId="0" fontId="9" fillId="0" borderId="5" xfId="0" applyFont="1" applyBorder="1" applyAlignment="1">
      <alignment horizontal="center" wrapText="1"/>
    </xf>
    <xf numFmtId="0" fontId="1" fillId="0" borderId="0" xfId="0" applyFont="1" applyAlignment="1">
      <alignment horizontal="justify"/>
    </xf>
    <xf numFmtId="0" fontId="1" fillId="0" borderId="0" xfId="0" applyFont="1" applyAlignment="1">
      <alignment horizontal="justify" wrapText="1"/>
    </xf>
    <xf numFmtId="0" fontId="3" fillId="4" borderId="0" xfId="0" applyFont="1" applyFill="1" applyAlignment="1">
      <alignment horizontal="center"/>
    </xf>
    <xf numFmtId="0" fontId="3" fillId="0" borderId="0" xfId="0" applyFont="1" applyAlignment="1">
      <alignment horizontal="center"/>
    </xf>
    <xf numFmtId="0" fontId="1" fillId="0" borderId="6" xfId="0" applyFont="1" applyBorder="1" applyAlignment="1">
      <alignment horizontal="center"/>
    </xf>
    <xf numFmtId="0" fontId="1"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
  <sheetViews>
    <sheetView workbookViewId="0">
      <selection activeCell="B31" sqref="B31"/>
    </sheetView>
  </sheetViews>
  <sheetFormatPr defaultColWidth="21.5" defaultRowHeight="12.75" x14ac:dyDescent="0.2"/>
  <sheetData>
    <row r="1" ht="18.75" customHeight="1" x14ac:dyDescent="0.2"/>
    <row r="2" ht="18.75" customHeight="1" x14ac:dyDescent="0.2"/>
    <row r="3" ht="18.75" customHeight="1" x14ac:dyDescent="0.2"/>
    <row r="4" ht="18.75" customHeight="1" x14ac:dyDescent="0.2"/>
    <row r="5" ht="18.75" customHeight="1" x14ac:dyDescent="0.2"/>
    <row r="6" ht="18.75" customHeight="1" x14ac:dyDescent="0.2"/>
    <row r="7" ht="18.75" customHeight="1" x14ac:dyDescent="0.2"/>
    <row r="8" ht="18.75" customHeight="1" x14ac:dyDescent="0.2"/>
    <row r="9" ht="18.75" customHeight="1" x14ac:dyDescent="0.2"/>
    <row r="10" ht="18.75" customHeight="1" x14ac:dyDescent="0.2"/>
    <row r="11" ht="18.75" customHeight="1" x14ac:dyDescent="0.2"/>
    <row r="12" ht="18.75" customHeight="1" x14ac:dyDescent="0.2"/>
    <row r="13" ht="18.75" customHeight="1" x14ac:dyDescent="0.2"/>
    <row r="14" ht="18.75" customHeight="1" x14ac:dyDescent="0.2"/>
    <row r="15" ht="18.75" customHeight="1" x14ac:dyDescent="0.2"/>
    <row r="16"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3"/>
  <sheetViews>
    <sheetView showGridLines="0" topLeftCell="A10" workbookViewId="0">
      <selection activeCell="E38" sqref="E38"/>
    </sheetView>
  </sheetViews>
  <sheetFormatPr defaultColWidth="21.5" defaultRowHeight="12.75" x14ac:dyDescent="0.2"/>
  <cols>
    <col min="1" max="1" width="87.33203125" style="170" customWidth="1"/>
    <col min="2" max="2" width="13.6640625" style="170" customWidth="1"/>
    <col min="3" max="16384" width="21.5" style="170"/>
  </cols>
  <sheetData>
    <row r="1" spans="1:26" ht="18.75" customHeight="1" x14ac:dyDescent="0.2">
      <c r="A1" s="819" t="s">
        <v>19</v>
      </c>
      <c r="B1" s="818"/>
      <c r="C1" s="169"/>
      <c r="D1" s="169"/>
      <c r="E1" s="169"/>
      <c r="F1" s="169"/>
      <c r="G1" s="169"/>
      <c r="H1" s="169"/>
      <c r="I1" s="169"/>
      <c r="J1" s="169"/>
      <c r="K1" s="169"/>
      <c r="L1" s="169"/>
      <c r="M1" s="169"/>
      <c r="N1" s="169"/>
      <c r="O1" s="169"/>
      <c r="P1" s="169"/>
      <c r="Q1" s="169"/>
      <c r="R1" s="169"/>
      <c r="S1" s="169"/>
      <c r="T1" s="169"/>
      <c r="U1" s="169"/>
      <c r="V1" s="169"/>
      <c r="W1" s="169"/>
      <c r="X1" s="169"/>
      <c r="Y1" s="169"/>
      <c r="Z1" s="169"/>
    </row>
    <row r="2" spans="1:26" ht="18.75" customHeight="1" x14ac:dyDescent="0.2">
      <c r="A2" s="819" t="s">
        <v>20</v>
      </c>
      <c r="B2" s="818"/>
      <c r="C2" s="169"/>
      <c r="D2" s="169"/>
      <c r="E2" s="169"/>
      <c r="F2" s="169"/>
      <c r="G2" s="169"/>
      <c r="H2" s="169"/>
      <c r="I2" s="169"/>
      <c r="J2" s="169"/>
      <c r="K2" s="169"/>
      <c r="L2" s="169"/>
      <c r="M2" s="169"/>
      <c r="N2" s="169"/>
      <c r="O2" s="169"/>
      <c r="P2" s="169"/>
      <c r="Q2" s="169"/>
      <c r="R2" s="169"/>
      <c r="S2" s="169"/>
      <c r="T2" s="169"/>
      <c r="U2" s="169"/>
      <c r="V2" s="169"/>
      <c r="W2" s="169"/>
      <c r="X2" s="169"/>
      <c r="Y2" s="169"/>
      <c r="Z2" s="169"/>
    </row>
    <row r="3" spans="1:26" ht="18.75" customHeight="1" x14ac:dyDescent="0.2">
      <c r="A3" s="819" t="s">
        <v>11</v>
      </c>
      <c r="B3" s="818"/>
      <c r="C3" s="169"/>
      <c r="D3" s="169"/>
      <c r="E3" s="169"/>
      <c r="F3" s="169"/>
      <c r="G3" s="169"/>
      <c r="H3" s="169"/>
      <c r="I3" s="169"/>
      <c r="J3" s="169"/>
      <c r="K3" s="169"/>
      <c r="L3" s="169"/>
      <c r="M3" s="169"/>
      <c r="N3" s="169"/>
      <c r="O3" s="169"/>
      <c r="P3" s="169"/>
      <c r="Q3" s="169"/>
      <c r="R3" s="169"/>
      <c r="S3" s="169"/>
      <c r="T3" s="169"/>
      <c r="U3" s="169"/>
      <c r="V3" s="169"/>
      <c r="W3" s="169"/>
      <c r="X3" s="169"/>
      <c r="Y3" s="169"/>
      <c r="Z3" s="169"/>
    </row>
    <row r="4" spans="1:26" ht="18.75" customHeight="1" x14ac:dyDescent="0.2">
      <c r="A4" s="820" t="s">
        <v>475</v>
      </c>
      <c r="B4" s="820"/>
      <c r="C4" s="169"/>
      <c r="D4" s="169"/>
      <c r="E4" s="169"/>
      <c r="F4" s="169"/>
      <c r="G4" s="169"/>
      <c r="H4" s="169"/>
      <c r="I4" s="169"/>
      <c r="J4" s="169"/>
      <c r="K4" s="169"/>
      <c r="L4" s="169"/>
      <c r="M4" s="169"/>
      <c r="N4" s="169"/>
      <c r="O4" s="169"/>
      <c r="P4" s="169"/>
      <c r="Q4" s="169"/>
      <c r="R4" s="169"/>
      <c r="S4" s="169"/>
      <c r="T4" s="169"/>
      <c r="U4" s="169"/>
      <c r="V4" s="169"/>
      <c r="W4" s="169"/>
      <c r="X4" s="169"/>
      <c r="Y4" s="169"/>
      <c r="Z4" s="169"/>
    </row>
    <row r="5" spans="1:26" ht="18.75" customHeight="1" x14ac:dyDescent="0.2">
      <c r="A5" s="179"/>
      <c r="B5" s="172"/>
      <c r="C5" s="169"/>
      <c r="D5" s="169"/>
      <c r="E5" s="169"/>
      <c r="F5" s="169"/>
      <c r="G5" s="169"/>
      <c r="H5" s="169"/>
      <c r="I5" s="169"/>
      <c r="J5" s="169"/>
      <c r="K5" s="169"/>
      <c r="L5" s="169"/>
      <c r="M5" s="169"/>
      <c r="N5" s="169"/>
      <c r="O5" s="169"/>
      <c r="P5" s="169"/>
      <c r="Q5" s="169"/>
      <c r="R5" s="169"/>
      <c r="S5" s="169"/>
      <c r="T5" s="169"/>
      <c r="U5" s="169"/>
      <c r="V5" s="169"/>
      <c r="W5" s="169"/>
      <c r="X5" s="169"/>
      <c r="Y5" s="169"/>
      <c r="Z5" s="169"/>
    </row>
    <row r="6" spans="1:26" ht="18.75" customHeight="1" x14ac:dyDescent="0.2">
      <c r="A6" s="819" t="s">
        <v>21</v>
      </c>
      <c r="B6" s="818"/>
      <c r="C6" s="169"/>
      <c r="D6" s="169"/>
      <c r="E6" s="169"/>
      <c r="F6" s="169"/>
      <c r="G6" s="169"/>
      <c r="H6" s="169"/>
      <c r="I6" s="169"/>
      <c r="J6" s="169"/>
      <c r="K6" s="169"/>
      <c r="L6" s="169"/>
      <c r="M6" s="169"/>
      <c r="N6" s="169"/>
      <c r="O6" s="169"/>
      <c r="P6" s="169"/>
      <c r="Q6" s="169"/>
      <c r="R6" s="169"/>
      <c r="S6" s="169"/>
      <c r="T6" s="169"/>
      <c r="U6" s="169"/>
      <c r="V6" s="169"/>
      <c r="W6" s="169"/>
      <c r="X6" s="169"/>
      <c r="Y6" s="169"/>
      <c r="Z6" s="169"/>
    </row>
    <row r="7" spans="1:26" ht="4.9000000000000004" customHeight="1" x14ac:dyDescent="0.2">
      <c r="A7" s="169"/>
      <c r="B7" s="169"/>
      <c r="C7" s="169"/>
      <c r="D7" s="169"/>
      <c r="E7" s="169"/>
      <c r="F7" s="169"/>
      <c r="G7" s="169"/>
      <c r="H7" s="169"/>
      <c r="I7" s="169"/>
      <c r="J7" s="169"/>
      <c r="K7" s="169"/>
      <c r="L7" s="169"/>
      <c r="M7" s="169"/>
      <c r="N7" s="169"/>
      <c r="O7" s="169"/>
      <c r="P7" s="169"/>
      <c r="Q7" s="169"/>
      <c r="R7" s="169"/>
      <c r="S7" s="169"/>
      <c r="T7" s="169"/>
      <c r="U7" s="169"/>
      <c r="V7" s="169"/>
      <c r="W7" s="169"/>
      <c r="X7" s="169"/>
      <c r="Y7" s="169"/>
      <c r="Z7" s="169"/>
    </row>
    <row r="8" spans="1:26" ht="18.75" customHeight="1" x14ac:dyDescent="0.2">
      <c r="A8" s="171" t="s">
        <v>22</v>
      </c>
      <c r="B8" s="172"/>
      <c r="C8" s="169"/>
      <c r="D8" s="169"/>
      <c r="E8" s="169"/>
      <c r="F8" s="169"/>
      <c r="G8" s="169"/>
      <c r="H8" s="169"/>
      <c r="I8" s="169"/>
      <c r="J8" s="169"/>
      <c r="K8" s="169"/>
      <c r="L8" s="169"/>
      <c r="M8" s="169"/>
      <c r="N8" s="169"/>
      <c r="O8" s="169"/>
      <c r="P8" s="169"/>
      <c r="Q8" s="169"/>
      <c r="R8" s="169"/>
      <c r="S8" s="169"/>
      <c r="T8" s="169"/>
      <c r="U8" s="169"/>
      <c r="V8" s="169"/>
      <c r="W8" s="169"/>
      <c r="X8" s="169"/>
      <c r="Y8" s="169"/>
      <c r="Z8" s="169"/>
    </row>
    <row r="9" spans="1:26" ht="18.75" customHeight="1" x14ac:dyDescent="0.2">
      <c r="A9" s="173"/>
      <c r="B9" s="172"/>
      <c r="C9" s="169"/>
      <c r="D9" s="169"/>
      <c r="E9" s="169"/>
      <c r="F9" s="169"/>
      <c r="G9" s="169"/>
      <c r="H9" s="169"/>
      <c r="I9" s="169"/>
      <c r="J9" s="169"/>
      <c r="K9" s="169"/>
      <c r="L9" s="169"/>
      <c r="M9" s="169"/>
      <c r="N9" s="169"/>
      <c r="O9" s="169"/>
      <c r="P9" s="169"/>
      <c r="Q9" s="169"/>
      <c r="R9" s="169"/>
      <c r="S9" s="169"/>
      <c r="T9" s="169"/>
      <c r="U9" s="169"/>
      <c r="V9" s="169"/>
      <c r="W9" s="169"/>
      <c r="X9" s="169"/>
      <c r="Y9" s="169"/>
      <c r="Z9" s="169"/>
    </row>
    <row r="10" spans="1:26" ht="18.75" customHeight="1" x14ac:dyDescent="0.2">
      <c r="A10" s="171" t="s">
        <v>23</v>
      </c>
      <c r="B10" s="172"/>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row>
    <row r="11" spans="1:26" ht="18.75" customHeight="1" x14ac:dyDescent="0.2">
      <c r="A11" s="174" t="s">
        <v>473</v>
      </c>
      <c r="B11" s="175">
        <v>2</v>
      </c>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row>
    <row r="12" spans="1:26" ht="18.75" customHeight="1" x14ac:dyDescent="0.2">
      <c r="A12" s="174" t="s">
        <v>24</v>
      </c>
      <c r="B12" s="175">
        <v>3</v>
      </c>
      <c r="C12" s="169"/>
      <c r="D12" s="169"/>
      <c r="E12" s="169"/>
      <c r="F12" s="169"/>
      <c r="G12" s="169"/>
      <c r="H12" s="169"/>
      <c r="I12" s="169"/>
      <c r="J12" s="169"/>
      <c r="K12" s="169"/>
      <c r="L12" s="169"/>
      <c r="M12" s="169"/>
      <c r="N12" s="169"/>
      <c r="O12" s="169"/>
      <c r="P12" s="169"/>
      <c r="Q12" s="169"/>
      <c r="R12" s="169"/>
      <c r="S12" s="169"/>
      <c r="T12" s="169"/>
      <c r="U12" s="169"/>
      <c r="V12" s="169"/>
      <c r="W12" s="169"/>
      <c r="X12" s="169"/>
      <c r="Y12" s="169"/>
      <c r="Z12" s="169"/>
    </row>
    <row r="13" spans="1:26" ht="18.75" customHeight="1" x14ac:dyDescent="0.2">
      <c r="A13" s="174" t="s">
        <v>25</v>
      </c>
      <c r="B13" s="175">
        <v>4</v>
      </c>
      <c r="C13" s="169"/>
      <c r="D13" s="169"/>
      <c r="E13" s="169"/>
      <c r="F13" s="169"/>
      <c r="G13" s="169"/>
      <c r="H13" s="169"/>
      <c r="I13" s="169"/>
      <c r="J13" s="169"/>
      <c r="K13" s="169"/>
      <c r="L13" s="169"/>
      <c r="M13" s="169"/>
      <c r="N13" s="169"/>
      <c r="O13" s="169"/>
      <c r="P13" s="169"/>
      <c r="Q13" s="169"/>
      <c r="R13" s="169"/>
      <c r="S13" s="169"/>
      <c r="T13" s="169"/>
      <c r="U13" s="169"/>
      <c r="V13" s="169"/>
      <c r="W13" s="169"/>
      <c r="X13" s="169"/>
      <c r="Y13" s="169"/>
      <c r="Z13" s="169"/>
    </row>
    <row r="14" spans="1:26" ht="18.75" customHeight="1" x14ac:dyDescent="0.2">
      <c r="A14" s="174" t="s">
        <v>26</v>
      </c>
      <c r="B14" s="175">
        <v>6</v>
      </c>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row>
    <row r="15" spans="1:26" ht="25.5" x14ac:dyDescent="0.2">
      <c r="A15" s="174" t="s">
        <v>27</v>
      </c>
      <c r="B15" s="175">
        <v>7</v>
      </c>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row>
    <row r="16" spans="1:26" ht="18.75" customHeight="1" x14ac:dyDescent="0.2">
      <c r="A16" s="174" t="s">
        <v>28</v>
      </c>
      <c r="B16" s="175">
        <v>9</v>
      </c>
      <c r="C16" s="169"/>
      <c r="D16" s="169"/>
      <c r="E16" s="169"/>
      <c r="F16" s="169"/>
      <c r="G16" s="169"/>
      <c r="H16" s="169"/>
      <c r="I16" s="169"/>
      <c r="J16" s="169"/>
      <c r="K16" s="169"/>
      <c r="L16" s="169"/>
      <c r="M16" s="169"/>
      <c r="N16" s="169"/>
      <c r="O16" s="169"/>
      <c r="P16" s="169"/>
      <c r="Q16" s="169"/>
      <c r="R16" s="169"/>
      <c r="S16" s="169"/>
      <c r="T16" s="169"/>
      <c r="U16" s="169"/>
      <c r="V16" s="169"/>
      <c r="W16" s="169"/>
      <c r="X16" s="169"/>
      <c r="Y16" s="169"/>
      <c r="Z16" s="169"/>
    </row>
    <row r="17" spans="1:26" ht="18.75" customHeight="1" x14ac:dyDescent="0.2">
      <c r="A17" s="174" t="s">
        <v>29</v>
      </c>
      <c r="B17" s="175">
        <v>10</v>
      </c>
      <c r="C17" s="169"/>
      <c r="D17" s="169"/>
      <c r="E17" s="169"/>
      <c r="F17" s="169"/>
      <c r="G17" s="169"/>
      <c r="H17" s="169"/>
      <c r="I17" s="169"/>
      <c r="J17" s="169"/>
      <c r="K17" s="169"/>
      <c r="L17" s="169"/>
      <c r="M17" s="169"/>
      <c r="N17" s="169"/>
      <c r="O17" s="169"/>
      <c r="P17" s="169"/>
      <c r="Q17" s="169"/>
      <c r="R17" s="169"/>
      <c r="S17" s="169"/>
      <c r="T17" s="169"/>
      <c r="U17" s="169"/>
      <c r="V17" s="169"/>
      <c r="W17" s="169"/>
      <c r="X17" s="169"/>
      <c r="Y17" s="169"/>
      <c r="Z17" s="169"/>
    </row>
    <row r="18" spans="1:26" ht="18.75" customHeight="1" x14ac:dyDescent="0.2">
      <c r="A18" s="174" t="s">
        <v>30</v>
      </c>
      <c r="B18" s="175">
        <v>11</v>
      </c>
      <c r="C18" s="169"/>
      <c r="D18" s="169"/>
      <c r="E18" s="169"/>
      <c r="F18" s="169"/>
      <c r="G18" s="169"/>
      <c r="H18" s="169"/>
      <c r="I18" s="169"/>
      <c r="J18" s="169"/>
      <c r="K18" s="169"/>
      <c r="L18" s="169"/>
      <c r="M18" s="169"/>
      <c r="N18" s="169"/>
      <c r="O18" s="169"/>
      <c r="P18" s="169"/>
      <c r="Q18" s="169"/>
      <c r="R18" s="169"/>
      <c r="S18" s="169"/>
      <c r="T18" s="169"/>
      <c r="U18" s="169"/>
      <c r="V18" s="169"/>
      <c r="W18" s="169"/>
      <c r="X18" s="169"/>
      <c r="Y18" s="169"/>
      <c r="Z18" s="169"/>
    </row>
    <row r="19" spans="1:26" ht="4.9000000000000004" customHeight="1" x14ac:dyDescent="0.2">
      <c r="A19" s="176"/>
      <c r="B19" s="175"/>
      <c r="C19" s="169"/>
      <c r="D19" s="169"/>
      <c r="E19" s="169"/>
      <c r="F19" s="169"/>
      <c r="G19" s="169"/>
      <c r="H19" s="169"/>
      <c r="I19" s="169"/>
      <c r="J19" s="169"/>
      <c r="K19" s="169"/>
      <c r="L19" s="169"/>
      <c r="M19" s="169"/>
      <c r="N19" s="169"/>
      <c r="O19" s="169"/>
      <c r="P19" s="169"/>
      <c r="Q19" s="169"/>
      <c r="R19" s="169"/>
      <c r="S19" s="169"/>
      <c r="T19" s="169"/>
      <c r="U19" s="169"/>
      <c r="V19" s="169"/>
      <c r="W19" s="169"/>
      <c r="X19" s="169"/>
      <c r="Y19" s="169"/>
      <c r="Z19" s="169"/>
    </row>
    <row r="20" spans="1:26" ht="18.75" customHeight="1" x14ac:dyDescent="0.2">
      <c r="A20" s="171" t="s">
        <v>31</v>
      </c>
      <c r="B20" s="175"/>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row>
    <row r="21" spans="1:26" ht="18.75" customHeight="1" x14ac:dyDescent="0.2">
      <c r="A21" s="174" t="s">
        <v>32</v>
      </c>
      <c r="B21" s="175">
        <v>12</v>
      </c>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row>
    <row r="22" spans="1:26" ht="18.75" customHeight="1" x14ac:dyDescent="0.2">
      <c r="A22" s="174" t="s">
        <v>33</v>
      </c>
      <c r="B22" s="175">
        <v>13</v>
      </c>
      <c r="C22" s="169"/>
      <c r="D22" s="169"/>
      <c r="E22" s="169"/>
      <c r="F22" s="169"/>
      <c r="G22" s="169"/>
      <c r="H22" s="169"/>
      <c r="I22" s="169"/>
      <c r="J22" s="169"/>
      <c r="K22" s="169"/>
      <c r="L22" s="169"/>
      <c r="M22" s="169"/>
      <c r="N22" s="169"/>
      <c r="O22" s="169"/>
      <c r="P22" s="169"/>
      <c r="Q22" s="169"/>
      <c r="R22" s="169"/>
      <c r="S22" s="169"/>
      <c r="T22" s="169"/>
      <c r="U22" s="169"/>
      <c r="V22" s="169"/>
      <c r="W22" s="169"/>
      <c r="X22" s="169"/>
      <c r="Y22" s="169"/>
      <c r="Z22" s="169"/>
    </row>
    <row r="23" spans="1:26" ht="4.9000000000000004" customHeight="1" x14ac:dyDescent="0.2">
      <c r="A23" s="173"/>
      <c r="B23" s="177"/>
      <c r="C23" s="169"/>
      <c r="D23" s="169"/>
      <c r="E23" s="169"/>
      <c r="F23" s="169"/>
      <c r="G23" s="169"/>
      <c r="H23" s="169"/>
      <c r="I23" s="169"/>
      <c r="J23" s="169"/>
      <c r="K23" s="169"/>
      <c r="L23" s="169"/>
      <c r="M23" s="169"/>
      <c r="N23" s="169"/>
      <c r="O23" s="169"/>
      <c r="P23" s="169"/>
      <c r="Q23" s="169"/>
      <c r="R23" s="169"/>
      <c r="S23" s="169"/>
      <c r="T23" s="169"/>
      <c r="U23" s="169"/>
      <c r="V23" s="169"/>
      <c r="W23" s="169"/>
      <c r="X23" s="169"/>
      <c r="Y23" s="169"/>
      <c r="Z23" s="169"/>
    </row>
    <row r="24" spans="1:26" ht="18.75" customHeight="1" x14ac:dyDescent="0.2">
      <c r="A24" s="171" t="s">
        <v>34</v>
      </c>
      <c r="B24" s="177"/>
      <c r="C24" s="169"/>
      <c r="D24" s="169"/>
      <c r="E24" s="169"/>
      <c r="F24" s="169"/>
      <c r="G24" s="169"/>
      <c r="H24" s="169"/>
      <c r="I24" s="169"/>
      <c r="J24" s="169"/>
      <c r="K24" s="169"/>
      <c r="L24" s="169"/>
      <c r="M24" s="169"/>
      <c r="N24" s="169"/>
      <c r="O24" s="169"/>
      <c r="P24" s="169"/>
      <c r="Q24" s="169"/>
      <c r="R24" s="169"/>
      <c r="S24" s="169"/>
      <c r="T24" s="169"/>
      <c r="U24" s="169"/>
      <c r="V24" s="169"/>
      <c r="W24" s="169"/>
      <c r="X24" s="169"/>
      <c r="Y24" s="169"/>
      <c r="Z24" s="169"/>
    </row>
    <row r="25" spans="1:26" ht="18.75" customHeight="1" x14ac:dyDescent="0.2">
      <c r="A25" s="174" t="s">
        <v>35</v>
      </c>
      <c r="B25" s="175">
        <v>14</v>
      </c>
      <c r="C25" s="169"/>
      <c r="D25" s="169"/>
      <c r="E25" s="169"/>
      <c r="F25" s="169"/>
      <c r="G25" s="169"/>
      <c r="H25" s="169"/>
      <c r="I25" s="169"/>
      <c r="J25" s="169"/>
      <c r="K25" s="169"/>
      <c r="L25" s="169"/>
      <c r="M25" s="169"/>
      <c r="N25" s="169"/>
      <c r="O25" s="169"/>
      <c r="P25" s="169"/>
      <c r="Q25" s="169"/>
      <c r="R25" s="169"/>
      <c r="S25" s="169"/>
      <c r="T25" s="169"/>
      <c r="U25" s="169"/>
      <c r="V25" s="169"/>
      <c r="W25" s="169"/>
      <c r="X25" s="169"/>
      <c r="Y25" s="169"/>
      <c r="Z25" s="169"/>
    </row>
    <row r="26" spans="1:26" ht="17.649999999999999" customHeight="1" x14ac:dyDescent="0.2">
      <c r="A26" s="174" t="s">
        <v>36</v>
      </c>
      <c r="B26" s="175">
        <v>16</v>
      </c>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row>
    <row r="27" spans="1:26" ht="17.649999999999999" customHeight="1" x14ac:dyDescent="0.2">
      <c r="A27" s="174" t="s">
        <v>37</v>
      </c>
      <c r="B27" s="175">
        <v>17</v>
      </c>
      <c r="C27" s="169"/>
      <c r="D27" s="169"/>
      <c r="E27" s="169"/>
      <c r="F27" s="169"/>
      <c r="G27" s="169"/>
      <c r="H27" s="169"/>
      <c r="I27" s="169"/>
      <c r="J27" s="169"/>
      <c r="K27" s="169"/>
      <c r="L27" s="169"/>
      <c r="M27" s="169"/>
      <c r="N27" s="169"/>
      <c r="O27" s="169"/>
      <c r="P27" s="169"/>
      <c r="Q27" s="169"/>
      <c r="R27" s="169"/>
      <c r="S27" s="169"/>
      <c r="T27" s="169"/>
      <c r="U27" s="169"/>
      <c r="V27" s="169"/>
      <c r="W27" s="169"/>
      <c r="X27" s="169"/>
      <c r="Y27" s="169"/>
      <c r="Z27" s="169"/>
    </row>
    <row r="28" spans="1:26" ht="17.649999999999999" customHeight="1" x14ac:dyDescent="0.2">
      <c r="A28" s="174" t="s">
        <v>38</v>
      </c>
      <c r="B28" s="175">
        <v>18</v>
      </c>
      <c r="C28" s="169"/>
      <c r="D28" s="169"/>
      <c r="E28" s="169"/>
      <c r="F28" s="169"/>
      <c r="G28" s="169"/>
      <c r="H28" s="169"/>
      <c r="I28" s="169"/>
      <c r="J28" s="169"/>
      <c r="K28" s="169"/>
      <c r="L28" s="169"/>
      <c r="M28" s="169"/>
      <c r="N28" s="169"/>
      <c r="O28" s="169"/>
      <c r="P28" s="169"/>
      <c r="Q28" s="169"/>
      <c r="R28" s="169"/>
      <c r="S28" s="169"/>
      <c r="T28" s="169"/>
      <c r="U28" s="169"/>
      <c r="V28" s="169"/>
      <c r="W28" s="169"/>
      <c r="X28" s="169"/>
      <c r="Y28" s="169"/>
      <c r="Z28" s="169"/>
    </row>
    <row r="29" spans="1:26" ht="4.9000000000000004" customHeight="1" x14ac:dyDescent="0.2">
      <c r="A29" s="176"/>
      <c r="B29" s="175"/>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row>
    <row r="30" spans="1:26" ht="18.75" customHeight="1" x14ac:dyDescent="0.2">
      <c r="A30" s="171" t="s">
        <v>39</v>
      </c>
      <c r="B30" s="175"/>
      <c r="C30" s="169"/>
      <c r="D30" s="169"/>
      <c r="E30" s="169"/>
      <c r="F30" s="169"/>
      <c r="G30" s="169"/>
      <c r="H30" s="169"/>
      <c r="I30" s="169"/>
      <c r="J30" s="169"/>
      <c r="K30" s="169"/>
      <c r="L30" s="169"/>
      <c r="M30" s="169"/>
      <c r="N30" s="169"/>
      <c r="O30" s="169"/>
      <c r="P30" s="169"/>
      <c r="Q30" s="169"/>
      <c r="R30" s="169"/>
      <c r="S30" s="169"/>
      <c r="T30" s="169"/>
      <c r="U30" s="169"/>
      <c r="V30" s="169"/>
      <c r="W30" s="169"/>
      <c r="X30" s="169"/>
      <c r="Y30" s="169"/>
      <c r="Z30" s="169"/>
    </row>
    <row r="31" spans="1:26" ht="18.75" customHeight="1" x14ac:dyDescent="0.2">
      <c r="A31" s="174" t="s">
        <v>40</v>
      </c>
      <c r="B31" s="175">
        <v>19</v>
      </c>
      <c r="C31" s="169"/>
      <c r="D31" s="169"/>
      <c r="E31" s="169"/>
      <c r="F31" s="169"/>
      <c r="G31" s="169"/>
      <c r="H31" s="169"/>
      <c r="I31" s="169"/>
      <c r="J31" s="169"/>
      <c r="K31" s="169"/>
      <c r="L31" s="169"/>
      <c r="M31" s="169"/>
      <c r="N31" s="169"/>
      <c r="O31" s="169"/>
      <c r="P31" s="169"/>
      <c r="Q31" s="169"/>
      <c r="R31" s="169"/>
      <c r="S31" s="169"/>
      <c r="T31" s="169"/>
      <c r="U31" s="169"/>
      <c r="V31" s="169"/>
      <c r="W31" s="169"/>
      <c r="X31" s="169"/>
      <c r="Y31" s="169"/>
      <c r="Z31" s="169"/>
    </row>
    <row r="32" spans="1:26" ht="18.75" customHeight="1" x14ac:dyDescent="0.2">
      <c r="A32" s="174" t="s">
        <v>41</v>
      </c>
      <c r="B32" s="175">
        <v>20</v>
      </c>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row>
    <row r="33" spans="1:26" ht="18.75" customHeight="1" x14ac:dyDescent="0.2">
      <c r="A33" s="174" t="s">
        <v>42</v>
      </c>
      <c r="B33" s="175">
        <v>21</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row>
    <row r="34" spans="1:26" ht="18.75" customHeight="1" x14ac:dyDescent="0.2">
      <c r="A34" s="169"/>
      <c r="B34" s="178"/>
      <c r="C34" s="169"/>
      <c r="D34" s="169"/>
      <c r="E34" s="169"/>
      <c r="F34" s="169"/>
      <c r="G34" s="169"/>
      <c r="H34" s="169"/>
      <c r="I34" s="169"/>
      <c r="J34" s="169"/>
      <c r="K34" s="169"/>
      <c r="L34" s="169"/>
      <c r="M34" s="169"/>
      <c r="N34" s="169"/>
      <c r="O34" s="169"/>
      <c r="P34" s="169"/>
      <c r="Q34" s="169"/>
      <c r="R34" s="169"/>
      <c r="S34" s="169"/>
      <c r="T34" s="169"/>
      <c r="U34" s="169"/>
      <c r="V34" s="169"/>
      <c r="W34" s="169"/>
      <c r="X34" s="169"/>
      <c r="Y34" s="169"/>
      <c r="Z34" s="169"/>
    </row>
    <row r="35" spans="1:26" ht="4.9000000000000004" customHeight="1" x14ac:dyDescent="0.2">
      <c r="A35" s="178"/>
      <c r="B35" s="178"/>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1:26" x14ac:dyDescent="0.2">
      <c r="A36" s="818" t="s">
        <v>474</v>
      </c>
      <c r="B36" s="8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1:26" ht="18.75" customHeight="1" x14ac:dyDescent="0.2">
      <c r="A37" s="169"/>
      <c r="B37" s="169"/>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1:26" ht="114.75" customHeight="1" x14ac:dyDescent="0.2">
      <c r="A38" s="816" t="s">
        <v>43</v>
      </c>
      <c r="B38" s="817"/>
      <c r="C38" s="169"/>
      <c r="D38" s="169"/>
      <c r="E38" s="169"/>
      <c r="F38" s="169"/>
      <c r="G38" s="169"/>
      <c r="H38" s="169"/>
      <c r="I38" s="169"/>
      <c r="J38" s="169"/>
      <c r="K38" s="169"/>
      <c r="L38" s="169"/>
      <c r="M38" s="169"/>
      <c r="N38" s="169"/>
      <c r="O38" s="169"/>
      <c r="P38" s="169"/>
      <c r="Q38" s="169"/>
      <c r="R38" s="169"/>
      <c r="S38" s="169"/>
      <c r="T38" s="169"/>
      <c r="U38" s="169"/>
      <c r="V38" s="169"/>
      <c r="W38" s="169"/>
      <c r="X38" s="169"/>
      <c r="Y38" s="169"/>
      <c r="Z38" s="169"/>
    </row>
    <row r="39" spans="1:26" ht="18.75" customHeight="1" x14ac:dyDescent="0.2">
      <c r="A39" s="169"/>
      <c r="B39" s="169"/>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row>
    <row r="40" spans="1:26" ht="18.75" customHeight="1" x14ac:dyDescent="0.2">
      <c r="A40" s="169"/>
      <c r="B40" s="169"/>
      <c r="C40" s="169"/>
      <c r="D40" s="169"/>
      <c r="E40" s="169"/>
      <c r="F40" s="169"/>
      <c r="G40" s="169"/>
      <c r="H40" s="169"/>
      <c r="I40" s="169"/>
      <c r="J40" s="169"/>
      <c r="K40" s="169"/>
      <c r="L40" s="169"/>
      <c r="M40" s="169"/>
      <c r="N40" s="169"/>
      <c r="O40" s="169"/>
      <c r="P40" s="169"/>
      <c r="Q40" s="169"/>
      <c r="R40" s="169"/>
      <c r="S40" s="169"/>
      <c r="T40" s="169"/>
      <c r="U40" s="169"/>
      <c r="V40" s="169"/>
      <c r="W40" s="169"/>
      <c r="X40" s="169"/>
      <c r="Y40" s="169"/>
      <c r="Z40" s="169"/>
    </row>
    <row r="41" spans="1:26" ht="18.75" customHeight="1" x14ac:dyDescent="0.2">
      <c r="A41" s="169"/>
      <c r="B41" s="169"/>
      <c r="C41" s="169"/>
      <c r="D41" s="169"/>
      <c r="E41" s="169"/>
      <c r="F41" s="169"/>
      <c r="G41" s="169"/>
      <c r="H41" s="169"/>
      <c r="I41" s="169"/>
      <c r="J41" s="169"/>
      <c r="K41" s="169"/>
      <c r="L41" s="169"/>
      <c r="M41" s="169"/>
      <c r="N41" s="169"/>
      <c r="O41" s="169"/>
      <c r="P41" s="169"/>
      <c r="Q41" s="169"/>
      <c r="R41" s="169"/>
      <c r="S41" s="169"/>
      <c r="T41" s="169"/>
      <c r="U41" s="169"/>
      <c r="V41" s="169"/>
      <c r="W41" s="169"/>
      <c r="X41" s="169"/>
      <c r="Y41" s="169"/>
      <c r="Z41" s="169"/>
    </row>
    <row r="42" spans="1:26" ht="18.75" customHeight="1" x14ac:dyDescent="0.2">
      <c r="A42" s="169"/>
      <c r="B42" s="169"/>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row>
    <row r="43" spans="1:26" ht="18.75" customHeight="1" x14ac:dyDescent="0.2">
      <c r="A43" s="169"/>
      <c r="B43" s="169"/>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row>
    <row r="44" spans="1:26" ht="18.75" customHeight="1" x14ac:dyDescent="0.2">
      <c r="A44" s="169"/>
      <c r="B44" s="169"/>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row>
    <row r="45" spans="1:26" ht="18.75" customHeight="1" x14ac:dyDescent="0.2">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row>
    <row r="46" spans="1:26" ht="18.75" customHeight="1" x14ac:dyDescent="0.2">
      <c r="A46" s="169"/>
      <c r="B46" s="169"/>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Z46" s="169"/>
    </row>
    <row r="47" spans="1:26" ht="18.75" customHeight="1" x14ac:dyDescent="0.2">
      <c r="A47" s="169"/>
      <c r="B47" s="169"/>
      <c r="C47" s="169"/>
      <c r="D47" s="169"/>
      <c r="E47" s="169"/>
      <c r="F47" s="169"/>
      <c r="G47" s="169"/>
      <c r="H47" s="169"/>
      <c r="I47" s="169"/>
      <c r="J47" s="169"/>
      <c r="K47" s="169"/>
      <c r="L47" s="169"/>
      <c r="M47" s="169"/>
      <c r="N47" s="169"/>
      <c r="O47" s="169"/>
      <c r="P47" s="169"/>
      <c r="Q47" s="169"/>
      <c r="R47" s="169"/>
      <c r="S47" s="169"/>
      <c r="T47" s="169"/>
      <c r="U47" s="169"/>
      <c r="V47" s="169"/>
      <c r="W47" s="169"/>
      <c r="X47" s="169"/>
      <c r="Y47" s="169"/>
      <c r="Z47" s="169"/>
    </row>
    <row r="48" spans="1:26" ht="18.75" customHeight="1" x14ac:dyDescent="0.2">
      <c r="A48" s="169"/>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row>
    <row r="49" spans="1:26" ht="18.75" customHeight="1" x14ac:dyDescent="0.2">
      <c r="A49" s="169"/>
      <c r="B49" s="169"/>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row>
    <row r="50" spans="1:26" ht="18.75" customHeight="1" x14ac:dyDescent="0.2">
      <c r="A50" s="169"/>
      <c r="B50" s="169"/>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row>
    <row r="51" spans="1:26" ht="18.75" customHeight="1" x14ac:dyDescent="0.2">
      <c r="A51" s="169"/>
      <c r="B51" s="169"/>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row>
    <row r="52" spans="1:26" ht="18.75" customHeight="1" x14ac:dyDescent="0.2">
      <c r="A52" s="169"/>
      <c r="B52" s="169"/>
      <c r="C52" s="169"/>
      <c r="D52" s="169"/>
      <c r="E52" s="169"/>
      <c r="F52" s="169"/>
      <c r="G52" s="169"/>
      <c r="H52" s="169"/>
      <c r="I52" s="169"/>
      <c r="J52" s="169"/>
      <c r="K52" s="169"/>
      <c r="L52" s="169"/>
      <c r="M52" s="169"/>
      <c r="N52" s="169"/>
      <c r="O52" s="169"/>
      <c r="P52" s="169"/>
      <c r="Q52" s="169"/>
      <c r="R52" s="169"/>
      <c r="S52" s="169"/>
      <c r="T52" s="169"/>
      <c r="U52" s="169"/>
      <c r="V52" s="169"/>
      <c r="W52" s="169"/>
      <c r="X52" s="169"/>
      <c r="Y52" s="169"/>
      <c r="Z52" s="169"/>
    </row>
    <row r="53" spans="1:26" ht="18.75" customHeight="1" x14ac:dyDescent="0.2">
      <c r="A53" s="169"/>
      <c r="B53" s="169"/>
      <c r="C53" s="169"/>
      <c r="D53" s="169"/>
      <c r="E53" s="169"/>
      <c r="F53" s="169"/>
      <c r="G53" s="169"/>
      <c r="H53" s="169"/>
      <c r="I53" s="169"/>
      <c r="J53" s="169"/>
      <c r="K53" s="169"/>
      <c r="L53" s="169"/>
      <c r="M53" s="169"/>
      <c r="N53" s="169"/>
      <c r="O53" s="169"/>
      <c r="P53" s="169"/>
      <c r="Q53" s="169"/>
      <c r="R53" s="169"/>
      <c r="S53" s="169"/>
      <c r="T53" s="169"/>
      <c r="U53" s="169"/>
      <c r="V53" s="169"/>
      <c r="W53" s="169"/>
      <c r="X53" s="169"/>
      <c r="Y53" s="169"/>
      <c r="Z53" s="169"/>
    </row>
    <row r="54" spans="1:26" ht="18.75" customHeight="1" x14ac:dyDescent="0.2">
      <c r="A54" s="169"/>
      <c r="B54" s="169"/>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69"/>
    </row>
    <row r="55" spans="1:26" ht="18.75" customHeight="1" x14ac:dyDescent="0.2">
      <c r="A55" s="169"/>
      <c r="B55" s="169"/>
      <c r="C55" s="169"/>
      <c r="D55" s="169"/>
      <c r="E55" s="169"/>
      <c r="F55" s="169"/>
      <c r="G55" s="169"/>
      <c r="H55" s="169"/>
      <c r="I55" s="169"/>
      <c r="J55" s="169"/>
      <c r="K55" s="169"/>
      <c r="L55" s="169"/>
      <c r="M55" s="169"/>
      <c r="N55" s="169"/>
      <c r="O55" s="169"/>
      <c r="P55" s="169"/>
      <c r="Q55" s="169"/>
      <c r="R55" s="169"/>
      <c r="S55" s="169"/>
      <c r="T55" s="169"/>
      <c r="U55" s="169"/>
      <c r="V55" s="169"/>
      <c r="W55" s="169"/>
      <c r="X55" s="169"/>
      <c r="Y55" s="169"/>
      <c r="Z55" s="169"/>
    </row>
    <row r="56" spans="1:26" ht="18.75" customHeight="1" x14ac:dyDescent="0.2">
      <c r="A56" s="169"/>
      <c r="B56" s="169"/>
      <c r="C56" s="169"/>
      <c r="D56" s="169"/>
      <c r="E56" s="169"/>
      <c r="F56" s="169"/>
      <c r="G56" s="169"/>
      <c r="H56" s="169"/>
      <c r="I56" s="169"/>
      <c r="J56" s="169"/>
      <c r="K56" s="169"/>
      <c r="L56" s="169"/>
      <c r="M56" s="169"/>
      <c r="N56" s="169"/>
      <c r="O56" s="169"/>
      <c r="P56" s="169"/>
      <c r="Q56" s="169"/>
      <c r="R56" s="169"/>
      <c r="S56" s="169"/>
      <c r="T56" s="169"/>
      <c r="U56" s="169"/>
      <c r="V56" s="169"/>
      <c r="W56" s="169"/>
      <c r="X56" s="169"/>
      <c r="Y56" s="169"/>
      <c r="Z56" s="169"/>
    </row>
    <row r="57" spans="1:26" ht="18.75" customHeight="1" x14ac:dyDescent="0.2">
      <c r="A57" s="169"/>
      <c r="B57" s="169"/>
      <c r="C57" s="169"/>
      <c r="D57" s="169"/>
      <c r="E57" s="169"/>
      <c r="F57" s="169"/>
      <c r="G57" s="169"/>
      <c r="H57" s="169"/>
      <c r="I57" s="169"/>
      <c r="J57" s="169"/>
      <c r="K57" s="169"/>
      <c r="L57" s="169"/>
      <c r="M57" s="169"/>
      <c r="N57" s="169"/>
      <c r="O57" s="169"/>
      <c r="P57" s="169"/>
      <c r="Q57" s="169"/>
      <c r="R57" s="169"/>
      <c r="S57" s="169"/>
      <c r="T57" s="169"/>
      <c r="U57" s="169"/>
      <c r="V57" s="169"/>
      <c r="W57" s="169"/>
      <c r="X57" s="169"/>
      <c r="Y57" s="169"/>
      <c r="Z57" s="169"/>
    </row>
    <row r="58" spans="1:26" ht="18.75" customHeight="1" x14ac:dyDescent="0.2">
      <c r="A58" s="169"/>
      <c r="B58" s="169"/>
      <c r="C58" s="169"/>
      <c r="D58" s="169"/>
      <c r="E58" s="169"/>
      <c r="F58" s="169"/>
      <c r="G58" s="169"/>
      <c r="H58" s="169"/>
      <c r="I58" s="169"/>
      <c r="J58" s="169"/>
      <c r="K58" s="169"/>
      <c r="L58" s="169"/>
      <c r="M58" s="169"/>
      <c r="N58" s="169"/>
      <c r="O58" s="169"/>
      <c r="P58" s="169"/>
      <c r="Q58" s="169"/>
      <c r="R58" s="169"/>
      <c r="S58" s="169"/>
      <c r="T58" s="169"/>
      <c r="U58" s="169"/>
      <c r="V58" s="169"/>
      <c r="W58" s="169"/>
      <c r="X58" s="169"/>
      <c r="Y58" s="169"/>
      <c r="Z58" s="169"/>
    </row>
    <row r="59" spans="1:26" ht="18.75" customHeight="1" x14ac:dyDescent="0.2">
      <c r="A59" s="169"/>
      <c r="B59" s="169"/>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row>
    <row r="60" spans="1:26" ht="18.75" customHeight="1" x14ac:dyDescent="0.2">
      <c r="A60" s="169"/>
      <c r="B60" s="169"/>
      <c r="C60" s="169"/>
      <c r="D60" s="169"/>
      <c r="E60" s="169"/>
      <c r="F60" s="169"/>
      <c r="G60" s="169"/>
      <c r="H60" s="169"/>
      <c r="I60" s="169"/>
      <c r="J60" s="169"/>
      <c r="K60" s="169"/>
      <c r="L60" s="169"/>
      <c r="M60" s="169"/>
      <c r="N60" s="169"/>
      <c r="O60" s="169"/>
      <c r="P60" s="169"/>
      <c r="Q60" s="169"/>
      <c r="R60" s="169"/>
      <c r="S60" s="169"/>
      <c r="T60" s="169"/>
      <c r="U60" s="169"/>
      <c r="V60" s="169"/>
      <c r="W60" s="169"/>
      <c r="X60" s="169"/>
      <c r="Y60" s="169"/>
      <c r="Z60" s="169"/>
    </row>
    <row r="61" spans="1:26" ht="18.75" customHeight="1" x14ac:dyDescent="0.2">
      <c r="A61" s="169"/>
      <c r="B61" s="169"/>
      <c r="C61" s="169"/>
      <c r="D61" s="169"/>
      <c r="E61" s="169"/>
      <c r="F61" s="169"/>
      <c r="G61" s="169"/>
      <c r="H61" s="169"/>
      <c r="I61" s="169"/>
      <c r="J61" s="169"/>
      <c r="K61" s="169"/>
      <c r="L61" s="169"/>
      <c r="M61" s="169"/>
      <c r="N61" s="169"/>
      <c r="O61" s="169"/>
      <c r="P61" s="169"/>
      <c r="Q61" s="169"/>
      <c r="R61" s="169"/>
      <c r="S61" s="169"/>
      <c r="T61" s="169"/>
      <c r="U61" s="169"/>
      <c r="V61" s="169"/>
      <c r="W61" s="169"/>
      <c r="X61" s="169"/>
      <c r="Y61" s="169"/>
      <c r="Z61" s="169"/>
    </row>
    <row r="62" spans="1:26" ht="18.75" customHeight="1" x14ac:dyDescent="0.2">
      <c r="A62" s="169"/>
      <c r="B62" s="169"/>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row>
    <row r="63" spans="1:26" ht="18.75" customHeight="1" x14ac:dyDescent="0.2">
      <c r="A63" s="169"/>
      <c r="B63" s="169"/>
      <c r="C63" s="169"/>
      <c r="D63" s="169"/>
      <c r="E63" s="169"/>
      <c r="F63" s="169"/>
      <c r="G63" s="169"/>
      <c r="H63" s="169"/>
      <c r="I63" s="169"/>
      <c r="J63" s="169"/>
      <c r="K63" s="169"/>
      <c r="L63" s="169"/>
      <c r="M63" s="169"/>
      <c r="N63" s="169"/>
      <c r="O63" s="169"/>
      <c r="P63" s="169"/>
      <c r="Q63" s="169"/>
      <c r="R63" s="169"/>
      <c r="S63" s="169"/>
      <c r="T63" s="169"/>
      <c r="U63" s="169"/>
      <c r="V63" s="169"/>
      <c r="W63" s="169"/>
      <c r="X63" s="169"/>
      <c r="Y63" s="169"/>
      <c r="Z63" s="169"/>
    </row>
    <row r="64" spans="1:26" ht="18.75" customHeight="1" x14ac:dyDescent="0.2">
      <c r="A64" s="169"/>
      <c r="B64" s="169"/>
      <c r="C64" s="169"/>
      <c r="D64" s="169"/>
      <c r="E64" s="169"/>
      <c r="F64" s="169"/>
      <c r="G64" s="169"/>
      <c r="H64" s="169"/>
      <c r="I64" s="169"/>
      <c r="J64" s="169"/>
      <c r="K64" s="169"/>
      <c r="L64" s="169"/>
      <c r="M64" s="169"/>
      <c r="N64" s="169"/>
      <c r="O64" s="169"/>
      <c r="P64" s="169"/>
      <c r="Q64" s="169"/>
      <c r="R64" s="169"/>
      <c r="S64" s="169"/>
      <c r="T64" s="169"/>
      <c r="U64" s="169"/>
      <c r="V64" s="169"/>
      <c r="W64" s="169"/>
      <c r="X64" s="169"/>
      <c r="Y64" s="169"/>
      <c r="Z64" s="169"/>
    </row>
    <row r="65" spans="1:26" ht="18.75" customHeight="1" x14ac:dyDescent="0.2">
      <c r="A65" s="169"/>
      <c r="B65" s="169"/>
      <c r="C65" s="169"/>
      <c r="D65" s="169"/>
      <c r="E65" s="169"/>
      <c r="F65" s="169"/>
      <c r="G65" s="169"/>
      <c r="H65" s="169"/>
      <c r="I65" s="169"/>
      <c r="J65" s="169"/>
      <c r="K65" s="169"/>
      <c r="L65" s="169"/>
      <c r="M65" s="169"/>
      <c r="N65" s="169"/>
      <c r="O65" s="169"/>
      <c r="P65" s="169"/>
      <c r="Q65" s="169"/>
      <c r="R65" s="169"/>
      <c r="S65" s="169"/>
      <c r="T65" s="169"/>
      <c r="U65" s="169"/>
      <c r="V65" s="169"/>
      <c r="W65" s="169"/>
      <c r="X65" s="169"/>
      <c r="Y65" s="169"/>
      <c r="Z65" s="169"/>
    </row>
    <row r="66" spans="1:26" ht="18.75" customHeight="1" x14ac:dyDescent="0.2">
      <c r="A66" s="169"/>
      <c r="B66" s="169"/>
      <c r="C66" s="169"/>
      <c r="D66" s="169"/>
      <c r="E66" s="169"/>
      <c r="F66" s="169"/>
      <c r="G66" s="169"/>
      <c r="H66" s="169"/>
      <c r="I66" s="169"/>
      <c r="J66" s="169"/>
      <c r="K66" s="169"/>
      <c r="L66" s="169"/>
      <c r="M66" s="169"/>
      <c r="N66" s="169"/>
      <c r="O66" s="169"/>
      <c r="P66" s="169"/>
      <c r="Q66" s="169"/>
      <c r="R66" s="169"/>
      <c r="S66" s="169"/>
      <c r="T66" s="169"/>
      <c r="U66" s="169"/>
      <c r="V66" s="169"/>
      <c r="W66" s="169"/>
      <c r="X66" s="169"/>
      <c r="Y66" s="169"/>
      <c r="Z66" s="169"/>
    </row>
    <row r="67" spans="1:26" ht="18.75" customHeight="1" x14ac:dyDescent="0.2">
      <c r="A67" s="169"/>
      <c r="B67" s="169"/>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row>
    <row r="68" spans="1:26" ht="18.75" customHeight="1" x14ac:dyDescent="0.2">
      <c r="A68" s="169"/>
      <c r="B68" s="169"/>
      <c r="C68" s="169"/>
      <c r="D68" s="169"/>
      <c r="E68" s="169"/>
      <c r="F68" s="169"/>
      <c r="G68" s="169"/>
      <c r="H68" s="169"/>
      <c r="I68" s="169"/>
      <c r="J68" s="169"/>
      <c r="K68" s="169"/>
      <c r="L68" s="169"/>
      <c r="M68" s="169"/>
      <c r="N68" s="169"/>
      <c r="O68" s="169"/>
      <c r="P68" s="169"/>
      <c r="Q68" s="169"/>
      <c r="R68" s="169"/>
      <c r="S68" s="169"/>
      <c r="T68" s="169"/>
      <c r="U68" s="169"/>
      <c r="V68" s="169"/>
      <c r="W68" s="169"/>
      <c r="X68" s="169"/>
      <c r="Y68" s="169"/>
      <c r="Z68" s="169"/>
    </row>
    <row r="69" spans="1:26" ht="18.75" customHeight="1" x14ac:dyDescent="0.2">
      <c r="A69" s="169"/>
      <c r="B69" s="169"/>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row>
    <row r="70" spans="1:26" ht="18.75" customHeight="1" x14ac:dyDescent="0.2">
      <c r="A70" s="169"/>
      <c r="B70" s="169"/>
      <c r="C70" s="169"/>
      <c r="D70" s="169"/>
      <c r="E70" s="169"/>
      <c r="F70" s="169"/>
      <c r="G70" s="169"/>
      <c r="H70" s="169"/>
      <c r="I70" s="169"/>
      <c r="J70" s="169"/>
      <c r="K70" s="169"/>
      <c r="L70" s="169"/>
      <c r="M70" s="169"/>
      <c r="N70" s="169"/>
      <c r="O70" s="169"/>
      <c r="P70" s="169"/>
      <c r="Q70" s="169"/>
      <c r="R70" s="169"/>
      <c r="S70" s="169"/>
      <c r="T70" s="169"/>
      <c r="U70" s="169"/>
      <c r="V70" s="169"/>
      <c r="W70" s="169"/>
      <c r="X70" s="169"/>
      <c r="Y70" s="169"/>
      <c r="Z70" s="169"/>
    </row>
    <row r="71" spans="1:26" ht="18.75" customHeight="1" x14ac:dyDescent="0.2">
      <c r="A71" s="169"/>
      <c r="B71" s="169"/>
      <c r="C71" s="169"/>
      <c r="D71" s="169"/>
      <c r="E71" s="169"/>
      <c r="F71" s="169"/>
      <c r="G71" s="169"/>
      <c r="H71" s="169"/>
      <c r="I71" s="169"/>
      <c r="J71" s="169"/>
      <c r="K71" s="169"/>
      <c r="L71" s="169"/>
      <c r="M71" s="169"/>
      <c r="N71" s="169"/>
      <c r="O71" s="169"/>
      <c r="P71" s="169"/>
      <c r="Q71" s="169"/>
      <c r="R71" s="169"/>
      <c r="S71" s="169"/>
      <c r="T71" s="169"/>
      <c r="U71" s="169"/>
      <c r="V71" s="169"/>
      <c r="W71" s="169"/>
      <c r="X71" s="169"/>
      <c r="Y71" s="169"/>
      <c r="Z71" s="169"/>
    </row>
    <row r="72" spans="1:26" ht="18.75" customHeight="1" x14ac:dyDescent="0.2">
      <c r="A72" s="169"/>
      <c r="B72" s="169"/>
      <c r="C72" s="169"/>
      <c r="D72" s="169"/>
      <c r="E72" s="169"/>
      <c r="F72" s="169"/>
      <c r="G72" s="169"/>
      <c r="H72" s="169"/>
      <c r="I72" s="169"/>
      <c r="J72" s="169"/>
      <c r="K72" s="169"/>
      <c r="L72" s="169"/>
      <c r="M72" s="169"/>
      <c r="N72" s="169"/>
      <c r="O72" s="169"/>
      <c r="P72" s="169"/>
      <c r="Q72" s="169"/>
      <c r="R72" s="169"/>
      <c r="S72" s="169"/>
      <c r="T72" s="169"/>
      <c r="U72" s="169"/>
      <c r="V72" s="169"/>
      <c r="W72" s="169"/>
      <c r="X72" s="169"/>
      <c r="Y72" s="169"/>
      <c r="Z72" s="169"/>
    </row>
    <row r="73" spans="1:26" ht="18.75" customHeight="1" x14ac:dyDescent="0.2">
      <c r="A73" s="169"/>
      <c r="B73" s="169"/>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row>
    <row r="74" spans="1:26" ht="18.75" customHeight="1" x14ac:dyDescent="0.2">
      <c r="A74" s="169"/>
      <c r="B74" s="169"/>
      <c r="C74" s="169"/>
      <c r="D74" s="169"/>
      <c r="E74" s="169"/>
      <c r="F74" s="169"/>
      <c r="G74" s="169"/>
      <c r="H74" s="169"/>
      <c r="I74" s="169"/>
      <c r="J74" s="169"/>
      <c r="K74" s="169"/>
      <c r="L74" s="169"/>
      <c r="M74" s="169"/>
      <c r="N74" s="169"/>
      <c r="O74" s="169"/>
      <c r="P74" s="169"/>
      <c r="Q74" s="169"/>
      <c r="R74" s="169"/>
      <c r="S74" s="169"/>
      <c r="T74" s="169"/>
      <c r="U74" s="169"/>
      <c r="V74" s="169"/>
      <c r="W74" s="169"/>
      <c r="X74" s="169"/>
      <c r="Y74" s="169"/>
      <c r="Z74" s="169"/>
    </row>
    <row r="75" spans="1:26" ht="18.75" customHeight="1" x14ac:dyDescent="0.2">
      <c r="A75" s="169"/>
      <c r="B75" s="169"/>
      <c r="C75" s="169"/>
      <c r="D75" s="169"/>
      <c r="E75" s="169"/>
      <c r="F75" s="169"/>
      <c r="G75" s="169"/>
      <c r="H75" s="169"/>
      <c r="I75" s="169"/>
      <c r="J75" s="169"/>
      <c r="K75" s="169"/>
      <c r="L75" s="169"/>
      <c r="M75" s="169"/>
      <c r="N75" s="169"/>
      <c r="O75" s="169"/>
      <c r="P75" s="169"/>
      <c r="Q75" s="169"/>
      <c r="R75" s="169"/>
      <c r="S75" s="169"/>
      <c r="T75" s="169"/>
      <c r="U75" s="169"/>
      <c r="V75" s="169"/>
      <c r="W75" s="169"/>
      <c r="X75" s="169"/>
      <c r="Y75" s="169"/>
      <c r="Z75" s="169"/>
    </row>
    <row r="76" spans="1:26" ht="18.75" customHeight="1" x14ac:dyDescent="0.2">
      <c r="A76" s="169"/>
      <c r="B76" s="169"/>
      <c r="C76" s="169"/>
      <c r="D76" s="169"/>
      <c r="E76" s="169"/>
      <c r="F76" s="169"/>
      <c r="G76" s="169"/>
      <c r="H76" s="169"/>
      <c r="I76" s="169"/>
      <c r="J76" s="169"/>
      <c r="K76" s="169"/>
      <c r="L76" s="169"/>
      <c r="M76" s="169"/>
      <c r="N76" s="169"/>
      <c r="O76" s="169"/>
      <c r="P76" s="169"/>
      <c r="Q76" s="169"/>
      <c r="R76" s="169"/>
      <c r="S76" s="169"/>
      <c r="T76" s="169"/>
      <c r="U76" s="169"/>
      <c r="V76" s="169"/>
      <c r="W76" s="169"/>
      <c r="X76" s="169"/>
      <c r="Y76" s="169"/>
      <c r="Z76" s="169"/>
    </row>
    <row r="77" spans="1:26" ht="18.75" customHeight="1" x14ac:dyDescent="0.2">
      <c r="A77" s="169"/>
      <c r="B77" s="169"/>
      <c r="C77" s="169"/>
      <c r="D77" s="169"/>
      <c r="E77" s="169"/>
      <c r="F77" s="169"/>
      <c r="G77" s="169"/>
      <c r="H77" s="169"/>
      <c r="I77" s="169"/>
      <c r="J77" s="169"/>
      <c r="K77" s="169"/>
      <c r="L77" s="169"/>
      <c r="M77" s="169"/>
      <c r="N77" s="169"/>
      <c r="O77" s="169"/>
      <c r="P77" s="169"/>
      <c r="Q77" s="169"/>
      <c r="R77" s="169"/>
      <c r="S77" s="169"/>
      <c r="T77" s="169"/>
      <c r="U77" s="169"/>
      <c r="V77" s="169"/>
      <c r="W77" s="169"/>
      <c r="X77" s="169"/>
      <c r="Y77" s="169"/>
      <c r="Z77" s="169"/>
    </row>
    <row r="78" spans="1:26" ht="18.75" customHeight="1" x14ac:dyDescent="0.2">
      <c r="A78" s="169"/>
      <c r="B78" s="169"/>
      <c r="C78" s="169"/>
      <c r="D78" s="169"/>
      <c r="E78" s="169"/>
      <c r="F78" s="169"/>
      <c r="G78" s="169"/>
      <c r="H78" s="169"/>
      <c r="I78" s="169"/>
      <c r="J78" s="169"/>
      <c r="K78" s="169"/>
      <c r="L78" s="169"/>
      <c r="M78" s="169"/>
      <c r="N78" s="169"/>
      <c r="O78" s="169"/>
      <c r="P78" s="169"/>
      <c r="Q78" s="169"/>
      <c r="R78" s="169"/>
      <c r="S78" s="169"/>
      <c r="T78" s="169"/>
      <c r="U78" s="169"/>
      <c r="V78" s="169"/>
      <c r="W78" s="169"/>
      <c r="X78" s="169"/>
      <c r="Y78" s="169"/>
      <c r="Z78" s="169"/>
    </row>
    <row r="79" spans="1:26" ht="18.75" customHeight="1" x14ac:dyDescent="0.2">
      <c r="A79" s="169"/>
      <c r="B79" s="169"/>
      <c r="C79" s="169"/>
      <c r="D79" s="169"/>
      <c r="E79" s="169"/>
      <c r="F79" s="169"/>
      <c r="G79" s="169"/>
      <c r="H79" s="169"/>
      <c r="I79" s="169"/>
      <c r="J79" s="169"/>
      <c r="K79" s="169"/>
      <c r="L79" s="169"/>
      <c r="M79" s="169"/>
      <c r="N79" s="169"/>
      <c r="O79" s="169"/>
      <c r="P79" s="169"/>
      <c r="Q79" s="169"/>
      <c r="R79" s="169"/>
      <c r="S79" s="169"/>
      <c r="T79" s="169"/>
      <c r="U79" s="169"/>
      <c r="V79" s="169"/>
      <c r="W79" s="169"/>
      <c r="X79" s="169"/>
      <c r="Y79" s="169"/>
      <c r="Z79" s="169"/>
    </row>
    <row r="80" spans="1:26" ht="18.75" customHeight="1" x14ac:dyDescent="0.2">
      <c r="A80" s="169"/>
      <c r="B80" s="169"/>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row>
    <row r="81" spans="1:26" ht="18.75" customHeight="1" x14ac:dyDescent="0.2">
      <c r="A81" s="169"/>
      <c r="B81" s="169"/>
      <c r="C81" s="169"/>
      <c r="D81" s="169"/>
      <c r="E81" s="169"/>
      <c r="F81" s="169"/>
      <c r="G81" s="169"/>
      <c r="H81" s="169"/>
      <c r="I81" s="169"/>
      <c r="J81" s="169"/>
      <c r="K81" s="169"/>
      <c r="L81" s="169"/>
      <c r="M81" s="169"/>
      <c r="N81" s="169"/>
      <c r="O81" s="169"/>
      <c r="P81" s="169"/>
      <c r="Q81" s="169"/>
      <c r="R81" s="169"/>
      <c r="S81" s="169"/>
      <c r="T81" s="169"/>
      <c r="U81" s="169"/>
      <c r="V81" s="169"/>
      <c r="W81" s="169"/>
      <c r="X81" s="169"/>
      <c r="Y81" s="169"/>
      <c r="Z81" s="169"/>
    </row>
    <row r="82" spans="1:26" ht="18.75" customHeight="1" x14ac:dyDescent="0.2">
      <c r="A82" s="169"/>
      <c r="B82" s="169"/>
      <c r="C82" s="169"/>
      <c r="D82" s="169"/>
      <c r="E82" s="169"/>
      <c r="F82" s="169"/>
      <c r="G82" s="169"/>
      <c r="H82" s="169"/>
      <c r="I82" s="169"/>
      <c r="J82" s="169"/>
      <c r="K82" s="169"/>
      <c r="L82" s="169"/>
      <c r="M82" s="169"/>
      <c r="N82" s="169"/>
      <c r="O82" s="169"/>
      <c r="P82" s="169"/>
      <c r="Q82" s="169"/>
      <c r="R82" s="169"/>
      <c r="S82" s="169"/>
      <c r="T82" s="169"/>
      <c r="U82" s="169"/>
      <c r="V82" s="169"/>
      <c r="W82" s="169"/>
      <c r="X82" s="169"/>
      <c r="Y82" s="169"/>
      <c r="Z82" s="169"/>
    </row>
    <row r="83" spans="1:26" ht="18.75" customHeight="1" x14ac:dyDescent="0.2">
      <c r="A83" s="169"/>
      <c r="B83" s="169"/>
      <c r="C83" s="169"/>
      <c r="D83" s="169"/>
      <c r="E83" s="169"/>
      <c r="F83" s="169"/>
      <c r="G83" s="169"/>
      <c r="H83" s="169"/>
      <c r="I83" s="169"/>
      <c r="J83" s="169"/>
      <c r="K83" s="169"/>
      <c r="L83" s="169"/>
      <c r="M83" s="169"/>
      <c r="N83" s="169"/>
      <c r="O83" s="169"/>
      <c r="P83" s="169"/>
      <c r="Q83" s="169"/>
      <c r="R83" s="169"/>
      <c r="S83" s="169"/>
      <c r="T83" s="169"/>
      <c r="U83" s="169"/>
      <c r="V83" s="169"/>
      <c r="W83" s="169"/>
      <c r="X83" s="169"/>
      <c r="Y83" s="169"/>
      <c r="Z83" s="169"/>
    </row>
    <row r="84" spans="1:26" ht="18.75" customHeight="1" x14ac:dyDescent="0.2">
      <c r="A84" s="169"/>
      <c r="B84" s="169"/>
      <c r="C84" s="169"/>
      <c r="D84" s="169"/>
      <c r="E84" s="169"/>
      <c r="F84" s="169"/>
      <c r="G84" s="169"/>
      <c r="H84" s="169"/>
      <c r="I84" s="169"/>
      <c r="J84" s="169"/>
      <c r="K84" s="169"/>
      <c r="L84" s="169"/>
      <c r="M84" s="169"/>
      <c r="N84" s="169"/>
      <c r="O84" s="169"/>
      <c r="P84" s="169"/>
      <c r="Q84" s="169"/>
      <c r="R84" s="169"/>
      <c r="S84" s="169"/>
      <c r="T84" s="169"/>
      <c r="U84" s="169"/>
      <c r="V84" s="169"/>
      <c r="W84" s="169"/>
      <c r="X84" s="169"/>
      <c r="Y84" s="169"/>
      <c r="Z84" s="169"/>
    </row>
    <row r="85" spans="1:26" ht="18.75" customHeight="1" x14ac:dyDescent="0.2">
      <c r="A85" s="169"/>
      <c r="B85" s="169"/>
      <c r="C85" s="169"/>
      <c r="D85" s="169"/>
      <c r="E85" s="169"/>
      <c r="F85" s="169"/>
      <c r="G85" s="169"/>
      <c r="H85" s="169"/>
      <c r="I85" s="169"/>
      <c r="J85" s="169"/>
      <c r="K85" s="169"/>
      <c r="L85" s="169"/>
      <c r="M85" s="169"/>
      <c r="N85" s="169"/>
      <c r="O85" s="169"/>
      <c r="P85" s="169"/>
      <c r="Q85" s="169"/>
      <c r="R85" s="169"/>
      <c r="S85" s="169"/>
      <c r="T85" s="169"/>
      <c r="U85" s="169"/>
      <c r="V85" s="169"/>
      <c r="W85" s="169"/>
      <c r="X85" s="169"/>
      <c r="Y85" s="169"/>
      <c r="Z85" s="169"/>
    </row>
    <row r="86" spans="1:26" ht="18.75" customHeight="1" x14ac:dyDescent="0.2">
      <c r="A86" s="169"/>
      <c r="B86" s="169"/>
      <c r="C86" s="169"/>
      <c r="D86" s="169"/>
      <c r="E86" s="169"/>
      <c r="F86" s="169"/>
      <c r="G86" s="169"/>
      <c r="H86" s="169"/>
      <c r="I86" s="169"/>
      <c r="J86" s="169"/>
      <c r="K86" s="169"/>
      <c r="L86" s="169"/>
      <c r="M86" s="169"/>
      <c r="N86" s="169"/>
      <c r="O86" s="169"/>
      <c r="P86" s="169"/>
      <c r="Q86" s="169"/>
      <c r="R86" s="169"/>
      <c r="S86" s="169"/>
      <c r="T86" s="169"/>
      <c r="U86" s="169"/>
      <c r="V86" s="169"/>
      <c r="W86" s="169"/>
      <c r="X86" s="169"/>
      <c r="Y86" s="169"/>
      <c r="Z86" s="169"/>
    </row>
    <row r="87" spans="1:26" ht="18.75" customHeight="1" x14ac:dyDescent="0.2">
      <c r="A87" s="169"/>
      <c r="B87" s="169"/>
      <c r="C87" s="169"/>
      <c r="D87" s="169"/>
      <c r="E87" s="169"/>
      <c r="F87" s="169"/>
      <c r="G87" s="169"/>
      <c r="H87" s="169"/>
      <c r="I87" s="169"/>
      <c r="J87" s="169"/>
      <c r="K87" s="169"/>
      <c r="L87" s="169"/>
      <c r="M87" s="169"/>
      <c r="N87" s="169"/>
      <c r="O87" s="169"/>
      <c r="P87" s="169"/>
      <c r="Q87" s="169"/>
      <c r="R87" s="169"/>
      <c r="S87" s="169"/>
      <c r="T87" s="169"/>
      <c r="U87" s="169"/>
      <c r="V87" s="169"/>
      <c r="W87" s="169"/>
      <c r="X87" s="169"/>
      <c r="Y87" s="169"/>
      <c r="Z87" s="169"/>
    </row>
    <row r="88" spans="1:26" ht="18.75" customHeight="1" x14ac:dyDescent="0.2">
      <c r="A88" s="169"/>
      <c r="B88" s="169"/>
      <c r="C88" s="169"/>
      <c r="D88" s="169"/>
      <c r="E88" s="169"/>
      <c r="F88" s="169"/>
      <c r="G88" s="169"/>
      <c r="H88" s="169"/>
      <c r="I88" s="169"/>
      <c r="J88" s="169"/>
      <c r="K88" s="169"/>
      <c r="L88" s="169"/>
      <c r="M88" s="169"/>
      <c r="N88" s="169"/>
      <c r="O88" s="169"/>
      <c r="P88" s="169"/>
      <c r="Q88" s="169"/>
      <c r="R88" s="169"/>
      <c r="S88" s="169"/>
      <c r="T88" s="169"/>
      <c r="U88" s="169"/>
      <c r="V88" s="169"/>
      <c r="W88" s="169"/>
      <c r="X88" s="169"/>
      <c r="Y88" s="169"/>
      <c r="Z88" s="169"/>
    </row>
    <row r="89" spans="1:26" ht="18.75" customHeight="1" x14ac:dyDescent="0.2">
      <c r="A89" s="169"/>
      <c r="B89" s="169"/>
      <c r="C89" s="169"/>
      <c r="D89" s="169"/>
      <c r="E89" s="169"/>
      <c r="F89" s="169"/>
      <c r="G89" s="169"/>
      <c r="H89" s="169"/>
      <c r="I89" s="169"/>
      <c r="J89" s="169"/>
      <c r="K89" s="169"/>
      <c r="L89" s="169"/>
      <c r="M89" s="169"/>
      <c r="N89" s="169"/>
      <c r="O89" s="169"/>
      <c r="P89" s="169"/>
      <c r="Q89" s="169"/>
      <c r="R89" s="169"/>
      <c r="S89" s="169"/>
      <c r="T89" s="169"/>
      <c r="U89" s="169"/>
      <c r="V89" s="169"/>
      <c r="W89" s="169"/>
      <c r="X89" s="169"/>
      <c r="Y89" s="169"/>
      <c r="Z89" s="169"/>
    </row>
    <row r="90" spans="1:26" ht="18.75" customHeight="1" x14ac:dyDescent="0.2">
      <c r="A90" s="169"/>
      <c r="B90" s="169"/>
      <c r="C90" s="169"/>
      <c r="D90" s="169"/>
      <c r="E90" s="169"/>
      <c r="F90" s="169"/>
      <c r="G90" s="169"/>
      <c r="H90" s="169"/>
      <c r="I90" s="169"/>
      <c r="J90" s="169"/>
      <c r="K90" s="169"/>
      <c r="L90" s="169"/>
      <c r="M90" s="169"/>
      <c r="N90" s="169"/>
      <c r="O90" s="169"/>
      <c r="P90" s="169"/>
      <c r="Q90" s="169"/>
      <c r="R90" s="169"/>
      <c r="S90" s="169"/>
      <c r="T90" s="169"/>
      <c r="U90" s="169"/>
      <c r="V90" s="169"/>
      <c r="W90" s="169"/>
      <c r="X90" s="169"/>
      <c r="Y90" s="169"/>
      <c r="Z90" s="169"/>
    </row>
    <row r="91" spans="1:26" ht="18.75" customHeight="1" x14ac:dyDescent="0.2">
      <c r="A91" s="169"/>
      <c r="B91" s="169"/>
      <c r="C91" s="169"/>
      <c r="D91" s="169"/>
      <c r="E91" s="169"/>
      <c r="F91" s="169"/>
      <c r="G91" s="169"/>
      <c r="H91" s="169"/>
      <c r="I91" s="169"/>
      <c r="J91" s="169"/>
      <c r="K91" s="169"/>
      <c r="L91" s="169"/>
      <c r="M91" s="169"/>
      <c r="N91" s="169"/>
      <c r="O91" s="169"/>
      <c r="P91" s="169"/>
      <c r="Q91" s="169"/>
      <c r="R91" s="169"/>
      <c r="S91" s="169"/>
      <c r="T91" s="169"/>
      <c r="U91" s="169"/>
      <c r="V91" s="169"/>
      <c r="W91" s="169"/>
      <c r="X91" s="169"/>
      <c r="Y91" s="169"/>
      <c r="Z91" s="169"/>
    </row>
    <row r="92" spans="1:26" ht="18.75" customHeight="1" x14ac:dyDescent="0.2">
      <c r="A92" s="169"/>
      <c r="B92" s="169"/>
      <c r="C92" s="169"/>
      <c r="D92" s="169"/>
      <c r="E92" s="169"/>
      <c r="F92" s="169"/>
      <c r="G92" s="169"/>
      <c r="H92" s="169"/>
      <c r="I92" s="169"/>
      <c r="J92" s="169"/>
      <c r="K92" s="169"/>
      <c r="L92" s="169"/>
      <c r="M92" s="169"/>
      <c r="N92" s="169"/>
      <c r="O92" s="169"/>
      <c r="P92" s="169"/>
      <c r="Q92" s="169"/>
      <c r="R92" s="169"/>
      <c r="S92" s="169"/>
      <c r="T92" s="169"/>
      <c r="U92" s="169"/>
      <c r="V92" s="169"/>
      <c r="W92" s="169"/>
      <c r="X92" s="169"/>
      <c r="Y92" s="169"/>
      <c r="Z92" s="169"/>
    </row>
    <row r="93" spans="1:26" ht="18.75" customHeight="1" x14ac:dyDescent="0.2">
      <c r="A93" s="169"/>
      <c r="B93" s="169"/>
      <c r="C93" s="169"/>
      <c r="D93" s="169"/>
      <c r="E93" s="169"/>
      <c r="F93" s="169"/>
      <c r="G93" s="169"/>
      <c r="H93" s="169"/>
      <c r="I93" s="169"/>
      <c r="J93" s="169"/>
      <c r="K93" s="169"/>
      <c r="L93" s="169"/>
      <c r="M93" s="169"/>
      <c r="N93" s="169"/>
      <c r="O93" s="169"/>
      <c r="P93" s="169"/>
      <c r="Q93" s="169"/>
      <c r="R93" s="169"/>
      <c r="S93" s="169"/>
      <c r="T93" s="169"/>
      <c r="U93" s="169"/>
      <c r="V93" s="169"/>
      <c r="W93" s="169"/>
      <c r="X93" s="169"/>
      <c r="Y93" s="169"/>
      <c r="Z93" s="169"/>
    </row>
    <row r="94" spans="1:26" ht="18.75" customHeight="1" x14ac:dyDescent="0.2">
      <c r="A94" s="169"/>
      <c r="B94" s="169"/>
      <c r="C94" s="169"/>
      <c r="D94" s="169"/>
      <c r="E94" s="169"/>
      <c r="F94" s="169"/>
      <c r="G94" s="169"/>
      <c r="H94" s="169"/>
      <c r="I94" s="169"/>
      <c r="J94" s="169"/>
      <c r="K94" s="169"/>
      <c r="L94" s="169"/>
      <c r="M94" s="169"/>
      <c r="N94" s="169"/>
      <c r="O94" s="169"/>
      <c r="P94" s="169"/>
      <c r="Q94" s="169"/>
      <c r="R94" s="169"/>
      <c r="S94" s="169"/>
      <c r="T94" s="169"/>
      <c r="U94" s="169"/>
      <c r="V94" s="169"/>
      <c r="W94" s="169"/>
      <c r="X94" s="169"/>
      <c r="Y94" s="169"/>
      <c r="Z94" s="169"/>
    </row>
    <row r="95" spans="1:26" ht="18.75" customHeight="1" x14ac:dyDescent="0.2">
      <c r="A95" s="169"/>
      <c r="B95" s="169"/>
      <c r="C95" s="169"/>
      <c r="D95" s="169"/>
      <c r="E95" s="169"/>
      <c r="F95" s="169"/>
      <c r="G95" s="169"/>
      <c r="H95" s="169"/>
      <c r="I95" s="169"/>
      <c r="J95" s="169"/>
      <c r="K95" s="169"/>
      <c r="L95" s="169"/>
      <c r="M95" s="169"/>
      <c r="N95" s="169"/>
      <c r="O95" s="169"/>
      <c r="P95" s="169"/>
      <c r="Q95" s="169"/>
      <c r="R95" s="169"/>
      <c r="S95" s="169"/>
      <c r="T95" s="169"/>
      <c r="U95" s="169"/>
      <c r="V95" s="169"/>
      <c r="W95" s="169"/>
      <c r="X95" s="169"/>
      <c r="Y95" s="169"/>
      <c r="Z95" s="169"/>
    </row>
    <row r="96" spans="1:26" ht="18.75" customHeight="1" x14ac:dyDescent="0.2">
      <c r="A96" s="169"/>
      <c r="B96" s="169"/>
      <c r="C96" s="169"/>
      <c r="D96" s="169"/>
      <c r="E96" s="169"/>
      <c r="F96" s="169"/>
      <c r="G96" s="169"/>
      <c r="H96" s="169"/>
      <c r="I96" s="169"/>
      <c r="J96" s="169"/>
      <c r="K96" s="169"/>
      <c r="L96" s="169"/>
      <c r="M96" s="169"/>
      <c r="N96" s="169"/>
      <c r="O96" s="169"/>
      <c r="P96" s="169"/>
      <c r="Q96" s="169"/>
      <c r="R96" s="169"/>
      <c r="S96" s="169"/>
      <c r="T96" s="169"/>
      <c r="U96" s="169"/>
      <c r="V96" s="169"/>
      <c r="W96" s="169"/>
      <c r="X96" s="169"/>
      <c r="Y96" s="169"/>
      <c r="Z96" s="169"/>
    </row>
    <row r="97" spans="1:26" ht="18.75" customHeight="1" x14ac:dyDescent="0.2">
      <c r="A97" s="169"/>
      <c r="B97" s="169"/>
      <c r="C97" s="169"/>
      <c r="D97" s="169"/>
      <c r="E97" s="169"/>
      <c r="F97" s="169"/>
      <c r="G97" s="169"/>
      <c r="H97" s="169"/>
      <c r="I97" s="169"/>
      <c r="J97" s="169"/>
      <c r="K97" s="169"/>
      <c r="L97" s="169"/>
      <c r="M97" s="169"/>
      <c r="N97" s="169"/>
      <c r="O97" s="169"/>
      <c r="P97" s="169"/>
      <c r="Q97" s="169"/>
      <c r="R97" s="169"/>
      <c r="S97" s="169"/>
      <c r="T97" s="169"/>
      <c r="U97" s="169"/>
      <c r="V97" s="169"/>
      <c r="W97" s="169"/>
      <c r="X97" s="169"/>
      <c r="Y97" s="169"/>
      <c r="Z97" s="169"/>
    </row>
    <row r="98" spans="1:26" ht="18.75" customHeight="1" x14ac:dyDescent="0.2">
      <c r="A98" s="169"/>
      <c r="B98" s="169"/>
      <c r="C98" s="169"/>
      <c r="D98" s="169"/>
      <c r="E98" s="169"/>
      <c r="F98" s="169"/>
      <c r="G98" s="169"/>
      <c r="H98" s="169"/>
      <c r="I98" s="169"/>
      <c r="J98" s="169"/>
      <c r="K98" s="169"/>
      <c r="L98" s="169"/>
      <c r="M98" s="169"/>
      <c r="N98" s="169"/>
      <c r="O98" s="169"/>
      <c r="P98" s="169"/>
      <c r="Q98" s="169"/>
      <c r="R98" s="169"/>
      <c r="S98" s="169"/>
      <c r="T98" s="169"/>
      <c r="U98" s="169"/>
      <c r="V98" s="169"/>
      <c r="W98" s="169"/>
      <c r="X98" s="169"/>
      <c r="Y98" s="169"/>
      <c r="Z98" s="169"/>
    </row>
    <row r="99" spans="1:26" ht="18.75" customHeight="1" x14ac:dyDescent="0.2">
      <c r="A99" s="169"/>
      <c r="B99" s="169"/>
      <c r="C99" s="169"/>
      <c r="D99" s="169"/>
      <c r="E99" s="169"/>
      <c r="F99" s="169"/>
      <c r="G99" s="169"/>
      <c r="H99" s="169"/>
      <c r="I99" s="169"/>
      <c r="J99" s="169"/>
      <c r="K99" s="169"/>
      <c r="L99" s="169"/>
      <c r="M99" s="169"/>
      <c r="N99" s="169"/>
      <c r="O99" s="169"/>
      <c r="P99" s="169"/>
      <c r="Q99" s="169"/>
      <c r="R99" s="169"/>
      <c r="S99" s="169"/>
      <c r="T99" s="169"/>
      <c r="U99" s="169"/>
      <c r="V99" s="169"/>
      <c r="W99" s="169"/>
      <c r="X99" s="169"/>
      <c r="Y99" s="169"/>
      <c r="Z99" s="169"/>
    </row>
    <row r="100" spans="1:26" ht="18.75" customHeight="1" x14ac:dyDescent="0.2">
      <c r="A100" s="169"/>
      <c r="B100" s="169"/>
      <c r="C100" s="169"/>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69"/>
    </row>
    <row r="101" spans="1:26" ht="18.75" customHeight="1" x14ac:dyDescent="0.2">
      <c r="A101" s="169"/>
      <c r="B101" s="169"/>
      <c r="C101" s="169"/>
      <c r="D101" s="169"/>
      <c r="E101" s="169"/>
      <c r="F101" s="169"/>
      <c r="G101" s="169"/>
      <c r="H101" s="169"/>
      <c r="I101" s="169"/>
      <c r="J101" s="169"/>
      <c r="K101" s="169"/>
      <c r="L101" s="169"/>
      <c r="M101" s="169"/>
      <c r="N101" s="169"/>
      <c r="O101" s="169"/>
      <c r="P101" s="169"/>
      <c r="Q101" s="169"/>
      <c r="R101" s="169"/>
      <c r="S101" s="169"/>
      <c r="T101" s="169"/>
      <c r="U101" s="169"/>
      <c r="V101" s="169"/>
      <c r="W101" s="169"/>
      <c r="X101" s="169"/>
      <c r="Y101" s="169"/>
      <c r="Z101" s="169"/>
    </row>
    <row r="102" spans="1:26" ht="18.75" customHeight="1" x14ac:dyDescent="0.2">
      <c r="A102" s="169"/>
      <c r="B102" s="169"/>
      <c r="C102" s="169"/>
      <c r="D102" s="169"/>
      <c r="E102" s="169"/>
      <c r="F102" s="169"/>
      <c r="G102" s="169"/>
      <c r="H102" s="169"/>
      <c r="I102" s="169"/>
      <c r="J102" s="169"/>
      <c r="K102" s="169"/>
      <c r="L102" s="169"/>
      <c r="M102" s="169"/>
      <c r="N102" s="169"/>
      <c r="O102" s="169"/>
      <c r="P102" s="169"/>
      <c r="Q102" s="169"/>
      <c r="R102" s="169"/>
      <c r="S102" s="169"/>
      <c r="T102" s="169"/>
      <c r="U102" s="169"/>
      <c r="V102" s="169"/>
      <c r="W102" s="169"/>
      <c r="X102" s="169"/>
      <c r="Y102" s="169"/>
      <c r="Z102" s="169"/>
    </row>
    <row r="103" spans="1:26" ht="18.75" customHeight="1" x14ac:dyDescent="0.2">
      <c r="A103" s="169"/>
      <c r="B103" s="169"/>
      <c r="C103" s="169"/>
      <c r="D103" s="169"/>
      <c r="E103" s="169"/>
      <c r="F103" s="169"/>
      <c r="G103" s="169"/>
      <c r="H103" s="169"/>
      <c r="I103" s="169"/>
      <c r="J103" s="169"/>
      <c r="K103" s="169"/>
      <c r="L103" s="169"/>
      <c r="M103" s="169"/>
      <c r="N103" s="169"/>
      <c r="O103" s="169"/>
      <c r="P103" s="169"/>
      <c r="Q103" s="169"/>
      <c r="R103" s="169"/>
      <c r="S103" s="169"/>
      <c r="T103" s="169"/>
      <c r="U103" s="169"/>
      <c r="V103" s="169"/>
      <c r="W103" s="169"/>
      <c r="X103" s="169"/>
      <c r="Y103" s="169"/>
      <c r="Z103" s="169"/>
    </row>
  </sheetData>
  <mergeCells count="7">
    <mergeCell ref="A38:B38"/>
    <mergeCell ref="A36:B36"/>
    <mergeCell ref="A1:B1"/>
    <mergeCell ref="A2:B2"/>
    <mergeCell ref="A3:B3"/>
    <mergeCell ref="A4:B4"/>
    <mergeCell ref="A6:B6"/>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6" zoomScale="90" zoomScaleNormal="90" workbookViewId="0">
      <selection activeCell="P31" sqref="P31"/>
    </sheetView>
  </sheetViews>
  <sheetFormatPr defaultColWidth="21.5" defaultRowHeight="12.75" x14ac:dyDescent="0.2"/>
  <cols>
    <col min="1" max="1" width="46.5" style="170" customWidth="1"/>
    <col min="2" max="2" width="2" style="170" customWidth="1"/>
    <col min="3" max="3" width="17.83203125" style="170" hidden="1" customWidth="1"/>
    <col min="4" max="4" width="2" style="170" customWidth="1"/>
    <col min="5" max="5" width="21.5" style="170"/>
    <col min="6" max="6" width="0.6640625" style="170" customWidth="1"/>
    <col min="7" max="7" width="21.5" style="170"/>
    <col min="8" max="8" width="0.6640625" style="170" customWidth="1"/>
    <col min="9" max="9" width="21.5" style="170"/>
    <col min="10" max="10" width="0.6640625" style="170" customWidth="1"/>
    <col min="11" max="11" width="18.5" style="170" customWidth="1"/>
    <col min="12" max="12" width="0.6640625" style="170" customWidth="1"/>
    <col min="13" max="13" width="18.5" style="170" customWidth="1"/>
    <col min="14" max="16384" width="21.5" style="170"/>
  </cols>
  <sheetData>
    <row r="1" spans="1:13" ht="16.149999999999999" customHeight="1" x14ac:dyDescent="0.2">
      <c r="A1" s="819" t="s">
        <v>19</v>
      </c>
      <c r="B1" s="818"/>
      <c r="C1" s="818"/>
      <c r="D1" s="818"/>
      <c r="E1" s="818"/>
      <c r="F1" s="818"/>
      <c r="G1" s="818"/>
      <c r="H1" s="818"/>
      <c r="I1" s="818"/>
      <c r="J1" s="818"/>
      <c r="K1" s="818"/>
      <c r="L1" s="821"/>
      <c r="M1" s="818"/>
    </row>
    <row r="2" spans="1:13" ht="16.149999999999999" customHeight="1" x14ac:dyDescent="0.2">
      <c r="A2" s="819" t="s">
        <v>20</v>
      </c>
      <c r="B2" s="818"/>
      <c r="C2" s="818"/>
      <c r="D2" s="818"/>
      <c r="E2" s="818"/>
      <c r="F2" s="818"/>
      <c r="G2" s="818"/>
      <c r="H2" s="818"/>
      <c r="I2" s="818"/>
      <c r="J2" s="818"/>
      <c r="K2" s="818"/>
      <c r="L2" s="818"/>
      <c r="M2" s="818"/>
    </row>
    <row r="3" spans="1:13" ht="16.149999999999999" customHeight="1" x14ac:dyDescent="0.2">
      <c r="A3" s="819" t="s">
        <v>44</v>
      </c>
      <c r="B3" s="818"/>
      <c r="C3" s="818"/>
      <c r="D3" s="818"/>
      <c r="E3" s="818"/>
      <c r="F3" s="818"/>
      <c r="G3" s="818"/>
      <c r="H3" s="818"/>
      <c r="I3" s="818"/>
      <c r="J3" s="818"/>
      <c r="K3" s="818"/>
      <c r="L3" s="818"/>
      <c r="M3" s="818"/>
    </row>
    <row r="4" spans="1:13" ht="18.75" customHeight="1" x14ac:dyDescent="0.2">
      <c r="A4" s="218"/>
      <c r="B4" s="177"/>
      <c r="C4" s="822" t="s">
        <v>0</v>
      </c>
      <c r="D4" s="818"/>
      <c r="E4" s="818"/>
      <c r="F4" s="818"/>
      <c r="G4" s="818"/>
      <c r="H4" s="818"/>
      <c r="I4" s="818"/>
      <c r="J4" s="818"/>
      <c r="K4" s="818"/>
      <c r="L4" s="219" t="s">
        <v>0</v>
      </c>
      <c r="M4" s="218"/>
    </row>
    <row r="5" spans="1:13" ht="38.65" customHeight="1" x14ac:dyDescent="0.2">
      <c r="A5" s="220" t="s">
        <v>45</v>
      </c>
      <c r="B5" s="169"/>
      <c r="C5" s="221">
        <v>2014</v>
      </c>
      <c r="D5" s="172"/>
      <c r="E5" s="222" t="s">
        <v>480</v>
      </c>
      <c r="F5" s="173"/>
      <c r="G5" s="222" t="s">
        <v>481</v>
      </c>
      <c r="H5" s="173"/>
      <c r="I5" s="222" t="s">
        <v>482</v>
      </c>
      <c r="J5" s="172"/>
      <c r="K5" s="222" t="s">
        <v>483</v>
      </c>
      <c r="L5" s="221"/>
      <c r="M5" s="221">
        <v>2019</v>
      </c>
    </row>
    <row r="6" spans="1:13" ht="18.75" customHeight="1" x14ac:dyDescent="0.2">
      <c r="A6" s="223" t="s">
        <v>46</v>
      </c>
      <c r="B6" s="169"/>
      <c r="C6" s="177"/>
      <c r="D6" s="172"/>
      <c r="E6" s="177"/>
      <c r="F6" s="169"/>
      <c r="G6" s="177"/>
      <c r="H6" s="169"/>
      <c r="I6" s="177"/>
      <c r="J6" s="172"/>
      <c r="K6" s="172"/>
      <c r="L6" s="172"/>
      <c r="M6" s="224"/>
    </row>
    <row r="7" spans="1:13" ht="18.75" customHeight="1" x14ac:dyDescent="0.2">
      <c r="A7" s="225" t="s">
        <v>47</v>
      </c>
      <c r="B7" s="226"/>
      <c r="C7" s="227">
        <v>8010</v>
      </c>
      <c r="D7" s="228"/>
      <c r="E7" s="227">
        <f>8278+73</f>
        <v>8351</v>
      </c>
      <c r="F7" s="229"/>
      <c r="G7" s="227">
        <f>8116+84</f>
        <v>8200</v>
      </c>
      <c r="H7" s="229"/>
      <c r="I7" s="227">
        <f>8905+96</f>
        <v>9001</v>
      </c>
      <c r="J7" s="230"/>
      <c r="K7" s="227">
        <f>9305+47+102</f>
        <v>9454</v>
      </c>
      <c r="L7" s="227"/>
      <c r="M7" s="227">
        <v>9147</v>
      </c>
    </row>
    <row r="8" spans="1:13" ht="18.75" customHeight="1" x14ac:dyDescent="0.2">
      <c r="A8" s="174" t="s">
        <v>48</v>
      </c>
      <c r="B8" s="169"/>
      <c r="C8" s="231">
        <v>2260</v>
      </c>
      <c r="D8" s="232"/>
      <c r="E8" s="231">
        <v>2088</v>
      </c>
      <c r="F8" s="233"/>
      <c r="G8" s="231">
        <v>2084</v>
      </c>
      <c r="H8" s="233"/>
      <c r="I8" s="231">
        <v>2304</v>
      </c>
      <c r="J8" s="234"/>
      <c r="K8" s="231">
        <v>2671</v>
      </c>
      <c r="L8" s="231"/>
      <c r="M8" s="231">
        <v>2566</v>
      </c>
    </row>
    <row r="9" spans="1:13" ht="18.75" customHeight="1" x14ac:dyDescent="0.2">
      <c r="A9" s="235" t="s">
        <v>49</v>
      </c>
      <c r="B9" s="226"/>
      <c r="C9" s="236">
        <v>4</v>
      </c>
      <c r="D9" s="237"/>
      <c r="E9" s="236">
        <v>-6</v>
      </c>
      <c r="F9" s="238"/>
      <c r="G9" s="236">
        <v>7</v>
      </c>
      <c r="H9" s="238"/>
      <c r="I9" s="236">
        <v>-39</v>
      </c>
      <c r="J9" s="230"/>
      <c r="K9" s="236">
        <v>6</v>
      </c>
      <c r="L9" s="236"/>
      <c r="M9" s="239">
        <v>43</v>
      </c>
    </row>
    <row r="10" spans="1:13" ht="18.75" customHeight="1" x14ac:dyDescent="0.2">
      <c r="A10" s="240" t="s">
        <v>50</v>
      </c>
      <c r="B10" s="169"/>
      <c r="C10" s="241">
        <f>SUM(C7:C9)</f>
        <v>10274</v>
      </c>
      <c r="D10" s="232"/>
      <c r="E10" s="241">
        <f>SUM(E7:E9)</f>
        <v>10433</v>
      </c>
      <c r="F10" s="233"/>
      <c r="G10" s="241">
        <f>SUM(G7:G9)</f>
        <v>10291</v>
      </c>
      <c r="H10" s="233"/>
      <c r="I10" s="241">
        <f>SUM(I7:I9)</f>
        <v>11266</v>
      </c>
      <c r="J10" s="234"/>
      <c r="K10" s="241">
        <f>SUM(K7:K9)</f>
        <v>12131</v>
      </c>
      <c r="L10" s="241"/>
      <c r="M10" s="241">
        <f>SUM(M7:M9)</f>
        <v>11756</v>
      </c>
    </row>
    <row r="11" spans="1:13" ht="18.75" customHeight="1" x14ac:dyDescent="0.2">
      <c r="A11" s="225" t="s">
        <v>51</v>
      </c>
      <c r="B11" s="226"/>
      <c r="C11" s="236">
        <v>10</v>
      </c>
      <c r="D11" s="237"/>
      <c r="E11" s="236">
        <v>12</v>
      </c>
      <c r="F11" s="238"/>
      <c r="G11" s="236">
        <v>10</v>
      </c>
      <c r="H11" s="238"/>
      <c r="I11" s="236">
        <v>2</v>
      </c>
      <c r="J11" s="230"/>
      <c r="K11" s="242">
        <v>15</v>
      </c>
      <c r="L11" s="242"/>
      <c r="M11" s="242">
        <v>10</v>
      </c>
    </row>
    <row r="12" spans="1:13" ht="18.75" customHeight="1" x14ac:dyDescent="0.2">
      <c r="A12" s="240" t="s">
        <v>52</v>
      </c>
      <c r="B12" s="169"/>
      <c r="C12" s="231">
        <v>7827</v>
      </c>
      <c r="D12" s="232"/>
      <c r="E12" s="231">
        <v>8050</v>
      </c>
      <c r="F12" s="233"/>
      <c r="G12" s="231">
        <v>8077</v>
      </c>
      <c r="H12" s="233"/>
      <c r="I12" s="231">
        <v>8269</v>
      </c>
      <c r="J12" s="234"/>
      <c r="K12" s="231">
        <f>8968+47</f>
        <v>9015</v>
      </c>
      <c r="L12" s="231"/>
      <c r="M12" s="231">
        <v>9034</v>
      </c>
    </row>
    <row r="13" spans="1:13" ht="18.75" customHeight="1" x14ac:dyDescent="0.2">
      <c r="A13" s="225" t="s">
        <v>53</v>
      </c>
      <c r="B13" s="226"/>
      <c r="C13" s="236">
        <v>2437</v>
      </c>
      <c r="D13" s="237"/>
      <c r="E13" s="236">
        <f>E10-E11-E12</f>
        <v>2371</v>
      </c>
      <c r="F13" s="238"/>
      <c r="G13" s="236">
        <f>G10-G11-G12</f>
        <v>2204</v>
      </c>
      <c r="H13" s="238"/>
      <c r="I13" s="236">
        <f>I10-I11-I12</f>
        <v>2995</v>
      </c>
      <c r="J13" s="230"/>
      <c r="K13" s="236">
        <f>K10-K11-K12</f>
        <v>3101</v>
      </c>
      <c r="L13" s="236"/>
      <c r="M13" s="236">
        <v>2712</v>
      </c>
    </row>
    <row r="14" spans="1:13" ht="18.75" customHeight="1" x14ac:dyDescent="0.2">
      <c r="A14" s="240" t="s">
        <v>54</v>
      </c>
      <c r="B14" s="169"/>
      <c r="C14" s="231">
        <v>415</v>
      </c>
      <c r="D14" s="232"/>
      <c r="E14" s="231">
        <f>318+80</f>
        <v>398</v>
      </c>
      <c r="F14" s="233"/>
      <c r="G14" s="231">
        <f>-22+89</f>
        <v>67</v>
      </c>
      <c r="H14" s="233"/>
      <c r="I14" s="231">
        <f>722+117</f>
        <v>839</v>
      </c>
      <c r="J14" s="234"/>
      <c r="K14" s="231">
        <f>400+108</f>
        <v>508</v>
      </c>
      <c r="L14" s="231"/>
      <c r="M14" s="231">
        <v>470</v>
      </c>
    </row>
    <row r="15" spans="1:13" ht="18.75" customHeight="1" x14ac:dyDescent="0.2">
      <c r="A15" s="225" t="s">
        <v>55</v>
      </c>
      <c r="B15" s="226"/>
      <c r="C15" s="239">
        <v>0</v>
      </c>
      <c r="D15" s="237"/>
      <c r="E15" s="239">
        <v>0</v>
      </c>
      <c r="F15" s="238"/>
      <c r="G15" s="239">
        <v>1</v>
      </c>
      <c r="H15" s="238"/>
      <c r="I15" s="239">
        <v>0</v>
      </c>
      <c r="J15" s="230"/>
      <c r="K15" s="239">
        <v>0</v>
      </c>
      <c r="L15" s="236"/>
      <c r="M15" s="239">
        <v>0</v>
      </c>
    </row>
    <row r="16" spans="1:13" ht="18.75" customHeight="1" x14ac:dyDescent="0.2">
      <c r="A16" s="240" t="s">
        <v>56</v>
      </c>
      <c r="B16" s="169"/>
      <c r="C16" s="243">
        <v>2022</v>
      </c>
      <c r="D16" s="232"/>
      <c r="E16" s="243">
        <f>E13-E14</f>
        <v>1973</v>
      </c>
      <c r="F16" s="233"/>
      <c r="G16" s="243">
        <f>G13-G14+G15</f>
        <v>2138</v>
      </c>
      <c r="H16" s="233"/>
      <c r="I16" s="243">
        <f>I13-I14</f>
        <v>2156</v>
      </c>
      <c r="J16" s="234"/>
      <c r="K16" s="243">
        <f>K13-K14</f>
        <v>2593</v>
      </c>
      <c r="L16" s="234"/>
      <c r="M16" s="243">
        <v>2242</v>
      </c>
    </row>
    <row r="17" spans="1:13" ht="18.75" customHeight="1" x14ac:dyDescent="0.2">
      <c r="A17" s="225" t="s">
        <v>57</v>
      </c>
      <c r="B17" s="226"/>
      <c r="C17" s="244">
        <v>1958</v>
      </c>
      <c r="D17" s="228"/>
      <c r="E17" s="244">
        <f>1848-7</f>
        <v>1841</v>
      </c>
      <c r="F17" s="229"/>
      <c r="G17" s="244">
        <f>1968-5</f>
        <v>1963</v>
      </c>
      <c r="H17" s="229"/>
      <c r="I17" s="244">
        <f>1993-21</f>
        <v>1972</v>
      </c>
      <c r="J17" s="230"/>
      <c r="K17" s="244">
        <f>2410-6</f>
        <v>2404</v>
      </c>
      <c r="L17" s="230"/>
      <c r="M17" s="244">
        <v>2009</v>
      </c>
    </row>
    <row r="18" spans="1:13" ht="18.75" customHeight="1" x14ac:dyDescent="0.2">
      <c r="A18" s="223" t="s">
        <v>58</v>
      </c>
      <c r="B18" s="169"/>
      <c r="C18" s="245"/>
      <c r="D18" s="246"/>
      <c r="E18" s="245"/>
      <c r="F18" s="247"/>
      <c r="G18" s="245"/>
      <c r="H18" s="169"/>
      <c r="I18" s="245"/>
      <c r="J18" s="248"/>
      <c r="K18" s="245"/>
      <c r="L18" s="245"/>
      <c r="M18" s="245"/>
    </row>
    <row r="19" spans="1:13" ht="18.75" customHeight="1" x14ac:dyDescent="0.2">
      <c r="A19" s="225" t="s">
        <v>59</v>
      </c>
      <c r="B19" s="226"/>
      <c r="C19" s="249">
        <v>4.53</v>
      </c>
      <c r="D19" s="250"/>
      <c r="E19" s="249">
        <f>4.47-0.02</f>
        <v>4.45</v>
      </c>
      <c r="F19" s="251"/>
      <c r="G19" s="249">
        <f>4.97-0.01</f>
        <v>4.96</v>
      </c>
      <c r="H19" s="251"/>
      <c r="I19" s="249">
        <f>5.24-0.05</f>
        <v>5.19</v>
      </c>
      <c r="J19" s="230"/>
      <c r="K19" s="249">
        <f>6.4-0.01</f>
        <v>6.3900000000000006</v>
      </c>
      <c r="L19" s="249"/>
      <c r="M19" s="249">
        <v>5.38</v>
      </c>
    </row>
    <row r="20" spans="1:13" ht="18.75" customHeight="1" x14ac:dyDescent="0.2">
      <c r="A20" s="240" t="s">
        <v>60</v>
      </c>
      <c r="B20" s="169"/>
      <c r="C20" s="252">
        <v>432007</v>
      </c>
      <c r="D20" s="232"/>
      <c r="E20" s="252">
        <v>413638</v>
      </c>
      <c r="F20" s="233"/>
      <c r="G20" s="252">
        <v>396090</v>
      </c>
      <c r="H20" s="233"/>
      <c r="I20" s="252">
        <v>380213</v>
      </c>
      <c r="J20" s="234"/>
      <c r="K20" s="252">
        <v>376476</v>
      </c>
      <c r="L20" s="252"/>
      <c r="M20" s="252">
        <v>373666</v>
      </c>
    </row>
    <row r="21" spans="1:13" ht="18.75" customHeight="1" x14ac:dyDescent="0.2">
      <c r="A21" s="225" t="s">
        <v>61</v>
      </c>
      <c r="B21" s="226"/>
      <c r="C21" s="253">
        <v>1.1599999999999999</v>
      </c>
      <c r="D21" s="254"/>
      <c r="E21" s="253">
        <v>1.32</v>
      </c>
      <c r="F21" s="255"/>
      <c r="G21" s="253">
        <v>1.44</v>
      </c>
      <c r="H21" s="255"/>
      <c r="I21" s="253">
        <v>1.6</v>
      </c>
      <c r="J21" s="230"/>
      <c r="K21" s="253">
        <v>1.78</v>
      </c>
      <c r="L21" s="253"/>
      <c r="M21" s="253">
        <v>1.98</v>
      </c>
    </row>
    <row r="22" spans="1:13" ht="18.75" customHeight="1" x14ac:dyDescent="0.2">
      <c r="A22" s="174" t="s">
        <v>62</v>
      </c>
      <c r="B22" s="169"/>
      <c r="C22" s="256">
        <v>78.5</v>
      </c>
      <c r="D22" s="257"/>
      <c r="E22" s="256">
        <v>66.36</v>
      </c>
      <c r="F22" s="258"/>
      <c r="G22" s="256">
        <v>77.72</v>
      </c>
      <c r="H22" s="169"/>
      <c r="I22" s="256">
        <v>97.61</v>
      </c>
      <c r="J22" s="234"/>
      <c r="K22" s="256">
        <v>63.07</v>
      </c>
      <c r="L22" s="256"/>
      <c r="M22" s="256">
        <v>79.099999999999994</v>
      </c>
    </row>
    <row r="23" spans="1:13" ht="18.75" customHeight="1" x14ac:dyDescent="0.2">
      <c r="A23" s="259" t="s">
        <v>63</v>
      </c>
      <c r="B23" s="226"/>
      <c r="C23" s="249"/>
      <c r="D23" s="250"/>
      <c r="E23" s="249"/>
      <c r="F23" s="251"/>
      <c r="G23" s="249"/>
      <c r="H23" s="226"/>
      <c r="I23" s="249"/>
      <c r="J23" s="230"/>
      <c r="K23" s="249"/>
      <c r="L23" s="249"/>
      <c r="M23" s="249"/>
    </row>
    <row r="24" spans="1:13" ht="18.75" customHeight="1" x14ac:dyDescent="0.2">
      <c r="A24" s="240" t="s">
        <v>64</v>
      </c>
      <c r="B24" s="169"/>
      <c r="C24" s="260">
        <v>112636</v>
      </c>
      <c r="D24" s="261"/>
      <c r="E24" s="260">
        <v>105611</v>
      </c>
      <c r="F24" s="262"/>
      <c r="G24" s="260">
        <v>100738</v>
      </c>
      <c r="H24" s="169"/>
      <c r="I24" s="260">
        <v>95779</v>
      </c>
      <c r="J24" s="234"/>
      <c r="K24" s="260">
        <v>88070</v>
      </c>
      <c r="L24" s="260"/>
      <c r="M24" s="260">
        <v>91768</v>
      </c>
    </row>
    <row r="25" spans="1:13" ht="18.75" customHeight="1" x14ac:dyDescent="0.2">
      <c r="A25" s="225" t="s">
        <v>65</v>
      </c>
      <c r="B25" s="226"/>
      <c r="C25" s="236">
        <v>274089</v>
      </c>
      <c r="D25" s="237"/>
      <c r="E25" s="236">
        <f>250432</f>
        <v>250432</v>
      </c>
      <c r="F25" s="255"/>
      <c r="G25" s="236">
        <f>229727</f>
        <v>229727</v>
      </c>
      <c r="H25" s="255"/>
      <c r="I25" s="236">
        <v>219450</v>
      </c>
      <c r="J25" s="230"/>
      <c r="K25" s="236">
        <v>223385</v>
      </c>
      <c r="L25" s="236"/>
      <c r="M25" s="236">
        <v>223334</v>
      </c>
    </row>
    <row r="26" spans="1:13" ht="18.75" customHeight="1" x14ac:dyDescent="0.2">
      <c r="A26" s="240" t="s">
        <v>66</v>
      </c>
      <c r="B26" s="169"/>
      <c r="C26" s="231">
        <v>209040</v>
      </c>
      <c r="D26" s="232"/>
      <c r="E26" s="231">
        <f>30819+102491+51675</f>
        <v>184985</v>
      </c>
      <c r="F26" s="258"/>
      <c r="G26" s="231">
        <f>30107+95551+44827</f>
        <v>170485</v>
      </c>
      <c r="H26" s="258"/>
      <c r="I26" s="231">
        <f>122560+41248</f>
        <v>163808</v>
      </c>
      <c r="J26" s="234"/>
      <c r="K26" s="231">
        <f>125576+35832</f>
        <v>161408</v>
      </c>
      <c r="L26" s="231"/>
      <c r="M26" s="231">
        <v>158262</v>
      </c>
    </row>
    <row r="27" spans="1:13" ht="18.75" customHeight="1" x14ac:dyDescent="0.2">
      <c r="A27" s="259" t="s">
        <v>67</v>
      </c>
      <c r="B27" s="226"/>
      <c r="C27" s="227"/>
      <c r="D27" s="228"/>
      <c r="E27" s="227"/>
      <c r="F27" s="229"/>
      <c r="G27" s="227"/>
      <c r="H27" s="226"/>
      <c r="I27" s="227"/>
      <c r="J27" s="230"/>
      <c r="K27" s="227"/>
      <c r="L27" s="227"/>
      <c r="M27" s="227"/>
    </row>
    <row r="28" spans="1:13" ht="18.75" customHeight="1" x14ac:dyDescent="0.2">
      <c r="A28" s="240" t="s">
        <v>68</v>
      </c>
      <c r="B28" s="169"/>
      <c r="C28" s="263">
        <v>9.8000000000000004E-2</v>
      </c>
      <c r="D28" s="264"/>
      <c r="E28" s="263">
        <v>9.7000000000000003E-2</v>
      </c>
      <c r="F28" s="265"/>
      <c r="G28" s="263">
        <v>0.104</v>
      </c>
      <c r="H28" s="169"/>
      <c r="I28" s="263">
        <v>0.105</v>
      </c>
      <c r="J28" s="266"/>
      <c r="K28" s="263">
        <v>0.121</v>
      </c>
      <c r="L28" s="263"/>
      <c r="M28" s="263">
        <v>9.4E-2</v>
      </c>
    </row>
    <row r="29" spans="1:13" ht="18.75" customHeight="1" x14ac:dyDescent="0.2">
      <c r="A29" s="225" t="s">
        <v>69</v>
      </c>
      <c r="B29" s="226"/>
      <c r="C29" s="267">
        <f>C13/C10</f>
        <v>0.23720070079813121</v>
      </c>
      <c r="D29" s="268"/>
      <c r="E29" s="267">
        <f>E13/E10</f>
        <v>0.22725965685804658</v>
      </c>
      <c r="F29" s="269"/>
      <c r="G29" s="267">
        <f>G13/G10</f>
        <v>0.21416771936643669</v>
      </c>
      <c r="H29" s="269"/>
      <c r="I29" s="267">
        <f>I13/I10</f>
        <v>0.26584413278892244</v>
      </c>
      <c r="J29" s="230"/>
      <c r="K29" s="267">
        <f>K13/K10</f>
        <v>0.2556260819388344</v>
      </c>
      <c r="L29" s="267"/>
      <c r="M29" s="267">
        <v>0.23100000000000001</v>
      </c>
    </row>
    <row r="30" spans="1:13" ht="18.75" customHeight="1" x14ac:dyDescent="0.2">
      <c r="A30" s="240" t="s">
        <v>484</v>
      </c>
      <c r="B30" s="169"/>
      <c r="C30" s="263"/>
      <c r="D30" s="264"/>
      <c r="E30" s="263">
        <v>0.26600000000000001</v>
      </c>
      <c r="F30" s="265"/>
      <c r="G30" s="263">
        <v>0.26200000000000001</v>
      </c>
      <c r="H30" s="265"/>
      <c r="I30" s="263">
        <v>0.28699999999999998</v>
      </c>
      <c r="J30" s="265"/>
      <c r="K30" s="263">
        <v>0.28799999999999998</v>
      </c>
      <c r="L30" s="270"/>
      <c r="M30" s="263">
        <v>0.25800000000000001</v>
      </c>
    </row>
    <row r="31" spans="1:13" ht="18.75" customHeight="1" x14ac:dyDescent="0.2">
      <c r="A31" s="225" t="s">
        <v>70</v>
      </c>
      <c r="B31" s="226"/>
      <c r="C31" s="271">
        <v>1.1599999999999999E-2</v>
      </c>
      <c r="D31" s="268"/>
      <c r="E31" s="271">
        <v>1.03E-2</v>
      </c>
      <c r="F31" s="272"/>
      <c r="G31" s="271">
        <v>1.1299999999999999E-2</v>
      </c>
      <c r="H31" s="273"/>
      <c r="I31" s="271">
        <v>1.29E-2</v>
      </c>
      <c r="J31" s="274"/>
      <c r="K31" s="271">
        <v>1.47E-2</v>
      </c>
      <c r="L31" s="271"/>
      <c r="M31" s="271">
        <v>1.4200000000000001E-2</v>
      </c>
    </row>
    <row r="32" spans="1:13" ht="18.75" customHeight="1" x14ac:dyDescent="0.2">
      <c r="A32" s="240" t="s">
        <v>485</v>
      </c>
      <c r="B32" s="169"/>
      <c r="C32" s="263">
        <v>0.124</v>
      </c>
      <c r="D32" s="264"/>
      <c r="E32" s="263">
        <v>0.125</v>
      </c>
      <c r="F32" s="263"/>
      <c r="G32" s="263">
        <v>0.11700000000000001</v>
      </c>
      <c r="H32" s="275"/>
      <c r="I32" s="263">
        <v>0.123</v>
      </c>
      <c r="J32" s="234"/>
      <c r="K32" s="263">
        <v>0.121</v>
      </c>
      <c r="L32" s="263"/>
      <c r="M32" s="263">
        <v>0.11700000000000001</v>
      </c>
    </row>
    <row r="33" spans="1:13" ht="18.75" customHeight="1" x14ac:dyDescent="0.2">
      <c r="A33" s="225" t="s">
        <v>486</v>
      </c>
      <c r="B33" s="226"/>
      <c r="C33" s="267">
        <v>0.14499999999999999</v>
      </c>
      <c r="D33" s="268"/>
      <c r="E33" s="267">
        <v>0.153</v>
      </c>
      <c r="F33" s="267"/>
      <c r="G33" s="267">
        <v>0.14799999999999999</v>
      </c>
      <c r="H33" s="271"/>
      <c r="I33" s="267">
        <v>0.155</v>
      </c>
      <c r="J33" s="274"/>
      <c r="K33" s="267">
        <v>0.16</v>
      </c>
      <c r="L33" s="267"/>
      <c r="M33" s="267">
        <v>0.14499999999999999</v>
      </c>
    </row>
    <row r="34" spans="1:13" ht="18.75" customHeight="1" x14ac:dyDescent="0.2">
      <c r="A34" s="240" t="s">
        <v>487</v>
      </c>
      <c r="B34" s="169"/>
      <c r="C34" s="263">
        <v>0.16400000000000001</v>
      </c>
      <c r="D34" s="263"/>
      <c r="E34" s="263">
        <v>0.17399999999999999</v>
      </c>
      <c r="F34" s="263"/>
      <c r="G34" s="263">
        <v>0.16</v>
      </c>
      <c r="H34" s="275"/>
      <c r="I34" s="263">
        <v>0.16500000000000001</v>
      </c>
      <c r="J34" s="234"/>
      <c r="K34" s="263">
        <v>0.16900000000000001</v>
      </c>
      <c r="L34" s="263"/>
      <c r="M34" s="263">
        <v>0.156</v>
      </c>
    </row>
    <row r="35" spans="1:13" ht="18.75" customHeight="1" x14ac:dyDescent="0.2">
      <c r="A35" s="225" t="s">
        <v>488</v>
      </c>
      <c r="B35" s="226"/>
      <c r="C35" s="267">
        <v>6.3E-2</v>
      </c>
      <c r="D35" s="268"/>
      <c r="E35" s="267">
        <v>6.9000000000000006E-2</v>
      </c>
      <c r="F35" s="267"/>
      <c r="G35" s="267">
        <v>6.5000000000000002E-2</v>
      </c>
      <c r="H35" s="271"/>
      <c r="I35" s="267">
        <v>7.2999999999999995E-2</v>
      </c>
      <c r="J35" s="274"/>
      <c r="K35" s="267">
        <v>7.1999999999999995E-2</v>
      </c>
      <c r="L35" s="267"/>
      <c r="M35" s="267">
        <v>6.9000000000000006E-2</v>
      </c>
    </row>
    <row r="36" spans="1:13" ht="18.75" customHeight="1" x14ac:dyDescent="0.2">
      <c r="A36" s="240" t="s">
        <v>489</v>
      </c>
      <c r="B36" s="169"/>
      <c r="C36" s="263">
        <v>5.6000000000000001E-2</v>
      </c>
      <c r="D36" s="263"/>
      <c r="E36" s="263">
        <v>6.2E-2</v>
      </c>
      <c r="F36" s="263"/>
      <c r="G36" s="263">
        <v>5.8999999999999997E-2</v>
      </c>
      <c r="H36" s="275"/>
      <c r="I36" s="263">
        <v>6.5000000000000002E-2</v>
      </c>
      <c r="J36" s="234"/>
      <c r="K36" s="263">
        <v>6.3E-2</v>
      </c>
      <c r="L36" s="263"/>
      <c r="M36" s="263">
        <v>6.0999999999999999E-2</v>
      </c>
    </row>
    <row r="37" spans="1:13" ht="18.75" customHeight="1" x14ac:dyDescent="0.2">
      <c r="A37" s="225" t="s">
        <v>71</v>
      </c>
      <c r="B37" s="226"/>
      <c r="C37" s="249">
        <v>28.19</v>
      </c>
      <c r="D37" s="250"/>
      <c r="E37" s="249">
        <v>27.51</v>
      </c>
      <c r="F37" s="251"/>
      <c r="G37" s="249">
        <v>28.77</v>
      </c>
      <c r="H37" s="251"/>
      <c r="I37" s="249">
        <v>33.119999999999997</v>
      </c>
      <c r="J37" s="274"/>
      <c r="K37" s="249">
        <v>31.62</v>
      </c>
      <c r="L37" s="249"/>
      <c r="M37" s="249">
        <v>34.36</v>
      </c>
    </row>
    <row r="38" spans="1:13" ht="18.75" customHeight="1" x14ac:dyDescent="0.2">
      <c r="A38" s="240" t="s">
        <v>72</v>
      </c>
      <c r="B38" s="169"/>
      <c r="C38" s="256">
        <v>2.4500000000000002</v>
      </c>
      <c r="D38" s="257"/>
      <c r="E38" s="256">
        <v>2.25</v>
      </c>
      <c r="F38" s="258"/>
      <c r="G38" s="256">
        <v>2.4700000000000002</v>
      </c>
      <c r="H38" s="258"/>
      <c r="I38" s="256">
        <v>2.78</v>
      </c>
      <c r="J38" s="234"/>
      <c r="K38" s="256">
        <v>2.5099999999999998</v>
      </c>
      <c r="L38" s="256"/>
      <c r="M38" s="256">
        <v>3.12</v>
      </c>
    </row>
    <row r="39" spans="1:13" ht="6.4" customHeight="1" x14ac:dyDescent="0.2">
      <c r="A39" s="276"/>
      <c r="B39" s="169"/>
      <c r="C39" s="169"/>
      <c r="D39" s="169"/>
      <c r="E39" s="169"/>
      <c r="F39" s="169"/>
      <c r="G39" s="169"/>
      <c r="H39" s="169"/>
      <c r="I39" s="169"/>
      <c r="J39" s="169"/>
      <c r="K39" s="169"/>
      <c r="L39" s="169"/>
      <c r="M39" s="169"/>
    </row>
    <row r="40" spans="1:13" ht="15" customHeight="1" x14ac:dyDescent="0.2">
      <c r="A40" s="818" t="s">
        <v>476</v>
      </c>
      <c r="B40" s="818"/>
      <c r="C40" s="818"/>
      <c r="D40" s="818"/>
      <c r="E40" s="818"/>
      <c r="F40" s="818"/>
      <c r="G40" s="818"/>
      <c r="H40" s="818"/>
      <c r="I40" s="818"/>
      <c r="J40" s="818"/>
      <c r="K40" s="818"/>
      <c r="L40" s="818"/>
      <c r="M40" s="818"/>
    </row>
    <row r="41" spans="1:13" x14ac:dyDescent="0.2">
      <c r="A41" s="818" t="s">
        <v>477</v>
      </c>
      <c r="B41" s="818"/>
      <c r="C41" s="818"/>
      <c r="D41" s="818"/>
      <c r="E41" s="818"/>
      <c r="F41" s="818"/>
      <c r="G41" s="818"/>
      <c r="H41" s="818"/>
      <c r="I41" s="818"/>
      <c r="J41" s="818"/>
      <c r="K41" s="818"/>
      <c r="L41" s="818"/>
      <c r="M41" s="818"/>
    </row>
    <row r="42" spans="1:13" ht="26.25" customHeight="1" x14ac:dyDescent="0.2">
      <c r="A42" s="818" t="s">
        <v>478</v>
      </c>
      <c r="B42" s="818"/>
      <c r="C42" s="818"/>
      <c r="D42" s="818"/>
      <c r="E42" s="818"/>
      <c r="F42" s="818"/>
      <c r="G42" s="818"/>
      <c r="H42" s="818"/>
      <c r="I42" s="818"/>
      <c r="J42" s="818"/>
      <c r="K42" s="818"/>
      <c r="L42" s="818"/>
      <c r="M42" s="818"/>
    </row>
    <row r="43" spans="1:13" ht="15" customHeight="1" x14ac:dyDescent="0.2">
      <c r="A43" s="818" t="s">
        <v>479</v>
      </c>
      <c r="B43" s="818"/>
      <c r="C43" s="818"/>
      <c r="D43" s="818"/>
      <c r="E43" s="818"/>
      <c r="F43" s="818"/>
      <c r="G43" s="818"/>
      <c r="H43" s="818"/>
      <c r="I43" s="818"/>
      <c r="J43" s="818"/>
      <c r="K43" s="818"/>
      <c r="L43" s="818"/>
      <c r="M43" s="818"/>
    </row>
    <row r="44" spans="1:13" ht="18.75" customHeight="1" x14ac:dyDescent="0.2">
      <c r="A44" s="817"/>
      <c r="B44" s="818"/>
      <c r="C44" s="818"/>
      <c r="D44" s="818"/>
      <c r="E44" s="818"/>
      <c r="F44" s="818"/>
      <c r="G44" s="818"/>
      <c r="H44" s="818"/>
      <c r="I44" s="818"/>
      <c r="J44" s="818"/>
      <c r="K44" s="818"/>
      <c r="L44" s="818"/>
      <c r="M44" s="818"/>
    </row>
  </sheetData>
  <mergeCells count="9">
    <mergeCell ref="A41:M41"/>
    <mergeCell ref="A42:M42"/>
    <mergeCell ref="A43:M43"/>
    <mergeCell ref="A44:M44"/>
    <mergeCell ref="A1:M1"/>
    <mergeCell ref="A2:M2"/>
    <mergeCell ref="A3:M3"/>
    <mergeCell ref="C4:K4"/>
    <mergeCell ref="A40:M40"/>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showGridLines="0" topLeftCell="A10" workbookViewId="0">
      <selection activeCell="X47" sqref="X47"/>
    </sheetView>
  </sheetViews>
  <sheetFormatPr defaultColWidth="21.5" defaultRowHeight="12.75" x14ac:dyDescent="0.2"/>
  <cols>
    <col min="1" max="1" width="51.1640625" style="170" bestFit="1" customWidth="1"/>
    <col min="2" max="2" width="0.6640625" style="170" customWidth="1"/>
    <col min="3" max="3" width="12.1640625" style="170" bestFit="1" customWidth="1"/>
    <col min="4" max="4" width="0.6640625" style="170" customWidth="1"/>
    <col min="5" max="5" width="12.1640625" style="170" bestFit="1" customWidth="1"/>
    <col min="6" max="6" width="0.6640625" style="170" customWidth="1"/>
    <col min="7" max="7" width="12.1640625" style="170" bestFit="1" customWidth="1"/>
    <col min="8" max="8" width="0.6640625" style="170" customWidth="1"/>
    <col min="9" max="9" width="12.1640625" style="170" bestFit="1" customWidth="1"/>
    <col min="10" max="10" width="0.6640625" style="170" customWidth="1"/>
    <col min="11" max="11" width="12.1640625" style="170" bestFit="1" customWidth="1"/>
    <col min="12" max="12" width="0.6640625" style="170" customWidth="1"/>
    <col min="13" max="13" width="12.1640625" style="170" bestFit="1" customWidth="1"/>
    <col min="14" max="14" width="0.6640625" style="170" customWidth="1"/>
    <col min="15" max="15" width="12.1640625" style="170" bestFit="1" customWidth="1"/>
    <col min="16" max="16" width="0.6640625" style="170" customWidth="1"/>
    <col min="17" max="17" width="12.1640625" style="170" bestFit="1" customWidth="1"/>
    <col min="18" max="18" width="0.6640625" style="170" customWidth="1"/>
    <col min="19" max="19" width="8.6640625" style="170" bestFit="1" customWidth="1"/>
    <col min="20" max="20" width="5.33203125" style="170" customWidth="1"/>
    <col min="21" max="21" width="0.6640625" style="170" customWidth="1"/>
    <col min="22" max="22" width="8.6640625" style="170" bestFit="1" customWidth="1"/>
    <col min="23" max="23" width="6.33203125" style="170" customWidth="1"/>
    <col min="24" max="16384" width="21.5" style="170"/>
  </cols>
  <sheetData>
    <row r="1" spans="1:23" ht="15" customHeight="1" x14ac:dyDescent="0.2">
      <c r="A1" s="819" t="s">
        <v>19</v>
      </c>
      <c r="B1" s="818"/>
      <c r="C1" s="818"/>
      <c r="D1" s="818"/>
      <c r="E1" s="818"/>
      <c r="F1" s="818"/>
      <c r="G1" s="818"/>
      <c r="H1" s="818"/>
      <c r="I1" s="818"/>
      <c r="J1" s="818"/>
      <c r="K1" s="818"/>
      <c r="L1" s="818"/>
      <c r="M1" s="818"/>
      <c r="N1" s="818"/>
      <c r="O1" s="818"/>
      <c r="P1" s="818"/>
      <c r="Q1" s="818"/>
      <c r="R1" s="818"/>
      <c r="S1" s="818"/>
      <c r="T1" s="818"/>
      <c r="U1" s="818"/>
      <c r="V1" s="818"/>
      <c r="W1" s="818"/>
    </row>
    <row r="2" spans="1:23" ht="15" customHeight="1" x14ac:dyDescent="0.2">
      <c r="A2" s="819" t="s">
        <v>20</v>
      </c>
      <c r="B2" s="818"/>
      <c r="C2" s="818"/>
      <c r="D2" s="818"/>
      <c r="E2" s="818"/>
      <c r="F2" s="818"/>
      <c r="G2" s="818"/>
      <c r="H2" s="818"/>
      <c r="I2" s="818"/>
      <c r="J2" s="818"/>
      <c r="K2" s="818"/>
      <c r="L2" s="818"/>
      <c r="M2" s="818"/>
      <c r="N2" s="818"/>
      <c r="O2" s="818"/>
      <c r="P2" s="818"/>
      <c r="Q2" s="818"/>
      <c r="R2" s="818"/>
      <c r="S2" s="818"/>
      <c r="T2" s="818"/>
      <c r="U2" s="818"/>
      <c r="V2" s="818"/>
      <c r="W2" s="818"/>
    </row>
    <row r="3" spans="1:23" ht="15" customHeight="1" x14ac:dyDescent="0.2">
      <c r="A3" s="819" t="s">
        <v>73</v>
      </c>
      <c r="B3" s="818"/>
      <c r="C3" s="818"/>
      <c r="D3" s="818"/>
      <c r="E3" s="818"/>
      <c r="F3" s="818"/>
      <c r="G3" s="818"/>
      <c r="H3" s="818"/>
      <c r="I3" s="818"/>
      <c r="J3" s="818"/>
      <c r="K3" s="818"/>
      <c r="L3" s="818"/>
      <c r="M3" s="818"/>
      <c r="N3" s="818"/>
      <c r="O3" s="818"/>
      <c r="P3" s="818"/>
      <c r="Q3" s="818"/>
      <c r="R3" s="818"/>
      <c r="S3" s="818"/>
      <c r="T3" s="818"/>
      <c r="U3" s="818"/>
      <c r="V3" s="818"/>
      <c r="W3" s="818"/>
    </row>
    <row r="4" spans="1:23" ht="4.9000000000000004" customHeight="1" x14ac:dyDescent="0.2">
      <c r="A4" s="309"/>
      <c r="B4" s="173"/>
      <c r="C4" s="277" t="s">
        <v>0</v>
      </c>
      <c r="D4" s="277" t="s">
        <v>0</v>
      </c>
      <c r="E4" s="277" t="s">
        <v>0</v>
      </c>
      <c r="F4" s="277" t="s">
        <v>0</v>
      </c>
      <c r="G4" s="277" t="s">
        <v>0</v>
      </c>
      <c r="H4" s="277" t="s">
        <v>0</v>
      </c>
      <c r="I4" s="277" t="s">
        <v>0</v>
      </c>
      <c r="J4" s="277" t="s">
        <v>0</v>
      </c>
      <c r="K4" s="277" t="s">
        <v>0</v>
      </c>
      <c r="L4" s="277" t="s">
        <v>0</v>
      </c>
      <c r="M4" s="277" t="s">
        <v>0</v>
      </c>
      <c r="N4" s="173"/>
      <c r="O4" s="277" t="s">
        <v>0</v>
      </c>
      <c r="P4" s="277" t="s">
        <v>0</v>
      </c>
      <c r="Q4" s="277" t="s">
        <v>0</v>
      </c>
    </row>
    <row r="5" spans="1:23" ht="15" customHeight="1" x14ac:dyDescent="0.2">
      <c r="A5" s="309"/>
      <c r="B5" s="172"/>
      <c r="C5" s="828" t="s">
        <v>18</v>
      </c>
      <c r="D5" s="829" t="s">
        <v>0</v>
      </c>
      <c r="E5" s="829" t="s">
        <v>0</v>
      </c>
      <c r="F5" s="830"/>
      <c r="G5" s="830"/>
      <c r="H5" s="829" t="s">
        <v>0</v>
      </c>
      <c r="I5" s="829" t="s">
        <v>0</v>
      </c>
      <c r="J5" s="829" t="s">
        <v>0</v>
      </c>
      <c r="K5" s="829" t="s">
        <v>0</v>
      </c>
      <c r="L5" s="829" t="s">
        <v>0</v>
      </c>
      <c r="M5" s="830"/>
      <c r="N5" s="830"/>
      <c r="O5" s="829" t="s">
        <v>0</v>
      </c>
      <c r="P5" s="829" t="s">
        <v>0</v>
      </c>
      <c r="Q5" s="829" t="s">
        <v>0</v>
      </c>
      <c r="R5" s="219" t="s">
        <v>0</v>
      </c>
      <c r="S5" s="831" t="s">
        <v>74</v>
      </c>
      <c r="T5" s="829" t="s">
        <v>0</v>
      </c>
      <c r="U5" s="831" t="s">
        <v>0</v>
      </c>
      <c r="V5" s="829" t="s">
        <v>0</v>
      </c>
      <c r="W5" s="829" t="s">
        <v>0</v>
      </c>
    </row>
    <row r="6" spans="1:23" ht="39" customHeight="1" x14ac:dyDescent="0.2">
      <c r="A6" s="310" t="s">
        <v>45</v>
      </c>
      <c r="B6" s="173"/>
      <c r="C6" s="311" t="s">
        <v>3</v>
      </c>
      <c r="D6" s="312"/>
      <c r="E6" s="311" t="s">
        <v>4</v>
      </c>
      <c r="F6" s="312"/>
      <c r="G6" s="311" t="s">
        <v>5</v>
      </c>
      <c r="H6" s="313"/>
      <c r="I6" s="311" t="s">
        <v>6</v>
      </c>
      <c r="J6" s="284"/>
      <c r="K6" s="311" t="s">
        <v>7</v>
      </c>
      <c r="L6" s="314"/>
      <c r="M6" s="311" t="s">
        <v>8</v>
      </c>
      <c r="N6" s="314"/>
      <c r="O6" s="311" t="s">
        <v>9</v>
      </c>
      <c r="P6" s="314"/>
      <c r="Q6" s="311" t="s">
        <v>10</v>
      </c>
      <c r="R6" s="177"/>
      <c r="S6" s="825" t="s">
        <v>13</v>
      </c>
      <c r="T6" s="826"/>
      <c r="U6" s="314"/>
      <c r="V6" s="825" t="s">
        <v>14</v>
      </c>
      <c r="W6" s="826"/>
    </row>
    <row r="7" spans="1:23" ht="15" customHeight="1" x14ac:dyDescent="0.2">
      <c r="A7" s="223" t="s">
        <v>75</v>
      </c>
      <c r="B7" s="173"/>
      <c r="C7" s="177"/>
      <c r="D7" s="177"/>
      <c r="E7" s="177"/>
      <c r="F7" s="177"/>
      <c r="G7" s="177"/>
      <c r="H7" s="169"/>
      <c r="I7" s="177"/>
      <c r="J7" s="169"/>
      <c r="K7" s="177"/>
      <c r="L7" s="177"/>
      <c r="M7" s="177"/>
      <c r="N7" s="177"/>
      <c r="O7" s="177"/>
      <c r="P7" s="172"/>
      <c r="Q7" s="177"/>
      <c r="R7" s="177"/>
      <c r="S7" s="177"/>
      <c r="T7" s="177"/>
      <c r="U7" s="177"/>
      <c r="V7" s="177"/>
      <c r="W7" s="177"/>
    </row>
    <row r="8" spans="1:23" ht="15" customHeight="1" x14ac:dyDescent="0.2">
      <c r="A8" s="315" t="s">
        <v>494</v>
      </c>
      <c r="B8" s="316"/>
      <c r="C8" s="317">
        <v>2415</v>
      </c>
      <c r="D8" s="318"/>
      <c r="E8" s="317">
        <v>2395</v>
      </c>
      <c r="F8" s="318"/>
      <c r="G8" s="317">
        <v>2318</v>
      </c>
      <c r="H8" s="319"/>
      <c r="I8" s="317">
        <v>2326</v>
      </c>
      <c r="J8" s="319"/>
      <c r="K8" s="317">
        <v>2260</v>
      </c>
      <c r="L8" s="318"/>
      <c r="M8" s="317">
        <v>2260</v>
      </c>
      <c r="N8" s="318"/>
      <c r="O8" s="317">
        <v>2259</v>
      </c>
      <c r="P8" s="320"/>
      <c r="Q8" s="317">
        <v>2368</v>
      </c>
      <c r="R8" s="318"/>
      <c r="S8" s="321">
        <v>1.7999999999999999E-2</v>
      </c>
      <c r="T8" s="321"/>
      <c r="U8" s="321"/>
      <c r="V8" s="321">
        <v>4.8000000000000001E-2</v>
      </c>
      <c r="W8" s="317"/>
    </row>
    <row r="9" spans="1:23" ht="15" customHeight="1" x14ac:dyDescent="0.2">
      <c r="A9" s="322" t="s">
        <v>495</v>
      </c>
      <c r="B9" s="173"/>
      <c r="C9" s="231">
        <v>643</v>
      </c>
      <c r="D9" s="231"/>
      <c r="E9" s="231">
        <v>659</v>
      </c>
      <c r="F9" s="231"/>
      <c r="G9" s="231">
        <v>672</v>
      </c>
      <c r="H9" s="169"/>
      <c r="I9" s="231">
        <v>697</v>
      </c>
      <c r="J9" s="169"/>
      <c r="K9" s="231">
        <v>673</v>
      </c>
      <c r="L9" s="231"/>
      <c r="M9" s="231">
        <v>613</v>
      </c>
      <c r="N9" s="231"/>
      <c r="O9" s="231">
        <v>644</v>
      </c>
      <c r="P9" s="232"/>
      <c r="Q9" s="231">
        <v>636</v>
      </c>
      <c r="R9" s="231"/>
      <c r="S9" s="263">
        <v>-8.7999999999999995E-2</v>
      </c>
      <c r="T9" s="263"/>
      <c r="U9" s="263"/>
      <c r="V9" s="263">
        <v>-1.2E-2</v>
      </c>
      <c r="W9" s="260"/>
    </row>
    <row r="10" spans="1:23" ht="15" customHeight="1" x14ac:dyDescent="0.2">
      <c r="A10" s="323" t="s">
        <v>49</v>
      </c>
      <c r="B10" s="316"/>
      <c r="C10" s="318">
        <v>-2</v>
      </c>
      <c r="D10" s="318"/>
      <c r="E10" s="318">
        <v>9</v>
      </c>
      <c r="F10" s="318"/>
      <c r="G10" s="318">
        <v>-1</v>
      </c>
      <c r="H10" s="324"/>
      <c r="I10" s="318">
        <v>0</v>
      </c>
      <c r="J10" s="325"/>
      <c r="K10" s="318">
        <v>-1</v>
      </c>
      <c r="L10" s="318"/>
      <c r="M10" s="318">
        <v>0</v>
      </c>
      <c r="N10" s="318"/>
      <c r="O10" s="318">
        <v>0</v>
      </c>
      <c r="P10" s="320"/>
      <c r="Q10" s="318">
        <v>44</v>
      </c>
      <c r="R10" s="318"/>
      <c r="S10" s="326" t="s">
        <v>76</v>
      </c>
      <c r="T10" s="321"/>
      <c r="U10" s="321"/>
      <c r="V10" s="326" t="s">
        <v>76</v>
      </c>
      <c r="W10" s="317"/>
    </row>
    <row r="11" spans="1:23" ht="15" customHeight="1" x14ac:dyDescent="0.2">
      <c r="A11" s="240" t="s">
        <v>50</v>
      </c>
      <c r="B11" s="173"/>
      <c r="C11" s="241">
        <v>3056</v>
      </c>
      <c r="D11" s="231"/>
      <c r="E11" s="241">
        <v>3063</v>
      </c>
      <c r="F11" s="231"/>
      <c r="G11" s="241">
        <v>2989</v>
      </c>
      <c r="H11" s="169"/>
      <c r="I11" s="241">
        <v>3023</v>
      </c>
      <c r="J11" s="169"/>
      <c r="K11" s="241">
        <v>2932</v>
      </c>
      <c r="L11" s="231"/>
      <c r="M11" s="241">
        <v>2873</v>
      </c>
      <c r="N11" s="231"/>
      <c r="O11" s="241">
        <v>2903</v>
      </c>
      <c r="P11" s="232"/>
      <c r="Q11" s="241">
        <v>3048</v>
      </c>
      <c r="R11" s="231"/>
      <c r="S11" s="263">
        <v>8.0000000000000002E-3</v>
      </c>
      <c r="T11" s="263"/>
      <c r="U11" s="263"/>
      <c r="V11" s="263">
        <v>0.05</v>
      </c>
      <c r="W11" s="260"/>
    </row>
    <row r="12" spans="1:23" ht="15" customHeight="1" x14ac:dyDescent="0.2">
      <c r="A12" s="327" t="s">
        <v>51</v>
      </c>
      <c r="B12" s="316"/>
      <c r="C12" s="318">
        <v>0</v>
      </c>
      <c r="D12" s="318"/>
      <c r="E12" s="318">
        <v>2</v>
      </c>
      <c r="F12" s="318"/>
      <c r="G12" s="318">
        <v>5</v>
      </c>
      <c r="H12" s="319"/>
      <c r="I12" s="318">
        <v>8</v>
      </c>
      <c r="J12" s="319"/>
      <c r="K12" s="318">
        <v>4</v>
      </c>
      <c r="L12" s="318"/>
      <c r="M12" s="318">
        <v>1</v>
      </c>
      <c r="N12" s="318"/>
      <c r="O12" s="318">
        <v>2</v>
      </c>
      <c r="P12" s="320"/>
      <c r="Q12" s="318">
        <v>3</v>
      </c>
      <c r="R12" s="318"/>
      <c r="S12" s="321">
        <v>-0.625</v>
      </c>
      <c r="T12" s="321"/>
      <c r="U12" s="321"/>
      <c r="V12" s="321">
        <v>0.5</v>
      </c>
      <c r="W12" s="317"/>
    </row>
    <row r="13" spans="1:23" ht="15" customHeight="1" x14ac:dyDescent="0.2">
      <c r="A13" s="240" t="s">
        <v>496</v>
      </c>
      <c r="B13" s="173"/>
      <c r="C13" s="231">
        <v>2268</v>
      </c>
      <c r="D13" s="231"/>
      <c r="E13" s="231">
        <v>2170</v>
      </c>
      <c r="F13" s="231"/>
      <c r="G13" s="231">
        <v>2091</v>
      </c>
      <c r="H13" s="169"/>
      <c r="I13" s="231">
        <v>2486</v>
      </c>
      <c r="J13" s="169"/>
      <c r="K13" s="231">
        <v>2293</v>
      </c>
      <c r="L13" s="231"/>
      <c r="M13" s="231">
        <v>2154</v>
      </c>
      <c r="N13" s="231"/>
      <c r="O13" s="231">
        <v>2180</v>
      </c>
      <c r="P13" s="232"/>
      <c r="Q13" s="231">
        <v>2407</v>
      </c>
      <c r="R13" s="231"/>
      <c r="S13" s="263">
        <v>-3.2000000000000001E-2</v>
      </c>
      <c r="T13" s="263"/>
      <c r="U13" s="263"/>
      <c r="V13" s="263">
        <v>0.104</v>
      </c>
      <c r="W13" s="260"/>
    </row>
    <row r="14" spans="1:23" ht="15" customHeight="1" x14ac:dyDescent="0.2">
      <c r="A14" s="327" t="s">
        <v>53</v>
      </c>
      <c r="B14" s="316"/>
      <c r="C14" s="318">
        <v>788</v>
      </c>
      <c r="D14" s="318"/>
      <c r="E14" s="318">
        <v>891</v>
      </c>
      <c r="F14" s="318"/>
      <c r="G14" s="318">
        <v>893</v>
      </c>
      <c r="H14" s="319"/>
      <c r="I14" s="318">
        <v>529</v>
      </c>
      <c r="J14" s="319"/>
      <c r="K14" s="318">
        <v>635</v>
      </c>
      <c r="L14" s="318"/>
      <c r="M14" s="318">
        <v>718</v>
      </c>
      <c r="N14" s="318"/>
      <c r="O14" s="318">
        <v>721</v>
      </c>
      <c r="P14" s="320"/>
      <c r="Q14" s="318">
        <v>638</v>
      </c>
      <c r="R14" s="318"/>
      <c r="S14" s="321">
        <v>0.20599999999999999</v>
      </c>
      <c r="T14" s="321"/>
      <c r="U14" s="321"/>
      <c r="V14" s="321">
        <v>-0.115</v>
      </c>
      <c r="W14" s="317"/>
    </row>
    <row r="15" spans="1:23" ht="15" customHeight="1" x14ac:dyDescent="0.2">
      <c r="A15" s="240" t="s">
        <v>54</v>
      </c>
      <c r="B15" s="173"/>
      <c r="C15" s="231">
        <v>129</v>
      </c>
      <c r="D15" s="231"/>
      <c r="E15" s="231">
        <v>158</v>
      </c>
      <c r="F15" s="231"/>
      <c r="G15" s="231">
        <v>129</v>
      </c>
      <c r="H15" s="169"/>
      <c r="I15" s="231">
        <v>92</v>
      </c>
      <c r="J15" s="169"/>
      <c r="K15" s="231">
        <v>127</v>
      </c>
      <c r="L15" s="231"/>
      <c r="M15" s="231">
        <v>131</v>
      </c>
      <c r="N15" s="231"/>
      <c r="O15" s="231">
        <v>138</v>
      </c>
      <c r="P15" s="232"/>
      <c r="Q15" s="231">
        <v>74</v>
      </c>
      <c r="R15" s="231"/>
      <c r="S15" s="263">
        <v>-0.19600000000000001</v>
      </c>
      <c r="T15" s="263"/>
      <c r="U15" s="263"/>
      <c r="V15" s="263">
        <v>-0.46400000000000002</v>
      </c>
      <c r="W15" s="260"/>
    </row>
    <row r="16" spans="1:23" ht="15" customHeight="1" x14ac:dyDescent="0.2">
      <c r="A16" s="328" t="s">
        <v>56</v>
      </c>
      <c r="B16" s="316"/>
      <c r="C16" s="329">
        <v>659</v>
      </c>
      <c r="D16" s="317"/>
      <c r="E16" s="329">
        <v>733</v>
      </c>
      <c r="F16" s="317"/>
      <c r="G16" s="329">
        <v>764</v>
      </c>
      <c r="H16" s="319"/>
      <c r="I16" s="329">
        <v>437</v>
      </c>
      <c r="J16" s="319"/>
      <c r="K16" s="329">
        <v>508</v>
      </c>
      <c r="L16" s="317"/>
      <c r="M16" s="329">
        <v>587</v>
      </c>
      <c r="N16" s="317"/>
      <c r="O16" s="330">
        <v>583</v>
      </c>
      <c r="P16" s="331"/>
      <c r="Q16" s="330">
        <v>564</v>
      </c>
      <c r="R16" s="317"/>
      <c r="S16" s="321">
        <v>0.29099999999999998</v>
      </c>
      <c r="T16" s="321"/>
      <c r="U16" s="321"/>
      <c r="V16" s="321">
        <v>-3.3000000000000002E-2</v>
      </c>
      <c r="W16" s="317"/>
    </row>
    <row r="17" spans="1:23" ht="15" customHeight="1" x14ac:dyDescent="0.2">
      <c r="A17" s="332" t="s">
        <v>57</v>
      </c>
      <c r="B17" s="173"/>
      <c r="C17" s="333">
        <v>603</v>
      </c>
      <c r="D17" s="260"/>
      <c r="E17" s="333">
        <v>697</v>
      </c>
      <c r="F17" s="260"/>
      <c r="G17" s="333">
        <v>708</v>
      </c>
      <c r="H17" s="169"/>
      <c r="I17" s="333">
        <v>396</v>
      </c>
      <c r="J17" s="169"/>
      <c r="K17" s="333">
        <v>452</v>
      </c>
      <c r="L17" s="260"/>
      <c r="M17" s="333">
        <v>537</v>
      </c>
      <c r="N17" s="231"/>
      <c r="O17" s="333">
        <v>528</v>
      </c>
      <c r="P17" s="232"/>
      <c r="Q17" s="333">
        <v>492</v>
      </c>
      <c r="R17" s="260"/>
      <c r="S17" s="263">
        <v>0.24199999999999999</v>
      </c>
      <c r="T17" s="263"/>
      <c r="U17" s="263"/>
      <c r="V17" s="263">
        <v>-6.8000000000000005E-2</v>
      </c>
      <c r="W17" s="260"/>
    </row>
    <row r="18" spans="1:23" ht="15" customHeight="1" x14ac:dyDescent="0.2">
      <c r="A18" s="334" t="s">
        <v>58</v>
      </c>
      <c r="B18" s="316"/>
      <c r="C18" s="335"/>
      <c r="D18" s="336"/>
      <c r="E18" s="335"/>
      <c r="F18" s="336"/>
      <c r="G18" s="335"/>
      <c r="H18" s="319"/>
      <c r="I18" s="335"/>
      <c r="J18" s="319"/>
      <c r="K18" s="335"/>
      <c r="L18" s="336"/>
      <c r="M18" s="335"/>
      <c r="N18" s="336"/>
      <c r="O18" s="335"/>
      <c r="P18" s="337"/>
      <c r="Q18" s="335"/>
      <c r="R18" s="336"/>
      <c r="S18" s="321"/>
      <c r="T18" s="336"/>
      <c r="U18" s="338"/>
      <c r="V18" s="321"/>
      <c r="W18" s="339"/>
    </row>
    <row r="19" spans="1:23" ht="15" customHeight="1" x14ac:dyDescent="0.2">
      <c r="A19" s="332" t="s">
        <v>59</v>
      </c>
      <c r="B19" s="173"/>
      <c r="C19" s="245">
        <v>1.62</v>
      </c>
      <c r="D19" s="340"/>
      <c r="E19" s="245">
        <v>1.88</v>
      </c>
      <c r="F19" s="340"/>
      <c r="G19" s="245">
        <v>1.87</v>
      </c>
      <c r="H19" s="169"/>
      <c r="I19" s="245">
        <v>1.03</v>
      </c>
      <c r="J19" s="169"/>
      <c r="K19" s="245">
        <v>1.18</v>
      </c>
      <c r="L19" s="340"/>
      <c r="M19" s="245">
        <v>1.42</v>
      </c>
      <c r="N19" s="340"/>
      <c r="O19" s="245">
        <v>1.42</v>
      </c>
      <c r="P19" s="246"/>
      <c r="Q19" s="245">
        <v>1.35</v>
      </c>
      <c r="R19" s="340"/>
      <c r="S19" s="263">
        <v>0.311</v>
      </c>
      <c r="T19" s="340"/>
      <c r="U19" s="341"/>
      <c r="V19" s="263">
        <v>-4.9000000000000002E-2</v>
      </c>
      <c r="W19" s="342"/>
    </row>
    <row r="20" spans="1:23" ht="15" customHeight="1" x14ac:dyDescent="0.2">
      <c r="A20" s="328" t="s">
        <v>60</v>
      </c>
      <c r="B20" s="316"/>
      <c r="C20" s="318">
        <v>372619</v>
      </c>
      <c r="D20" s="318"/>
      <c r="E20" s="318">
        <v>370410</v>
      </c>
      <c r="F20" s="318"/>
      <c r="G20" s="318">
        <v>379383</v>
      </c>
      <c r="H20" s="319"/>
      <c r="I20" s="318">
        <v>383651</v>
      </c>
      <c r="J20" s="319"/>
      <c r="K20" s="318">
        <v>381703</v>
      </c>
      <c r="L20" s="318"/>
      <c r="M20" s="318">
        <v>377577</v>
      </c>
      <c r="N20" s="318"/>
      <c r="O20" s="318">
        <v>370595</v>
      </c>
      <c r="P20" s="320"/>
      <c r="Q20" s="318">
        <v>365851</v>
      </c>
      <c r="R20" s="318"/>
      <c r="S20" s="321">
        <v>-4.5999999999999999E-2</v>
      </c>
      <c r="T20" s="318"/>
      <c r="U20" s="338"/>
      <c r="V20" s="321">
        <v>-1.2999999999999999E-2</v>
      </c>
      <c r="W20" s="318"/>
    </row>
    <row r="21" spans="1:23" ht="15" customHeight="1" x14ac:dyDescent="0.2">
      <c r="A21" s="332" t="s">
        <v>61</v>
      </c>
      <c r="B21" s="173"/>
      <c r="C21" s="245">
        <v>0.42</v>
      </c>
      <c r="D21" s="256"/>
      <c r="E21" s="245">
        <v>0.42</v>
      </c>
      <c r="F21" s="256"/>
      <c r="G21" s="245">
        <v>0.47</v>
      </c>
      <c r="H21" s="343"/>
      <c r="I21" s="245">
        <v>0.47</v>
      </c>
      <c r="J21" s="343"/>
      <c r="K21" s="245">
        <v>0.47</v>
      </c>
      <c r="L21" s="340"/>
      <c r="M21" s="245">
        <v>0.47</v>
      </c>
      <c r="N21" s="340"/>
      <c r="O21" s="245">
        <v>0.52</v>
      </c>
      <c r="P21" s="246"/>
      <c r="Q21" s="245">
        <v>0.52</v>
      </c>
      <c r="R21" s="245"/>
      <c r="S21" s="263">
        <v>0.106</v>
      </c>
      <c r="T21" s="245"/>
      <c r="U21" s="341"/>
      <c r="V21" s="263">
        <v>0</v>
      </c>
      <c r="W21" s="344"/>
    </row>
    <row r="22" spans="1:23" ht="15" customHeight="1" x14ac:dyDescent="0.2">
      <c r="A22" s="328" t="s">
        <v>77</v>
      </c>
      <c r="B22" s="316"/>
      <c r="C22" s="345">
        <v>99.73</v>
      </c>
      <c r="D22" s="345"/>
      <c r="E22" s="345">
        <v>93.09</v>
      </c>
      <c r="F22" s="345"/>
      <c r="G22" s="345">
        <v>83.78</v>
      </c>
      <c r="H22" s="319"/>
      <c r="I22" s="345">
        <v>63.07</v>
      </c>
      <c r="J22" s="319"/>
      <c r="K22" s="345">
        <v>65.81</v>
      </c>
      <c r="L22" s="345"/>
      <c r="M22" s="345">
        <v>56.06</v>
      </c>
      <c r="N22" s="345"/>
      <c r="O22" s="345">
        <v>59.19</v>
      </c>
      <c r="P22" s="346"/>
      <c r="Q22" s="345">
        <v>79.099999999999994</v>
      </c>
      <c r="R22" s="345"/>
      <c r="S22" s="321">
        <v>0.254</v>
      </c>
      <c r="T22" s="345"/>
      <c r="U22" s="338"/>
      <c r="V22" s="321">
        <v>0.33600000000000002</v>
      </c>
      <c r="W22" s="347"/>
    </row>
    <row r="23" spans="1:23" ht="15" customHeight="1" x14ac:dyDescent="0.2">
      <c r="A23" s="223" t="s">
        <v>78</v>
      </c>
      <c r="B23" s="173"/>
      <c r="C23" s="263"/>
      <c r="D23" s="263"/>
      <c r="E23" s="263"/>
      <c r="F23" s="263"/>
      <c r="G23" s="263"/>
      <c r="H23" s="169"/>
      <c r="I23" s="263"/>
      <c r="J23" s="169"/>
      <c r="K23" s="263"/>
      <c r="L23" s="263"/>
      <c r="M23" s="263"/>
      <c r="N23" s="263"/>
      <c r="O23" s="263"/>
      <c r="P23" s="264"/>
      <c r="Q23" s="263"/>
      <c r="R23" s="263"/>
      <c r="S23" s="263"/>
      <c r="T23" s="348"/>
      <c r="U23" s="341"/>
      <c r="V23" s="263"/>
      <c r="W23" s="260"/>
    </row>
    <row r="24" spans="1:23" ht="15" customHeight="1" x14ac:dyDescent="0.2">
      <c r="A24" s="328" t="s">
        <v>64</v>
      </c>
      <c r="B24" s="316"/>
      <c r="C24" s="349">
        <v>95362</v>
      </c>
      <c r="D24" s="317"/>
      <c r="E24" s="349">
        <v>86360</v>
      </c>
      <c r="F24" s="317"/>
      <c r="G24" s="349">
        <v>85623</v>
      </c>
      <c r="H24" s="350"/>
      <c r="I24" s="349">
        <v>85074</v>
      </c>
      <c r="J24" s="350"/>
      <c r="K24" s="349">
        <v>88273</v>
      </c>
      <c r="L24" s="317"/>
      <c r="M24" s="317">
        <v>89930</v>
      </c>
      <c r="N24" s="317"/>
      <c r="O24" s="349">
        <v>93588</v>
      </c>
      <c r="P24" s="331"/>
      <c r="Q24" s="351">
        <v>95186</v>
      </c>
      <c r="R24" s="318"/>
      <c r="S24" s="321">
        <v>0.11886122669675811</v>
      </c>
      <c r="T24" s="318"/>
      <c r="U24" s="338"/>
      <c r="V24" s="321">
        <v>1.7074838654528357E-2</v>
      </c>
      <c r="W24" s="317"/>
    </row>
    <row r="25" spans="1:23" ht="15" customHeight="1" x14ac:dyDescent="0.2">
      <c r="A25" s="332" t="s">
        <v>65</v>
      </c>
      <c r="B25" s="173"/>
      <c r="C25" s="231">
        <v>226870</v>
      </c>
      <c r="D25" s="231"/>
      <c r="E25" s="231">
        <v>224089</v>
      </c>
      <c r="F25" s="231"/>
      <c r="G25" s="231">
        <v>221313</v>
      </c>
      <c r="H25" s="233"/>
      <c r="I25" s="231">
        <v>221350</v>
      </c>
      <c r="J25" s="233"/>
      <c r="K25" s="231">
        <v>219560</v>
      </c>
      <c r="L25" s="231"/>
      <c r="M25" s="231">
        <v>221514</v>
      </c>
      <c r="N25" s="231"/>
      <c r="O25" s="231">
        <v>223273</v>
      </c>
      <c r="P25" s="232"/>
      <c r="Q25" s="231">
        <v>228886</v>
      </c>
      <c r="R25" s="231"/>
      <c r="S25" s="263">
        <v>3.4045629094194715E-2</v>
      </c>
      <c r="T25" s="231"/>
      <c r="U25" s="341"/>
      <c r="V25" s="263">
        <v>2.5139627272442257E-2</v>
      </c>
      <c r="W25" s="260"/>
    </row>
    <row r="26" spans="1:23" ht="15" customHeight="1" x14ac:dyDescent="0.2">
      <c r="A26" s="328" t="s">
        <v>66</v>
      </c>
      <c r="B26" s="316"/>
      <c r="C26" s="318">
        <v>165010</v>
      </c>
      <c r="D26" s="318"/>
      <c r="E26" s="318">
        <v>162795</v>
      </c>
      <c r="F26" s="318"/>
      <c r="G26" s="318">
        <v>159578</v>
      </c>
      <c r="H26" s="324"/>
      <c r="I26" s="318">
        <v>158345</v>
      </c>
      <c r="J26" s="324"/>
      <c r="K26" s="318">
        <v>155343</v>
      </c>
      <c r="L26" s="318"/>
      <c r="M26" s="318">
        <v>156570</v>
      </c>
      <c r="N26" s="318"/>
      <c r="O26" s="351">
        <v>157226</v>
      </c>
      <c r="P26" s="320"/>
      <c r="Q26" s="351">
        <v>163829</v>
      </c>
      <c r="R26" s="318"/>
      <c r="S26" s="321">
        <v>3.4633237550917302E-2</v>
      </c>
      <c r="T26" s="318"/>
      <c r="U26" s="338"/>
      <c r="V26" s="321">
        <v>4.1996870746568632E-2</v>
      </c>
      <c r="W26" s="317"/>
    </row>
    <row r="27" spans="1:23" ht="15" customHeight="1" x14ac:dyDescent="0.2">
      <c r="A27" s="171" t="s">
        <v>79</v>
      </c>
      <c r="B27" s="173"/>
      <c r="C27" s="352"/>
      <c r="D27" s="352"/>
      <c r="E27" s="352"/>
      <c r="F27" s="352"/>
      <c r="G27" s="352"/>
      <c r="H27" s="353"/>
      <c r="I27" s="352"/>
      <c r="J27" s="354"/>
      <c r="K27" s="352"/>
      <c r="L27" s="348"/>
      <c r="M27" s="352"/>
      <c r="N27" s="348"/>
      <c r="O27" s="352"/>
      <c r="P27" s="355"/>
      <c r="Q27" s="352"/>
      <c r="R27" s="348"/>
      <c r="S27" s="263"/>
      <c r="T27" s="352"/>
      <c r="U27" s="341"/>
      <c r="V27" s="263"/>
      <c r="W27" s="260"/>
    </row>
    <row r="28" spans="1:23" ht="15" customHeight="1" x14ac:dyDescent="0.2">
      <c r="A28" s="328" t="s">
        <v>80</v>
      </c>
      <c r="B28" s="316"/>
      <c r="C28" s="317">
        <v>397</v>
      </c>
      <c r="D28" s="317"/>
      <c r="E28" s="317">
        <v>406</v>
      </c>
      <c r="F28" s="317"/>
      <c r="G28" s="317">
        <v>386</v>
      </c>
      <c r="H28" s="317"/>
      <c r="I28" s="317">
        <v>362</v>
      </c>
      <c r="J28" s="350"/>
      <c r="K28" s="317">
        <v>368</v>
      </c>
      <c r="L28" s="317"/>
      <c r="M28" s="317">
        <v>389</v>
      </c>
      <c r="N28" s="356"/>
      <c r="O28" s="317">
        <v>388</v>
      </c>
      <c r="P28" s="357"/>
      <c r="Q28" s="317">
        <v>376</v>
      </c>
      <c r="R28" s="358"/>
      <c r="S28" s="321">
        <v>3.8674033149171269E-2</v>
      </c>
      <c r="T28" s="358"/>
      <c r="U28" s="338"/>
      <c r="V28" s="321">
        <v>-3.0927835051546393E-2</v>
      </c>
      <c r="W28" s="317"/>
    </row>
    <row r="29" spans="1:23" ht="15" customHeight="1" x14ac:dyDescent="0.2">
      <c r="A29" s="332" t="s">
        <v>81</v>
      </c>
      <c r="B29" s="173"/>
      <c r="C29" s="231">
        <v>405</v>
      </c>
      <c r="D29" s="218"/>
      <c r="E29" s="231">
        <v>404</v>
      </c>
      <c r="F29" s="218"/>
      <c r="G29" s="231">
        <v>386</v>
      </c>
      <c r="H29" s="218"/>
      <c r="I29" s="231">
        <v>351</v>
      </c>
      <c r="J29" s="169"/>
      <c r="K29" s="231">
        <v>398</v>
      </c>
      <c r="L29" s="218"/>
      <c r="M29" s="231">
        <v>396</v>
      </c>
      <c r="N29" s="218"/>
      <c r="O29" s="231">
        <v>397</v>
      </c>
      <c r="P29" s="309"/>
      <c r="Q29" s="231">
        <v>380</v>
      </c>
      <c r="R29" s="256"/>
      <c r="S29" s="263">
        <v>8.2621082621082614E-2</v>
      </c>
      <c r="T29" s="348"/>
      <c r="U29" s="341"/>
      <c r="V29" s="263">
        <v>-4.2821158690176324E-2</v>
      </c>
      <c r="W29" s="260"/>
    </row>
    <row r="30" spans="1:23" ht="15" customHeight="1" x14ac:dyDescent="0.2">
      <c r="A30" s="334" t="s">
        <v>67</v>
      </c>
      <c r="B30" s="316"/>
      <c r="C30" s="317"/>
      <c r="D30" s="317"/>
      <c r="E30" s="317"/>
      <c r="F30" s="317"/>
      <c r="G30" s="317"/>
      <c r="H30" s="319"/>
      <c r="I30" s="317"/>
      <c r="J30" s="319"/>
      <c r="K30" s="317"/>
      <c r="L30" s="317"/>
      <c r="M30" s="317"/>
      <c r="N30" s="317"/>
      <c r="O30" s="317"/>
      <c r="P30" s="331"/>
      <c r="Q30" s="317"/>
      <c r="R30" s="317"/>
      <c r="S30" s="321"/>
      <c r="T30" s="317"/>
      <c r="U30" s="338"/>
      <c r="V30" s="321"/>
      <c r="W30" s="317"/>
    </row>
    <row r="31" spans="1:23" ht="15" customHeight="1" x14ac:dyDescent="0.2">
      <c r="A31" s="332" t="s">
        <v>68</v>
      </c>
      <c r="B31" s="173"/>
      <c r="C31" s="263">
        <v>0.128</v>
      </c>
      <c r="D31" s="265"/>
      <c r="E31" s="263">
        <v>0.14699999999999999</v>
      </c>
      <c r="F31" s="263"/>
      <c r="G31" s="263">
        <v>0.14000000000000001</v>
      </c>
      <c r="H31" s="263"/>
      <c r="I31" s="263">
        <v>7.4999999999999997E-2</v>
      </c>
      <c r="J31" s="265"/>
      <c r="K31" s="263">
        <v>8.6999999999999994E-2</v>
      </c>
      <c r="L31" s="265"/>
      <c r="M31" s="263">
        <v>0.10100000000000001</v>
      </c>
      <c r="N31" s="263"/>
      <c r="O31" s="263">
        <v>9.7000000000000003E-2</v>
      </c>
      <c r="P31" s="264"/>
      <c r="Q31" s="263">
        <v>0.09</v>
      </c>
      <c r="R31" s="263"/>
      <c r="S31" s="359">
        <v>1.5</v>
      </c>
      <c r="T31" s="360" t="s">
        <v>82</v>
      </c>
      <c r="U31" s="341"/>
      <c r="V31" s="359">
        <v>-0.70000000000000062</v>
      </c>
      <c r="W31" s="360" t="s">
        <v>82</v>
      </c>
    </row>
    <row r="32" spans="1:23" ht="15" customHeight="1" x14ac:dyDescent="0.2">
      <c r="A32" s="328" t="s">
        <v>69</v>
      </c>
      <c r="B32" s="316"/>
      <c r="C32" s="321">
        <v>0.25800000000000001</v>
      </c>
      <c r="D32" s="321"/>
      <c r="E32" s="321">
        <v>0.29099999999999998</v>
      </c>
      <c r="F32" s="321"/>
      <c r="G32" s="321">
        <v>0.29899999999999999</v>
      </c>
      <c r="H32" s="321"/>
      <c r="I32" s="321">
        <v>0.17499999999999999</v>
      </c>
      <c r="J32" s="361"/>
      <c r="K32" s="321">
        <v>0.217</v>
      </c>
      <c r="L32" s="321"/>
      <c r="M32" s="321">
        <v>0.25</v>
      </c>
      <c r="N32" s="321"/>
      <c r="O32" s="321">
        <v>0.248</v>
      </c>
      <c r="P32" s="362"/>
      <c r="Q32" s="321">
        <v>0.20899999999999999</v>
      </c>
      <c r="R32" s="321"/>
      <c r="S32" s="363">
        <v>3.4000000000000004</v>
      </c>
      <c r="T32" s="321"/>
      <c r="U32" s="321"/>
      <c r="V32" s="363">
        <v>-3.9000000000000008</v>
      </c>
      <c r="W32" s="321"/>
    </row>
    <row r="33" spans="1:23" ht="15" customHeight="1" x14ac:dyDescent="0.2">
      <c r="A33" s="332" t="s">
        <v>497</v>
      </c>
      <c r="B33" s="264"/>
      <c r="C33" s="263">
        <v>0.25800000000000001</v>
      </c>
      <c r="D33" s="265"/>
      <c r="E33" s="263">
        <v>0.316</v>
      </c>
      <c r="F33" s="263"/>
      <c r="G33" s="263">
        <v>0.29899999999999999</v>
      </c>
      <c r="H33" s="263"/>
      <c r="I33" s="263">
        <v>0.28199999999999997</v>
      </c>
      <c r="J33" s="265"/>
      <c r="K33" s="263">
        <v>0.22500000000000001</v>
      </c>
      <c r="L33" s="265"/>
      <c r="M33" s="263">
        <v>0.254</v>
      </c>
      <c r="N33" s="263"/>
      <c r="O33" s="263">
        <v>0.26400000000000001</v>
      </c>
      <c r="P33" s="264"/>
      <c r="Q33" s="263">
        <v>0.29099999999999998</v>
      </c>
      <c r="R33" s="263"/>
      <c r="S33" s="359">
        <v>0.9000000000000008</v>
      </c>
      <c r="T33" s="263"/>
      <c r="U33" s="341"/>
      <c r="V33" s="359">
        <v>2.6999999999999966</v>
      </c>
      <c r="W33" s="263"/>
    </row>
    <row r="34" spans="1:23" ht="15" customHeight="1" x14ac:dyDescent="0.2">
      <c r="A34" s="328" t="s">
        <v>70</v>
      </c>
      <c r="B34" s="316"/>
      <c r="C34" s="364">
        <v>1.4E-2</v>
      </c>
      <c r="D34" s="365"/>
      <c r="E34" s="364">
        <v>1.46E-2</v>
      </c>
      <c r="F34" s="365"/>
      <c r="G34" s="364">
        <v>1.4800000000000001E-2</v>
      </c>
      <c r="H34" s="365"/>
      <c r="I34" s="364">
        <v>1.55E-2</v>
      </c>
      <c r="J34" s="365"/>
      <c r="K34" s="364">
        <v>1.54E-2</v>
      </c>
      <c r="L34" s="365"/>
      <c r="M34" s="364">
        <v>1.38E-2</v>
      </c>
      <c r="N34" s="365"/>
      <c r="O34" s="364">
        <v>1.4200000000000001E-2</v>
      </c>
      <c r="P34" s="366"/>
      <c r="Q34" s="364">
        <v>1.3599999999999999E-2</v>
      </c>
      <c r="R34" s="321"/>
      <c r="S34" s="363">
        <v>-0.19000000000000006</v>
      </c>
      <c r="T34" s="321"/>
      <c r="U34" s="367"/>
      <c r="V34" s="363">
        <v>-6.0000000000000157E-2</v>
      </c>
      <c r="W34" s="321"/>
    </row>
    <row r="35" spans="1:23" ht="15" customHeight="1" x14ac:dyDescent="0.2">
      <c r="A35" s="332" t="s">
        <v>498</v>
      </c>
      <c r="B35" s="173"/>
      <c r="C35" s="263">
        <v>0.121</v>
      </c>
      <c r="D35" s="263"/>
      <c r="E35" s="263">
        <v>0.124</v>
      </c>
      <c r="F35" s="263"/>
      <c r="G35" s="263">
        <v>0.14099999999999999</v>
      </c>
      <c r="H35" s="218"/>
      <c r="I35" s="263">
        <v>0.121</v>
      </c>
      <c r="J35" s="218"/>
      <c r="K35" s="263">
        <v>0.121</v>
      </c>
      <c r="L35" s="263"/>
      <c r="M35" s="263">
        <v>0.123</v>
      </c>
      <c r="N35" s="263"/>
      <c r="O35" s="263">
        <v>0.122</v>
      </c>
      <c r="P35" s="264"/>
      <c r="Q35" s="263">
        <v>0.11700000000000001</v>
      </c>
      <c r="R35" s="263"/>
      <c r="S35" s="359">
        <v>-0.39999999999999897</v>
      </c>
      <c r="T35" s="263"/>
      <c r="U35" s="368"/>
      <c r="V35" s="359">
        <v>-0.49999999999999906</v>
      </c>
      <c r="W35" s="263"/>
    </row>
    <row r="36" spans="1:23" ht="15" customHeight="1" x14ac:dyDescent="0.2">
      <c r="A36" s="328" t="s">
        <v>499</v>
      </c>
      <c r="B36" s="316"/>
      <c r="C36" s="369">
        <v>0.154</v>
      </c>
      <c r="D36" s="321"/>
      <c r="E36" s="321">
        <v>0.157</v>
      </c>
      <c r="F36" s="321"/>
      <c r="G36" s="321">
        <v>0.17899999999999999</v>
      </c>
      <c r="H36" s="356"/>
      <c r="I36" s="321">
        <v>0.16</v>
      </c>
      <c r="J36" s="356"/>
      <c r="K36" s="321">
        <v>0.159</v>
      </c>
      <c r="L36" s="370"/>
      <c r="M36" s="321">
        <v>0.159</v>
      </c>
      <c r="N36" s="370"/>
      <c r="O36" s="321">
        <v>0.159</v>
      </c>
      <c r="P36" s="371"/>
      <c r="Q36" s="321">
        <v>0.14499999999999999</v>
      </c>
      <c r="R36" s="370"/>
      <c r="S36" s="363">
        <v>-1.5000000000000013</v>
      </c>
      <c r="T36" s="321"/>
      <c r="U36" s="367"/>
      <c r="V36" s="363">
        <v>-1.4000000000000012</v>
      </c>
      <c r="W36" s="321"/>
    </row>
    <row r="37" spans="1:23" ht="15" customHeight="1" x14ac:dyDescent="0.2">
      <c r="A37" s="332" t="s">
        <v>500</v>
      </c>
      <c r="B37" s="173"/>
      <c r="C37" s="263">
        <v>0.16400000000000001</v>
      </c>
      <c r="D37" s="263"/>
      <c r="E37" s="263">
        <v>0.16400000000000001</v>
      </c>
      <c r="F37" s="263"/>
      <c r="G37" s="263">
        <v>0.187</v>
      </c>
      <c r="H37" s="218"/>
      <c r="I37" s="263">
        <v>0.16900000000000001</v>
      </c>
      <c r="J37" s="218"/>
      <c r="K37" s="263">
        <v>0.16700000000000001</v>
      </c>
      <c r="L37" s="263"/>
      <c r="M37" s="263">
        <v>0.16600000000000001</v>
      </c>
      <c r="N37" s="263"/>
      <c r="O37" s="263">
        <v>0.16500000000000001</v>
      </c>
      <c r="P37" s="264"/>
      <c r="Q37" s="263">
        <v>0.156</v>
      </c>
      <c r="R37" s="263"/>
      <c r="S37" s="359">
        <v>-1.3000000000000012</v>
      </c>
      <c r="T37" s="263"/>
      <c r="U37" s="368"/>
      <c r="V37" s="359">
        <v>-0.9000000000000008</v>
      </c>
      <c r="W37" s="263"/>
    </row>
    <row r="38" spans="1:23" ht="15" customHeight="1" x14ac:dyDescent="0.2">
      <c r="A38" s="328" t="s">
        <v>501</v>
      </c>
      <c r="B38" s="316"/>
      <c r="C38" s="369">
        <v>6.9000000000000006E-2</v>
      </c>
      <c r="D38" s="321"/>
      <c r="E38" s="321">
        <v>7.0999999999999994E-2</v>
      </c>
      <c r="F38" s="321"/>
      <c r="G38" s="321">
        <v>8.1000000000000003E-2</v>
      </c>
      <c r="H38" s="321"/>
      <c r="I38" s="321">
        <v>7.1999999999999995E-2</v>
      </c>
      <c r="J38" s="321"/>
      <c r="K38" s="321">
        <v>7.3999999999999996E-2</v>
      </c>
      <c r="L38" s="372"/>
      <c r="M38" s="321">
        <v>7.5999999999999998E-2</v>
      </c>
      <c r="N38" s="372"/>
      <c r="O38" s="321">
        <v>7.3999999999999996E-2</v>
      </c>
      <c r="P38" s="373"/>
      <c r="Q38" s="321">
        <v>6.9000000000000006E-2</v>
      </c>
      <c r="R38" s="372"/>
      <c r="S38" s="363">
        <v>-0.29999999999999888</v>
      </c>
      <c r="T38" s="321"/>
      <c r="U38" s="367"/>
      <c r="V38" s="363">
        <v>-0.49999999999999906</v>
      </c>
      <c r="W38" s="321"/>
    </row>
    <row r="39" spans="1:23" ht="15" customHeight="1" x14ac:dyDescent="0.2">
      <c r="A39" s="332" t="s">
        <v>502</v>
      </c>
      <c r="B39" s="173"/>
      <c r="C39" s="263">
        <v>0.06</v>
      </c>
      <c r="D39" s="263"/>
      <c r="E39" s="263">
        <v>6.2E-2</v>
      </c>
      <c r="F39" s="263"/>
      <c r="G39" s="263">
        <v>7.0999999999999994E-2</v>
      </c>
      <c r="H39" s="265"/>
      <c r="I39" s="263">
        <v>6.3E-2</v>
      </c>
      <c r="J39" s="263"/>
      <c r="K39" s="263">
        <v>6.6000000000000003E-2</v>
      </c>
      <c r="L39" s="263"/>
      <c r="M39" s="263">
        <v>6.7000000000000004E-2</v>
      </c>
      <c r="N39" s="263"/>
      <c r="O39" s="263">
        <v>6.6000000000000003E-2</v>
      </c>
      <c r="P39" s="265"/>
      <c r="Q39" s="263">
        <v>6.0999999999999999E-2</v>
      </c>
      <c r="R39" s="265"/>
      <c r="S39" s="359">
        <v>-0.20000000000000018</v>
      </c>
      <c r="T39" s="374"/>
      <c r="U39" s="375"/>
      <c r="V39" s="359">
        <v>-0.50000000000000044</v>
      </c>
      <c r="W39" s="348"/>
    </row>
    <row r="40" spans="1:23" ht="15" customHeight="1" x14ac:dyDescent="0.2">
      <c r="A40" s="328" t="s">
        <v>83</v>
      </c>
      <c r="B40" s="316"/>
      <c r="C40" s="317">
        <v>33284</v>
      </c>
      <c r="D40" s="317"/>
      <c r="E40" s="317">
        <v>33867</v>
      </c>
      <c r="F40" s="317"/>
      <c r="G40" s="317">
        <v>33996</v>
      </c>
      <c r="H40" s="317"/>
      <c r="I40" s="317">
        <v>31620</v>
      </c>
      <c r="J40" s="317"/>
      <c r="K40" s="317">
        <v>32643</v>
      </c>
      <c r="L40" s="317"/>
      <c r="M40" s="317">
        <v>32754</v>
      </c>
      <c r="N40" s="318"/>
      <c r="O40" s="317">
        <v>32899</v>
      </c>
      <c r="P40" s="320"/>
      <c r="Q40" s="317">
        <v>34358</v>
      </c>
      <c r="R40" s="376"/>
      <c r="S40" s="321">
        <v>8.6590765338393424E-2</v>
      </c>
      <c r="T40" s="345"/>
      <c r="U40" s="377"/>
      <c r="V40" s="321">
        <v>4.4347852518313628E-2</v>
      </c>
      <c r="W40" s="378"/>
    </row>
    <row r="41" spans="1:23" ht="15" customHeight="1" x14ac:dyDescent="0.2">
      <c r="A41" s="332" t="s">
        <v>84</v>
      </c>
      <c r="B41" s="173"/>
      <c r="C41" s="231">
        <v>2729</v>
      </c>
      <c r="D41" s="231"/>
      <c r="E41" s="231">
        <v>2723</v>
      </c>
      <c r="F41" s="231"/>
      <c r="G41" s="231">
        <v>2810</v>
      </c>
      <c r="H41" s="231"/>
      <c r="I41" s="231">
        <v>2511</v>
      </c>
      <c r="J41" s="231"/>
      <c r="K41" s="231">
        <v>2805</v>
      </c>
      <c r="L41" s="231"/>
      <c r="M41" s="231">
        <v>2918</v>
      </c>
      <c r="N41" s="231"/>
      <c r="O41" s="231">
        <v>2953</v>
      </c>
      <c r="P41" s="232"/>
      <c r="Q41" s="231">
        <v>3116</v>
      </c>
      <c r="R41" s="258"/>
      <c r="S41" s="263">
        <v>0.24093986459577857</v>
      </c>
      <c r="T41" s="256"/>
      <c r="U41" s="379"/>
      <c r="V41" s="263">
        <v>5.5198103623433796E-2</v>
      </c>
      <c r="W41" s="380"/>
    </row>
    <row r="42" spans="1:23" ht="4.9000000000000004" customHeight="1" x14ac:dyDescent="0.2">
      <c r="A42" s="381"/>
      <c r="B42" s="173"/>
      <c r="C42" s="173"/>
      <c r="D42" s="173"/>
      <c r="E42" s="173"/>
      <c r="F42" s="173"/>
      <c r="G42" s="173"/>
      <c r="H42" s="173"/>
      <c r="I42" s="173"/>
      <c r="J42" s="173"/>
      <c r="K42" s="173"/>
      <c r="L42" s="173"/>
      <c r="M42" s="173"/>
      <c r="N42" s="173"/>
      <c r="O42" s="173"/>
      <c r="P42" s="173"/>
      <c r="Q42" s="173"/>
      <c r="R42" s="169"/>
      <c r="S42" s="169"/>
      <c r="T42" s="233"/>
      <c r="U42" s="375"/>
      <c r="V42" s="265"/>
      <c r="W42" s="231"/>
    </row>
    <row r="43" spans="1:23" ht="15" customHeight="1" x14ac:dyDescent="0.2">
      <c r="A43" s="827"/>
      <c r="B43" s="818"/>
      <c r="C43" s="818"/>
      <c r="D43" s="823"/>
      <c r="E43" s="823"/>
      <c r="F43" s="823"/>
      <c r="G43" s="823"/>
      <c r="H43" s="823"/>
      <c r="I43" s="823"/>
      <c r="J43" s="823"/>
      <c r="K43" s="823"/>
      <c r="L43" s="823"/>
      <c r="M43" s="823"/>
      <c r="N43" s="823"/>
      <c r="O43" s="823"/>
      <c r="P43" s="823"/>
      <c r="Q43" s="823"/>
      <c r="R43" s="823"/>
      <c r="S43" s="824"/>
      <c r="T43" s="233"/>
      <c r="U43" s="375"/>
      <c r="V43" s="265"/>
      <c r="W43" s="231"/>
    </row>
    <row r="44" spans="1:23" ht="15" customHeight="1" x14ac:dyDescent="0.2">
      <c r="A44" s="817"/>
      <c r="B44" s="817"/>
      <c r="C44" s="817"/>
      <c r="D44" s="817"/>
      <c r="E44" s="817"/>
      <c r="F44" s="817"/>
      <c r="G44" s="817"/>
      <c r="H44" s="817"/>
      <c r="I44" s="817"/>
      <c r="J44" s="817"/>
      <c r="K44" s="817"/>
      <c r="L44" s="817"/>
      <c r="M44" s="817"/>
      <c r="N44" s="817"/>
      <c r="O44" s="817"/>
      <c r="P44" s="817"/>
      <c r="Q44" s="817"/>
      <c r="R44" s="817"/>
      <c r="S44" s="817"/>
      <c r="T44" s="233"/>
      <c r="U44" s="375"/>
      <c r="V44" s="265"/>
      <c r="W44" s="231"/>
    </row>
    <row r="45" spans="1:23" x14ac:dyDescent="0.2">
      <c r="A45" s="818" t="s">
        <v>490</v>
      </c>
      <c r="B45" s="817"/>
      <c r="C45" s="817"/>
      <c r="D45" s="817"/>
      <c r="E45" s="817"/>
      <c r="F45" s="817"/>
      <c r="G45" s="817"/>
      <c r="H45" s="817"/>
      <c r="I45" s="817"/>
      <c r="J45" s="817"/>
      <c r="K45" s="817"/>
      <c r="L45" s="817"/>
      <c r="M45" s="817"/>
      <c r="N45" s="817"/>
      <c r="O45" s="817"/>
      <c r="P45" s="817"/>
      <c r="Q45" s="817"/>
      <c r="R45" s="817"/>
      <c r="S45" s="817"/>
      <c r="T45" s="233"/>
      <c r="U45" s="375"/>
      <c r="V45" s="265"/>
      <c r="W45" s="231"/>
    </row>
    <row r="46" spans="1:23" ht="52.9" customHeight="1" x14ac:dyDescent="0.2">
      <c r="A46" s="818" t="s">
        <v>491</v>
      </c>
      <c r="B46" s="817"/>
      <c r="C46" s="817"/>
      <c r="D46" s="817"/>
      <c r="E46" s="817"/>
      <c r="F46" s="817"/>
      <c r="G46" s="817"/>
      <c r="H46" s="817"/>
      <c r="I46" s="817"/>
      <c r="J46" s="817"/>
      <c r="K46" s="817"/>
      <c r="L46" s="817"/>
      <c r="M46" s="817"/>
      <c r="N46" s="817"/>
      <c r="O46" s="817"/>
      <c r="P46" s="817"/>
      <c r="Q46" s="817"/>
      <c r="R46" s="817"/>
      <c r="S46" s="817"/>
      <c r="T46" s="233"/>
      <c r="U46" s="375"/>
      <c r="V46" s="265"/>
      <c r="W46" s="231"/>
    </row>
    <row r="47" spans="1:23" ht="30" customHeight="1" x14ac:dyDescent="0.2">
      <c r="A47" s="818" t="s">
        <v>492</v>
      </c>
      <c r="B47" s="817"/>
      <c r="C47" s="823"/>
      <c r="D47" s="823"/>
      <c r="E47" s="823"/>
      <c r="F47" s="823"/>
      <c r="G47" s="823"/>
      <c r="H47" s="823"/>
      <c r="I47" s="823"/>
      <c r="J47" s="823"/>
      <c r="K47" s="823"/>
      <c r="L47" s="823"/>
      <c r="M47" s="823"/>
      <c r="N47" s="823"/>
      <c r="O47" s="823"/>
      <c r="P47" s="823"/>
      <c r="Q47" s="823"/>
      <c r="R47" s="823"/>
      <c r="S47" s="824"/>
      <c r="T47" s="233"/>
      <c r="U47" s="375"/>
      <c r="V47" s="265"/>
      <c r="W47" s="231"/>
    </row>
    <row r="48" spans="1:23" ht="47.45" customHeight="1" x14ac:dyDescent="0.2">
      <c r="A48" s="818" t="s">
        <v>493</v>
      </c>
      <c r="B48" s="818"/>
      <c r="C48" s="818"/>
      <c r="D48" s="818"/>
      <c r="E48" s="818"/>
      <c r="F48" s="818"/>
      <c r="G48" s="818"/>
      <c r="H48" s="818"/>
      <c r="I48" s="818"/>
      <c r="J48" s="818"/>
      <c r="K48" s="818"/>
      <c r="L48" s="818"/>
      <c r="M48" s="818"/>
      <c r="N48" s="818"/>
      <c r="O48" s="818"/>
      <c r="P48" s="818"/>
      <c r="Q48" s="818"/>
      <c r="R48" s="818"/>
      <c r="S48" s="818"/>
      <c r="T48" s="169"/>
      <c r="U48" s="169"/>
      <c r="V48" s="169"/>
      <c r="W48" s="169"/>
    </row>
    <row r="49" spans="1:18" ht="12.4" customHeight="1" x14ac:dyDescent="0.2">
      <c r="A49" s="173"/>
      <c r="B49" s="224"/>
      <c r="C49" s="308"/>
      <c r="D49" s="224"/>
      <c r="E49" s="224"/>
      <c r="F49" s="224"/>
      <c r="G49" s="224"/>
      <c r="H49" s="224"/>
      <c r="I49" s="224"/>
      <c r="J49" s="224"/>
      <c r="K49" s="224"/>
      <c r="L49" s="224"/>
      <c r="M49" s="224"/>
      <c r="N49" s="224"/>
      <c r="O49" s="224"/>
      <c r="P49" s="224"/>
      <c r="Q49" s="224"/>
      <c r="R49" s="382"/>
    </row>
    <row r="50" spans="1:18" ht="12.4" customHeight="1" x14ac:dyDescent="0.2">
      <c r="A50" s="173"/>
      <c r="B50" s="224"/>
      <c r="C50" s="308"/>
      <c r="D50" s="224"/>
      <c r="E50" s="224"/>
      <c r="F50" s="224"/>
      <c r="G50" s="224"/>
      <c r="H50" s="224"/>
      <c r="I50" s="224"/>
      <c r="J50" s="224"/>
      <c r="K50" s="224"/>
      <c r="L50" s="224"/>
      <c r="M50" s="224"/>
      <c r="N50" s="224"/>
      <c r="O50" s="224"/>
      <c r="P50" s="224"/>
      <c r="Q50" s="224"/>
      <c r="R50" s="382"/>
    </row>
    <row r="51" spans="1:18" ht="12.4" customHeight="1" x14ac:dyDescent="0.2">
      <c r="A51" s="173"/>
      <c r="B51" s="224"/>
      <c r="C51" s="308"/>
      <c r="D51" s="224"/>
      <c r="E51" s="224"/>
      <c r="F51" s="224"/>
      <c r="G51" s="224"/>
      <c r="H51" s="224"/>
      <c r="I51" s="224"/>
      <c r="J51" s="224"/>
      <c r="K51" s="224"/>
      <c r="L51" s="224"/>
      <c r="M51" s="224"/>
      <c r="N51" s="224"/>
      <c r="O51" s="224"/>
      <c r="P51" s="224"/>
      <c r="Q51" s="224"/>
      <c r="R51" s="382"/>
    </row>
    <row r="52" spans="1:18" ht="12.4" customHeight="1" x14ac:dyDescent="0.2">
      <c r="A52" s="224"/>
      <c r="B52" s="224"/>
      <c r="C52" s="224"/>
      <c r="D52" s="224"/>
      <c r="E52" s="224"/>
      <c r="F52" s="224"/>
      <c r="G52" s="224"/>
      <c r="H52" s="224"/>
      <c r="I52" s="224"/>
      <c r="J52" s="224"/>
      <c r="K52" s="224"/>
      <c r="L52" s="224"/>
      <c r="M52" s="224"/>
      <c r="N52" s="224"/>
      <c r="O52" s="224"/>
      <c r="P52" s="224"/>
      <c r="Q52" s="224"/>
      <c r="R52" s="382"/>
    </row>
    <row r="53" spans="1:18" ht="12.4" customHeight="1" x14ac:dyDescent="0.2">
      <c r="A53" s="224"/>
      <c r="B53" s="224"/>
      <c r="C53" s="224"/>
      <c r="D53" s="224"/>
      <c r="E53" s="224"/>
      <c r="F53" s="224"/>
      <c r="G53" s="224"/>
      <c r="H53" s="224"/>
      <c r="I53" s="224"/>
      <c r="J53" s="224"/>
      <c r="K53" s="224"/>
      <c r="L53" s="224"/>
      <c r="M53" s="224"/>
      <c r="N53" s="224"/>
      <c r="O53" s="224"/>
      <c r="P53" s="224"/>
      <c r="Q53" s="224"/>
      <c r="R53" s="382"/>
    </row>
  </sheetData>
  <mergeCells count="13">
    <mergeCell ref="A1:W1"/>
    <mergeCell ref="A2:W2"/>
    <mergeCell ref="A3:W3"/>
    <mergeCell ref="C5:Q5"/>
    <mergeCell ref="S5:W5"/>
    <mergeCell ref="A46:S46"/>
    <mergeCell ref="A47:S47"/>
    <mergeCell ref="A48:S48"/>
    <mergeCell ref="S6:T6"/>
    <mergeCell ref="V6:W6"/>
    <mergeCell ref="A43:S43"/>
    <mergeCell ref="A44:S44"/>
    <mergeCell ref="A45:S45"/>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7"/>
  <sheetViews>
    <sheetView showGridLines="0" topLeftCell="A28" workbookViewId="0">
      <selection activeCell="AG7" sqref="AG7"/>
    </sheetView>
  </sheetViews>
  <sheetFormatPr defaultColWidth="21.5" defaultRowHeight="12.75" x14ac:dyDescent="0.2"/>
  <cols>
    <col min="1" max="1" width="51.1640625" style="170" bestFit="1" customWidth="1"/>
    <col min="2" max="2" width="0.6640625" style="170" customWidth="1"/>
    <col min="3" max="3" width="12.1640625" style="170" bestFit="1" customWidth="1"/>
    <col min="4" max="4" width="0.6640625" style="170" customWidth="1"/>
    <col min="5" max="5" width="12.1640625" style="170" bestFit="1" customWidth="1"/>
    <col min="6" max="6" width="0.6640625" style="170" customWidth="1"/>
    <col min="7" max="7" width="12.1640625" style="170" bestFit="1" customWidth="1"/>
    <col min="8" max="8" width="0.6640625" style="170" customWidth="1"/>
    <col min="9" max="9" width="12.1640625" style="170" bestFit="1" customWidth="1"/>
    <col min="10" max="10" width="0.6640625" style="170" customWidth="1"/>
    <col min="11" max="11" width="12.1640625" style="170" bestFit="1" customWidth="1"/>
    <col min="12" max="12" width="0.6640625" style="170" customWidth="1"/>
    <col min="13" max="13" width="12.1640625" style="170" bestFit="1" customWidth="1"/>
    <col min="14" max="14" width="0.6640625" style="170" customWidth="1"/>
    <col min="15" max="15" width="12.1640625" style="170" bestFit="1" customWidth="1"/>
    <col min="16" max="16" width="0.6640625" style="170" customWidth="1"/>
    <col min="17" max="17" width="12.1640625" style="170" bestFit="1" customWidth="1"/>
    <col min="18" max="18" width="0.6640625" style="170" customWidth="1"/>
    <col min="19" max="19" width="8.6640625" style="170" bestFit="1" customWidth="1"/>
    <col min="20" max="20" width="3.1640625" style="170" customWidth="1"/>
    <col min="21" max="21" width="0.6640625" style="170" customWidth="1"/>
    <col min="22" max="22" width="8.6640625" style="170" bestFit="1" customWidth="1"/>
    <col min="23" max="23" width="3.1640625" style="170" customWidth="1"/>
    <col min="24" max="24" width="0.6640625" style="170" customWidth="1"/>
    <col min="25" max="25" width="12.1640625" style="170" bestFit="1" customWidth="1"/>
    <col min="26" max="26" width="0.6640625" style="170" customWidth="1"/>
    <col min="27" max="27" width="12.1640625" style="170" bestFit="1" customWidth="1"/>
    <col min="28" max="28" width="0.6640625" style="170" customWidth="1"/>
    <col min="29" max="29" width="9.1640625" style="170" bestFit="1" customWidth="1"/>
    <col min="30" max="30" width="3.1640625" style="170" customWidth="1"/>
    <col min="31" max="31" width="0.6640625" style="170" customWidth="1"/>
    <col min="32" max="16384" width="21.5" style="170"/>
  </cols>
  <sheetData>
    <row r="1" spans="1:31" ht="15" customHeight="1" x14ac:dyDescent="0.2">
      <c r="A1" s="819" t="s">
        <v>19</v>
      </c>
      <c r="B1" s="818"/>
      <c r="C1" s="818"/>
      <c r="D1" s="818"/>
      <c r="E1" s="818"/>
      <c r="F1" s="818"/>
      <c r="G1" s="818"/>
      <c r="H1" s="818"/>
      <c r="I1" s="818"/>
      <c r="J1" s="818"/>
      <c r="K1" s="818"/>
      <c r="L1" s="818"/>
      <c r="M1" s="818"/>
      <c r="N1" s="818"/>
      <c r="O1" s="818"/>
      <c r="P1" s="818"/>
      <c r="Q1" s="818"/>
      <c r="R1" s="818"/>
      <c r="S1" s="818"/>
      <c r="T1" s="818"/>
      <c r="U1" s="818"/>
      <c r="V1" s="818"/>
      <c r="W1" s="818"/>
      <c r="X1" s="818"/>
      <c r="Y1" s="818"/>
      <c r="Z1" s="818"/>
      <c r="AA1" s="818"/>
      <c r="AB1" s="818"/>
      <c r="AC1" s="818"/>
      <c r="AD1" s="818"/>
      <c r="AE1" s="405"/>
    </row>
    <row r="2" spans="1:31" ht="15" customHeight="1" x14ac:dyDescent="0.2">
      <c r="A2" s="819" t="s">
        <v>20</v>
      </c>
      <c r="B2" s="818"/>
      <c r="C2" s="818"/>
      <c r="D2" s="818"/>
      <c r="E2" s="818"/>
      <c r="F2" s="818"/>
      <c r="G2" s="818"/>
      <c r="H2" s="818"/>
      <c r="I2" s="818"/>
      <c r="J2" s="818"/>
      <c r="K2" s="818"/>
      <c r="L2" s="818"/>
      <c r="M2" s="818"/>
      <c r="N2" s="818"/>
      <c r="O2" s="818"/>
      <c r="P2" s="818"/>
      <c r="Q2" s="818"/>
      <c r="R2" s="818"/>
      <c r="S2" s="818"/>
      <c r="T2" s="818"/>
      <c r="U2" s="818"/>
      <c r="V2" s="818"/>
      <c r="W2" s="818"/>
      <c r="X2" s="818"/>
      <c r="Y2" s="818"/>
      <c r="Z2" s="818"/>
      <c r="AA2" s="818"/>
      <c r="AB2" s="818"/>
      <c r="AC2" s="818"/>
      <c r="AD2" s="818"/>
      <c r="AE2" s="405"/>
    </row>
    <row r="3" spans="1:31" ht="15" customHeight="1" x14ac:dyDescent="0.2">
      <c r="A3" s="819" t="s">
        <v>85</v>
      </c>
      <c r="B3" s="818"/>
      <c r="C3" s="818"/>
      <c r="D3" s="818"/>
      <c r="E3" s="818"/>
      <c r="F3" s="818"/>
      <c r="G3" s="818"/>
      <c r="H3" s="818"/>
      <c r="I3" s="818"/>
      <c r="J3" s="818"/>
      <c r="K3" s="818"/>
      <c r="L3" s="818"/>
      <c r="M3" s="818"/>
      <c r="N3" s="818"/>
      <c r="O3" s="818"/>
      <c r="P3" s="818"/>
      <c r="Q3" s="818"/>
      <c r="R3" s="818"/>
      <c r="S3" s="818"/>
      <c r="T3" s="818"/>
      <c r="U3" s="818"/>
      <c r="V3" s="818"/>
      <c r="W3" s="818"/>
      <c r="X3" s="818"/>
      <c r="Y3" s="818"/>
      <c r="Z3" s="818"/>
      <c r="AA3" s="818"/>
      <c r="AB3" s="818"/>
      <c r="AC3" s="818"/>
      <c r="AD3" s="818"/>
      <c r="AE3" s="405"/>
    </row>
    <row r="4" spans="1:31" ht="10.15" customHeight="1" x14ac:dyDescent="0.2">
      <c r="A4" s="266"/>
      <c r="B4" s="172"/>
      <c r="C4" s="173"/>
      <c r="D4" s="173"/>
      <c r="E4" s="173"/>
      <c r="F4" s="173"/>
      <c r="G4" s="173"/>
      <c r="H4" s="173"/>
      <c r="I4" s="173"/>
      <c r="J4" s="266"/>
      <c r="K4" s="173"/>
      <c r="L4" s="169"/>
      <c r="M4" s="169"/>
      <c r="N4" s="169"/>
      <c r="O4" s="169"/>
      <c r="P4" s="169"/>
      <c r="Q4" s="169"/>
      <c r="T4" s="266"/>
      <c r="Z4" s="266"/>
      <c r="AE4" s="383"/>
    </row>
    <row r="5" spans="1:31" ht="12.4" customHeight="1" x14ac:dyDescent="0.2">
      <c r="A5" s="172"/>
      <c r="B5" s="406" t="s">
        <v>0</v>
      </c>
      <c r="C5" s="828" t="s">
        <v>18</v>
      </c>
      <c r="D5" s="829" t="s">
        <v>0</v>
      </c>
      <c r="E5" s="829" t="s">
        <v>0</v>
      </c>
      <c r="F5" s="829" t="s">
        <v>0</v>
      </c>
      <c r="G5" s="829" t="s">
        <v>0</v>
      </c>
      <c r="H5" s="830"/>
      <c r="I5" s="830"/>
      <c r="J5" s="829" t="s">
        <v>0</v>
      </c>
      <c r="K5" s="830"/>
      <c r="L5" s="829" t="s">
        <v>0</v>
      </c>
      <c r="M5" s="829" t="s">
        <v>0</v>
      </c>
      <c r="N5" s="829" t="s">
        <v>0</v>
      </c>
      <c r="O5" s="829" t="s">
        <v>0</v>
      </c>
      <c r="P5" s="829" t="s">
        <v>0</v>
      </c>
      <c r="Q5" s="829" t="s">
        <v>0</v>
      </c>
      <c r="R5" s="219" t="s">
        <v>0</v>
      </c>
      <c r="S5" s="822" t="s">
        <v>74</v>
      </c>
      <c r="T5" s="818"/>
      <c r="U5" s="829" t="s">
        <v>0</v>
      </c>
      <c r="V5" s="818"/>
      <c r="W5" s="818"/>
      <c r="X5" s="219" t="s">
        <v>0</v>
      </c>
      <c r="Y5" s="822" t="s">
        <v>86</v>
      </c>
      <c r="Z5" s="831" t="s">
        <v>0</v>
      </c>
      <c r="AA5" s="818"/>
      <c r="AB5" s="219" t="s">
        <v>0</v>
      </c>
      <c r="AC5" s="822" t="s">
        <v>74</v>
      </c>
      <c r="AD5" s="818"/>
      <c r="AE5" s="219" t="s">
        <v>0</v>
      </c>
    </row>
    <row r="6" spans="1:31" ht="32.65" customHeight="1" x14ac:dyDescent="0.2">
      <c r="A6" s="220" t="s">
        <v>45</v>
      </c>
      <c r="B6" s="172"/>
      <c r="C6" s="407" t="s">
        <v>3</v>
      </c>
      <c r="D6" s="177"/>
      <c r="E6" s="407" t="s">
        <v>4</v>
      </c>
      <c r="F6" s="177"/>
      <c r="G6" s="407" t="s">
        <v>5</v>
      </c>
      <c r="H6" s="169"/>
      <c r="I6" s="407" t="s">
        <v>6</v>
      </c>
      <c r="J6" s="387"/>
      <c r="K6" s="407" t="s">
        <v>7</v>
      </c>
      <c r="L6" s="175"/>
      <c r="M6" s="407" t="s">
        <v>8</v>
      </c>
      <c r="N6" s="175"/>
      <c r="O6" s="407" t="s">
        <v>9</v>
      </c>
      <c r="P6" s="175"/>
      <c r="Q6" s="407" t="s">
        <v>10</v>
      </c>
      <c r="R6" s="177"/>
      <c r="S6" s="825" t="s">
        <v>13</v>
      </c>
      <c r="T6" s="826"/>
      <c r="U6" s="175"/>
      <c r="V6" s="825" t="s">
        <v>14</v>
      </c>
      <c r="W6" s="826"/>
      <c r="X6" s="175"/>
      <c r="Y6" s="311" t="s">
        <v>6</v>
      </c>
      <c r="Z6" s="175"/>
      <c r="AA6" s="311" t="s">
        <v>10</v>
      </c>
      <c r="AB6" s="175"/>
      <c r="AC6" s="825" t="s">
        <v>15</v>
      </c>
      <c r="AD6" s="826"/>
      <c r="AE6" s="406" t="s">
        <v>0</v>
      </c>
    </row>
    <row r="7" spans="1:31" ht="15" customHeight="1" x14ac:dyDescent="0.2">
      <c r="A7" s="382"/>
      <c r="B7" s="218"/>
      <c r="C7" s="218"/>
      <c r="D7" s="218"/>
      <c r="E7" s="218"/>
      <c r="F7" s="218"/>
      <c r="G7" s="218"/>
      <c r="H7" s="169"/>
      <c r="I7" s="343"/>
      <c r="J7" s="389"/>
      <c r="K7" s="218"/>
      <c r="L7" s="218"/>
      <c r="M7" s="218"/>
      <c r="N7" s="218"/>
      <c r="O7" s="218"/>
      <c r="P7" s="218"/>
      <c r="Q7" s="218"/>
      <c r="R7" s="218"/>
      <c r="S7" s="218"/>
      <c r="T7" s="218"/>
      <c r="U7" s="218"/>
      <c r="V7" s="218"/>
      <c r="W7" s="218"/>
      <c r="X7" s="218"/>
      <c r="Y7" s="218"/>
      <c r="Z7" s="218"/>
      <c r="AA7" s="218"/>
      <c r="AB7" s="218"/>
      <c r="AC7" s="218"/>
      <c r="AD7" s="218"/>
      <c r="AE7" s="408"/>
    </row>
    <row r="8" spans="1:31" ht="15" customHeight="1" x14ac:dyDescent="0.2">
      <c r="A8" s="223" t="s">
        <v>87</v>
      </c>
      <c r="B8" s="218"/>
      <c r="C8" s="218"/>
      <c r="D8" s="218"/>
      <c r="E8" s="218"/>
      <c r="F8" s="218"/>
      <c r="G8" s="218"/>
      <c r="H8" s="169"/>
      <c r="I8" s="218"/>
      <c r="J8" s="389"/>
      <c r="K8" s="218"/>
      <c r="L8" s="218"/>
      <c r="M8" s="218"/>
      <c r="N8" s="218"/>
      <c r="O8" s="218"/>
      <c r="P8" s="218"/>
      <c r="Q8" s="218"/>
      <c r="R8" s="218"/>
      <c r="S8" s="218"/>
      <c r="T8" s="218"/>
      <c r="U8" s="218"/>
      <c r="V8" s="218"/>
      <c r="W8" s="218"/>
      <c r="X8" s="218"/>
      <c r="Y8" s="218"/>
      <c r="Z8" s="218"/>
      <c r="AA8" s="218"/>
      <c r="AB8" s="218"/>
      <c r="AC8" s="218"/>
      <c r="AD8" s="218"/>
      <c r="AE8" s="409"/>
    </row>
    <row r="9" spans="1:31" ht="15" customHeight="1" x14ac:dyDescent="0.2">
      <c r="A9" s="235" t="s">
        <v>88</v>
      </c>
      <c r="B9" s="227"/>
      <c r="C9" s="227">
        <v>1421</v>
      </c>
      <c r="D9" s="227"/>
      <c r="E9" s="227">
        <v>1381</v>
      </c>
      <c r="F9" s="227"/>
      <c r="G9" s="227">
        <v>1333</v>
      </c>
      <c r="H9" s="227"/>
      <c r="I9" s="227">
        <v>1286</v>
      </c>
      <c r="J9" s="410"/>
      <c r="K9" s="227">
        <v>1251</v>
      </c>
      <c r="L9" s="227"/>
      <c r="M9" s="227">
        <v>1252</v>
      </c>
      <c r="N9" s="227"/>
      <c r="O9" s="227">
        <v>1272</v>
      </c>
      <c r="P9" s="227"/>
      <c r="Q9" s="227">
        <v>1299</v>
      </c>
      <c r="R9" s="227"/>
      <c r="S9" s="267">
        <v>1.010886469673406E-2</v>
      </c>
      <c r="T9" s="267"/>
      <c r="U9" s="267"/>
      <c r="V9" s="267">
        <v>2.1226415094339621E-2</v>
      </c>
      <c r="W9" s="227"/>
      <c r="X9" s="227"/>
      <c r="Y9" s="227">
        <v>5421</v>
      </c>
      <c r="Z9" s="227"/>
      <c r="AA9" s="227">
        <v>5074</v>
      </c>
      <c r="AB9" s="227"/>
      <c r="AC9" s="267">
        <v>-6.4010330197380561E-2</v>
      </c>
      <c r="AD9" s="267"/>
      <c r="AE9" s="261"/>
    </row>
    <row r="10" spans="1:31" ht="15" customHeight="1" x14ac:dyDescent="0.2">
      <c r="A10" s="174" t="s">
        <v>89</v>
      </c>
      <c r="B10" s="231"/>
      <c r="C10" s="231">
        <v>472</v>
      </c>
      <c r="D10" s="231"/>
      <c r="E10" s="231">
        <v>465</v>
      </c>
      <c r="F10" s="231"/>
      <c r="G10" s="231">
        <v>474</v>
      </c>
      <c r="H10" s="231"/>
      <c r="I10" s="231">
        <v>440</v>
      </c>
      <c r="J10" s="343"/>
      <c r="K10" s="231">
        <v>420</v>
      </c>
      <c r="L10" s="231"/>
      <c r="M10" s="231">
        <v>441</v>
      </c>
      <c r="N10" s="231"/>
      <c r="O10" s="231">
        <v>445</v>
      </c>
      <c r="P10" s="231"/>
      <c r="Q10" s="231">
        <v>465</v>
      </c>
      <c r="R10" s="231"/>
      <c r="S10" s="263">
        <v>5.6818181818181816E-2</v>
      </c>
      <c r="T10" s="263"/>
      <c r="U10" s="263"/>
      <c r="V10" s="263">
        <v>4.49438202247191E-2</v>
      </c>
      <c r="W10" s="260"/>
      <c r="X10" s="260"/>
      <c r="Y10" s="231">
        <v>1851</v>
      </c>
      <c r="Z10" s="260"/>
      <c r="AA10" s="231">
        <v>1771</v>
      </c>
      <c r="AB10" s="260"/>
      <c r="AC10" s="263">
        <v>-4.3219881145326849E-2</v>
      </c>
      <c r="AD10" s="263"/>
      <c r="AE10" s="411"/>
    </row>
    <row r="11" spans="1:31" ht="15" customHeight="1" x14ac:dyDescent="0.2">
      <c r="A11" s="235" t="s">
        <v>90</v>
      </c>
      <c r="B11" s="236"/>
      <c r="C11" s="236">
        <v>304</v>
      </c>
      <c r="D11" s="236"/>
      <c r="E11" s="236">
        <v>315</v>
      </c>
      <c r="F11" s="236"/>
      <c r="G11" s="236">
        <v>288</v>
      </c>
      <c r="H11" s="236"/>
      <c r="I11" s="236">
        <v>294</v>
      </c>
      <c r="J11" s="410"/>
      <c r="K11" s="236">
        <v>280</v>
      </c>
      <c r="L11" s="236"/>
      <c r="M11" s="236">
        <v>273</v>
      </c>
      <c r="N11" s="236"/>
      <c r="O11" s="236">
        <v>284</v>
      </c>
      <c r="P11" s="236"/>
      <c r="Q11" s="236">
        <v>274</v>
      </c>
      <c r="R11" s="236"/>
      <c r="S11" s="267">
        <v>-6.8027210884353748E-2</v>
      </c>
      <c r="T11" s="267"/>
      <c r="U11" s="267"/>
      <c r="V11" s="267">
        <v>-3.5211267605633804E-2</v>
      </c>
      <c r="W11" s="227"/>
      <c r="X11" s="227"/>
      <c r="Y11" s="236">
        <v>1201</v>
      </c>
      <c r="Z11" s="227"/>
      <c r="AA11" s="236">
        <v>1111</v>
      </c>
      <c r="AB11" s="227"/>
      <c r="AC11" s="267">
        <v>-7.4937552039966701E-2</v>
      </c>
      <c r="AD11" s="267"/>
      <c r="AE11" s="411"/>
    </row>
    <row r="12" spans="1:31" ht="15" customHeight="1" x14ac:dyDescent="0.2">
      <c r="A12" s="240" t="s">
        <v>91</v>
      </c>
      <c r="B12" s="231"/>
      <c r="C12" s="231">
        <v>141</v>
      </c>
      <c r="D12" s="231"/>
      <c r="E12" s="231">
        <v>154</v>
      </c>
      <c r="F12" s="231"/>
      <c r="G12" s="231">
        <v>128</v>
      </c>
      <c r="H12" s="231"/>
      <c r="I12" s="231">
        <v>120</v>
      </c>
      <c r="J12" s="343"/>
      <c r="K12" s="231">
        <v>118</v>
      </c>
      <c r="L12" s="231"/>
      <c r="M12" s="231">
        <v>126</v>
      </c>
      <c r="N12" s="231"/>
      <c r="O12" s="231">
        <v>116</v>
      </c>
      <c r="P12" s="231"/>
      <c r="Q12" s="231">
        <v>111</v>
      </c>
      <c r="R12" s="231"/>
      <c r="S12" s="263">
        <v>-7.4999999999999997E-2</v>
      </c>
      <c r="T12" s="263"/>
      <c r="U12" s="263"/>
      <c r="V12" s="263">
        <v>-4.3103448275862072E-2</v>
      </c>
      <c r="W12" s="260"/>
      <c r="X12" s="260"/>
      <c r="Y12" s="231">
        <v>543</v>
      </c>
      <c r="Z12" s="260"/>
      <c r="AA12" s="231">
        <v>471</v>
      </c>
      <c r="AB12" s="260"/>
      <c r="AC12" s="263">
        <v>-0.13259668508287292</v>
      </c>
      <c r="AD12" s="263"/>
      <c r="AE12" s="411"/>
    </row>
    <row r="13" spans="1:31" ht="15" customHeight="1" x14ac:dyDescent="0.2">
      <c r="A13" s="225" t="s">
        <v>92</v>
      </c>
      <c r="B13" s="236"/>
      <c r="C13" s="239">
        <v>77</v>
      </c>
      <c r="D13" s="236"/>
      <c r="E13" s="239">
        <v>80</v>
      </c>
      <c r="F13" s="236"/>
      <c r="G13" s="239">
        <v>95</v>
      </c>
      <c r="H13" s="236"/>
      <c r="I13" s="239">
        <v>186</v>
      </c>
      <c r="J13" s="410"/>
      <c r="K13" s="239">
        <v>191</v>
      </c>
      <c r="L13" s="236"/>
      <c r="M13" s="239">
        <v>168</v>
      </c>
      <c r="N13" s="236"/>
      <c r="O13" s="239">
        <v>142</v>
      </c>
      <c r="P13" s="236"/>
      <c r="Q13" s="239">
        <v>219</v>
      </c>
      <c r="R13" s="236"/>
      <c r="S13" s="267">
        <v>0.17741935483870969</v>
      </c>
      <c r="T13" s="267"/>
      <c r="U13" s="267"/>
      <c r="V13" s="267">
        <v>0.54225352112676062</v>
      </c>
      <c r="W13" s="227"/>
      <c r="X13" s="227"/>
      <c r="Y13" s="239">
        <v>438</v>
      </c>
      <c r="Z13" s="227"/>
      <c r="AA13" s="239">
        <v>720</v>
      </c>
      <c r="AB13" s="227"/>
      <c r="AC13" s="267">
        <v>0.64383561643835618</v>
      </c>
      <c r="AD13" s="267"/>
      <c r="AE13" s="411"/>
    </row>
    <row r="14" spans="1:31" ht="15" customHeight="1" x14ac:dyDescent="0.2">
      <c r="A14" s="332" t="s">
        <v>506</v>
      </c>
      <c r="B14" s="231"/>
      <c r="C14" s="241">
        <v>2415</v>
      </c>
      <c r="D14" s="231"/>
      <c r="E14" s="241">
        <v>2395</v>
      </c>
      <c r="F14" s="231"/>
      <c r="G14" s="241">
        <v>2318</v>
      </c>
      <c r="H14" s="231"/>
      <c r="I14" s="241">
        <v>2326</v>
      </c>
      <c r="J14" s="343"/>
      <c r="K14" s="241">
        <v>2260</v>
      </c>
      <c r="L14" s="231"/>
      <c r="M14" s="241">
        <v>2260</v>
      </c>
      <c r="N14" s="231"/>
      <c r="O14" s="241">
        <v>2259</v>
      </c>
      <c r="P14" s="231"/>
      <c r="Q14" s="241">
        <v>2368</v>
      </c>
      <c r="R14" s="231"/>
      <c r="S14" s="263">
        <v>1.8056749785038694E-2</v>
      </c>
      <c r="T14" s="263"/>
      <c r="U14" s="263"/>
      <c r="V14" s="263">
        <v>4.8251438689685705E-2</v>
      </c>
      <c r="W14" s="260"/>
      <c r="X14" s="260"/>
      <c r="Y14" s="231">
        <v>9454</v>
      </c>
      <c r="Z14" s="260"/>
      <c r="AA14" s="231">
        <v>9147</v>
      </c>
      <c r="AB14" s="260"/>
      <c r="AC14" s="263">
        <v>-3.2473027290035962E-2</v>
      </c>
      <c r="AD14" s="263"/>
      <c r="AE14" s="411"/>
    </row>
    <row r="15" spans="1:31" ht="15" customHeight="1" x14ac:dyDescent="0.2">
      <c r="A15" s="412" t="s">
        <v>93</v>
      </c>
      <c r="B15" s="236"/>
      <c r="C15" s="236"/>
      <c r="D15" s="236"/>
      <c r="E15" s="236"/>
      <c r="F15" s="236"/>
      <c r="G15" s="236"/>
      <c r="H15" s="236"/>
      <c r="I15" s="236"/>
      <c r="J15" s="410"/>
      <c r="K15" s="236"/>
      <c r="L15" s="236"/>
      <c r="M15" s="236"/>
      <c r="N15" s="236"/>
      <c r="O15" s="236"/>
      <c r="P15" s="236"/>
      <c r="Q15" s="236"/>
      <c r="R15" s="236"/>
      <c r="S15" s="267"/>
      <c r="T15" s="267"/>
      <c r="U15" s="267"/>
      <c r="V15" s="267"/>
      <c r="W15" s="236"/>
      <c r="X15" s="236"/>
      <c r="Y15" s="236"/>
      <c r="Z15" s="236"/>
      <c r="AA15" s="236"/>
      <c r="AB15" s="236"/>
      <c r="AC15" s="267"/>
      <c r="AD15" s="267"/>
      <c r="AE15" s="411"/>
    </row>
    <row r="16" spans="1:31" ht="15" customHeight="1" x14ac:dyDescent="0.2">
      <c r="A16" s="174" t="s">
        <v>94</v>
      </c>
      <c r="B16" s="231"/>
      <c r="C16" s="231">
        <v>857</v>
      </c>
      <c r="D16" s="231"/>
      <c r="E16" s="231">
        <v>907</v>
      </c>
      <c r="F16" s="231"/>
      <c r="G16" s="231">
        <v>916</v>
      </c>
      <c r="H16" s="231"/>
      <c r="I16" s="231">
        <v>982</v>
      </c>
      <c r="J16" s="343"/>
      <c r="K16" s="231">
        <v>1027</v>
      </c>
      <c r="L16" s="231"/>
      <c r="M16" s="231">
        <v>1007</v>
      </c>
      <c r="N16" s="231"/>
      <c r="O16" s="231">
        <v>1001</v>
      </c>
      <c r="P16" s="231"/>
      <c r="Q16" s="231">
        <v>906</v>
      </c>
      <c r="R16" s="231"/>
      <c r="S16" s="263">
        <v>-7.7393075356415472E-2</v>
      </c>
      <c r="T16" s="263"/>
      <c r="U16" s="263"/>
      <c r="V16" s="263">
        <v>-9.4905094905094911E-2</v>
      </c>
      <c r="W16" s="260"/>
      <c r="X16" s="260"/>
      <c r="Y16" s="231">
        <v>3662</v>
      </c>
      <c r="Z16" s="260"/>
      <c r="AA16" s="231">
        <v>3941</v>
      </c>
      <c r="AB16" s="260"/>
      <c r="AC16" s="263">
        <v>7.6187875477880945E-2</v>
      </c>
      <c r="AD16" s="263"/>
      <c r="AE16" s="411"/>
    </row>
    <row r="17" spans="1:31" ht="15" customHeight="1" x14ac:dyDescent="0.2">
      <c r="A17" s="225" t="s">
        <v>507</v>
      </c>
      <c r="B17" s="236"/>
      <c r="C17" s="239">
        <v>214</v>
      </c>
      <c r="D17" s="236"/>
      <c r="E17" s="239">
        <v>248</v>
      </c>
      <c r="F17" s="236"/>
      <c r="G17" s="239">
        <v>244</v>
      </c>
      <c r="H17" s="236"/>
      <c r="I17" s="239">
        <v>285</v>
      </c>
      <c r="J17" s="410"/>
      <c r="K17" s="239">
        <v>354</v>
      </c>
      <c r="L17" s="236"/>
      <c r="M17" s="239">
        <v>394</v>
      </c>
      <c r="N17" s="236"/>
      <c r="O17" s="239">
        <v>357</v>
      </c>
      <c r="P17" s="236"/>
      <c r="Q17" s="239">
        <v>270</v>
      </c>
      <c r="R17" s="236"/>
      <c r="S17" s="267">
        <v>-5.2631578947368418E-2</v>
      </c>
      <c r="T17" s="267"/>
      <c r="U17" s="267"/>
      <c r="V17" s="267">
        <v>-0.24369747899159663</v>
      </c>
      <c r="W17" s="227"/>
      <c r="X17" s="227"/>
      <c r="Y17" s="236">
        <v>991</v>
      </c>
      <c r="Z17" s="227"/>
      <c r="AA17" s="236">
        <v>1375</v>
      </c>
      <c r="AB17" s="227"/>
      <c r="AC17" s="267">
        <v>0.38748738647830472</v>
      </c>
      <c r="AD17" s="267"/>
      <c r="AE17" s="411"/>
    </row>
    <row r="18" spans="1:31" ht="15" customHeight="1" x14ac:dyDescent="0.2">
      <c r="A18" s="332" t="s">
        <v>495</v>
      </c>
      <c r="B18" s="231"/>
      <c r="C18" s="241">
        <v>643</v>
      </c>
      <c r="D18" s="233"/>
      <c r="E18" s="241">
        <v>659</v>
      </c>
      <c r="F18" s="233"/>
      <c r="G18" s="241">
        <v>672</v>
      </c>
      <c r="H18" s="233"/>
      <c r="I18" s="241">
        <v>697</v>
      </c>
      <c r="J18" s="343"/>
      <c r="K18" s="241">
        <v>673</v>
      </c>
      <c r="L18" s="233"/>
      <c r="M18" s="241">
        <v>613</v>
      </c>
      <c r="N18" s="233"/>
      <c r="O18" s="241">
        <v>644</v>
      </c>
      <c r="P18" s="233"/>
      <c r="Q18" s="241">
        <v>636</v>
      </c>
      <c r="R18" s="231"/>
      <c r="S18" s="263">
        <v>-8.7517934002869446E-2</v>
      </c>
      <c r="T18" s="263"/>
      <c r="U18" s="263"/>
      <c r="V18" s="263">
        <v>-1.2422360248447204E-2</v>
      </c>
      <c r="W18" s="260"/>
      <c r="X18" s="260"/>
      <c r="Y18" s="241">
        <v>2671</v>
      </c>
      <c r="Z18" s="260"/>
      <c r="AA18" s="241">
        <v>2566</v>
      </c>
      <c r="AB18" s="260"/>
      <c r="AC18" s="263">
        <v>-3.9311119430924746E-2</v>
      </c>
      <c r="AD18" s="263"/>
      <c r="AE18" s="411"/>
    </row>
    <row r="19" spans="1:31" ht="15" customHeight="1" x14ac:dyDescent="0.2">
      <c r="A19" s="412" t="s">
        <v>95</v>
      </c>
      <c r="B19" s="236"/>
      <c r="C19" s="236"/>
      <c r="D19" s="236"/>
      <c r="E19" s="236"/>
      <c r="F19" s="236"/>
      <c r="G19" s="236"/>
      <c r="H19" s="236"/>
      <c r="I19" s="236"/>
      <c r="J19" s="410"/>
      <c r="K19" s="236"/>
      <c r="L19" s="236"/>
      <c r="M19" s="236"/>
      <c r="N19" s="236"/>
      <c r="O19" s="236"/>
      <c r="P19" s="236"/>
      <c r="Q19" s="236"/>
      <c r="R19" s="236"/>
      <c r="S19" s="267"/>
      <c r="T19" s="267"/>
      <c r="U19" s="267"/>
      <c r="V19" s="267"/>
      <c r="W19" s="227"/>
      <c r="X19" s="227"/>
      <c r="Y19" s="236"/>
      <c r="Z19" s="227"/>
      <c r="AA19" s="236"/>
      <c r="AB19" s="227"/>
      <c r="AC19" s="267"/>
      <c r="AD19" s="267"/>
      <c r="AE19" s="411"/>
    </row>
    <row r="20" spans="1:31" ht="15" customHeight="1" x14ac:dyDescent="0.2">
      <c r="A20" s="240" t="s">
        <v>96</v>
      </c>
      <c r="B20" s="231"/>
      <c r="C20" s="231">
        <v>-2</v>
      </c>
      <c r="D20" s="231"/>
      <c r="E20" s="231">
        <v>9</v>
      </c>
      <c r="F20" s="231"/>
      <c r="G20" s="231">
        <v>-1</v>
      </c>
      <c r="H20" s="231"/>
      <c r="I20" s="231">
        <v>0</v>
      </c>
      <c r="J20" s="233"/>
      <c r="K20" s="231">
        <v>-1</v>
      </c>
      <c r="L20" s="231"/>
      <c r="M20" s="231">
        <v>0</v>
      </c>
      <c r="N20" s="231"/>
      <c r="O20" s="231">
        <v>0</v>
      </c>
      <c r="P20" s="231"/>
      <c r="Q20" s="231">
        <v>0</v>
      </c>
      <c r="R20" s="231"/>
      <c r="S20" s="360" t="s">
        <v>76</v>
      </c>
      <c r="T20" s="263"/>
      <c r="U20" s="263"/>
      <c r="V20" s="360" t="s">
        <v>76</v>
      </c>
      <c r="W20" s="260"/>
      <c r="X20" s="260"/>
      <c r="Y20" s="231">
        <v>6</v>
      </c>
      <c r="Z20" s="260"/>
      <c r="AA20" s="231">
        <v>-1</v>
      </c>
      <c r="AB20" s="260"/>
      <c r="AC20" s="360" t="s">
        <v>76</v>
      </c>
      <c r="AD20" s="263"/>
      <c r="AE20" s="411"/>
    </row>
    <row r="21" spans="1:31" ht="15" customHeight="1" x14ac:dyDescent="0.2">
      <c r="A21" s="225" t="s">
        <v>49</v>
      </c>
      <c r="B21" s="236"/>
      <c r="C21" s="236">
        <v>0</v>
      </c>
      <c r="D21" s="236"/>
      <c r="E21" s="236">
        <v>0</v>
      </c>
      <c r="F21" s="236"/>
      <c r="G21" s="236">
        <v>0</v>
      </c>
      <c r="H21" s="236"/>
      <c r="I21" s="236">
        <v>0</v>
      </c>
      <c r="J21" s="410"/>
      <c r="K21" s="236">
        <v>0</v>
      </c>
      <c r="L21" s="236"/>
      <c r="M21" s="236">
        <v>0</v>
      </c>
      <c r="N21" s="236"/>
      <c r="O21" s="236">
        <v>0</v>
      </c>
      <c r="P21" s="236"/>
      <c r="Q21" s="236">
        <v>44</v>
      </c>
      <c r="R21" s="236"/>
      <c r="S21" s="413" t="s">
        <v>76</v>
      </c>
      <c r="T21" s="267"/>
      <c r="U21" s="267"/>
      <c r="V21" s="413" t="s">
        <v>76</v>
      </c>
      <c r="W21" s="227"/>
      <c r="X21" s="227"/>
      <c r="Y21" s="239">
        <v>0</v>
      </c>
      <c r="Z21" s="227"/>
      <c r="AA21" s="239">
        <v>44</v>
      </c>
      <c r="AB21" s="227"/>
      <c r="AC21" s="413" t="s">
        <v>76</v>
      </c>
      <c r="AD21" s="267"/>
      <c r="AE21" s="411"/>
    </row>
    <row r="22" spans="1:31" ht="15" customHeight="1" x14ac:dyDescent="0.2">
      <c r="A22" s="332" t="s">
        <v>97</v>
      </c>
      <c r="B22" s="231"/>
      <c r="C22" s="243">
        <v>-2</v>
      </c>
      <c r="D22" s="231"/>
      <c r="E22" s="243">
        <v>9</v>
      </c>
      <c r="F22" s="231"/>
      <c r="G22" s="243">
        <v>-1</v>
      </c>
      <c r="H22" s="231"/>
      <c r="I22" s="243">
        <v>0</v>
      </c>
      <c r="J22" s="343"/>
      <c r="K22" s="243">
        <v>-1</v>
      </c>
      <c r="L22" s="231"/>
      <c r="M22" s="243">
        <v>0</v>
      </c>
      <c r="N22" s="231"/>
      <c r="O22" s="243">
        <v>0</v>
      </c>
      <c r="P22" s="231"/>
      <c r="Q22" s="243">
        <v>44</v>
      </c>
      <c r="R22" s="231"/>
      <c r="S22" s="360" t="s">
        <v>76</v>
      </c>
      <c r="T22" s="263"/>
      <c r="U22" s="263"/>
      <c r="V22" s="360" t="s">
        <v>76</v>
      </c>
      <c r="W22" s="260"/>
      <c r="X22" s="260"/>
      <c r="Y22" s="243">
        <v>6</v>
      </c>
      <c r="Z22" s="260"/>
      <c r="AA22" s="243">
        <v>43</v>
      </c>
      <c r="AB22" s="260"/>
      <c r="AC22" s="360" t="s">
        <v>76</v>
      </c>
      <c r="AD22" s="263"/>
      <c r="AE22" s="411"/>
    </row>
    <row r="23" spans="1:31" ht="15" customHeight="1" x14ac:dyDescent="0.2">
      <c r="A23" s="259" t="s">
        <v>50</v>
      </c>
      <c r="B23" s="236"/>
      <c r="C23" s="236">
        <v>3056</v>
      </c>
      <c r="D23" s="236"/>
      <c r="E23" s="236">
        <v>3063</v>
      </c>
      <c r="F23" s="236"/>
      <c r="G23" s="236">
        <v>2989</v>
      </c>
      <c r="H23" s="236"/>
      <c r="I23" s="236">
        <v>3023</v>
      </c>
      <c r="J23" s="410"/>
      <c r="K23" s="236">
        <v>2932</v>
      </c>
      <c r="L23" s="236"/>
      <c r="M23" s="236">
        <v>2873</v>
      </c>
      <c r="N23" s="236"/>
      <c r="O23" s="236">
        <v>2903</v>
      </c>
      <c r="P23" s="236"/>
      <c r="Q23" s="236">
        <v>3048</v>
      </c>
      <c r="R23" s="236"/>
      <c r="S23" s="267">
        <v>8.2699305325835259E-3</v>
      </c>
      <c r="T23" s="267"/>
      <c r="U23" s="267"/>
      <c r="V23" s="267">
        <v>4.9948329314502236E-2</v>
      </c>
      <c r="W23" s="227"/>
      <c r="X23" s="227"/>
      <c r="Y23" s="236">
        <v>12131</v>
      </c>
      <c r="Z23" s="227"/>
      <c r="AA23" s="236">
        <v>11756</v>
      </c>
      <c r="AB23" s="227"/>
      <c r="AC23" s="267">
        <v>-3.0912538125463688E-2</v>
      </c>
      <c r="AD23" s="267"/>
      <c r="AE23" s="261"/>
    </row>
    <row r="24" spans="1:31" ht="15" customHeight="1" x14ac:dyDescent="0.2">
      <c r="A24" s="332" t="s">
        <v>51</v>
      </c>
      <c r="B24" s="231"/>
      <c r="C24" s="231">
        <v>0</v>
      </c>
      <c r="D24" s="231"/>
      <c r="E24" s="231">
        <v>2</v>
      </c>
      <c r="F24" s="231"/>
      <c r="G24" s="231">
        <v>5</v>
      </c>
      <c r="H24" s="231"/>
      <c r="I24" s="231">
        <v>8</v>
      </c>
      <c r="J24" s="343"/>
      <c r="K24" s="231">
        <v>4</v>
      </c>
      <c r="L24" s="231"/>
      <c r="M24" s="231">
        <v>1</v>
      </c>
      <c r="N24" s="231"/>
      <c r="O24" s="231">
        <v>2</v>
      </c>
      <c r="P24" s="231"/>
      <c r="Q24" s="231">
        <v>3</v>
      </c>
      <c r="R24" s="231"/>
      <c r="S24" s="263">
        <v>-0.625</v>
      </c>
      <c r="T24" s="263"/>
      <c r="U24" s="263"/>
      <c r="V24" s="263">
        <v>0.5</v>
      </c>
      <c r="W24" s="260"/>
      <c r="X24" s="260"/>
      <c r="Y24" s="231">
        <v>15</v>
      </c>
      <c r="Z24" s="260"/>
      <c r="AA24" s="231">
        <v>10</v>
      </c>
      <c r="AB24" s="260"/>
      <c r="AC24" s="263">
        <v>-0.33333333333333331</v>
      </c>
      <c r="AD24" s="263"/>
      <c r="AE24" s="411"/>
    </row>
    <row r="25" spans="1:31" ht="15" customHeight="1" x14ac:dyDescent="0.2">
      <c r="A25" s="259" t="s">
        <v>98</v>
      </c>
      <c r="B25" s="414"/>
      <c r="C25" s="236"/>
      <c r="D25" s="414"/>
      <c r="E25" s="236"/>
      <c r="F25" s="414"/>
      <c r="G25" s="236"/>
      <c r="H25" s="414"/>
      <c r="I25" s="236"/>
      <c r="J25" s="410"/>
      <c r="K25" s="236"/>
      <c r="L25" s="414"/>
      <c r="M25" s="236"/>
      <c r="N25" s="414"/>
      <c r="O25" s="236"/>
      <c r="P25" s="414"/>
      <c r="Q25" s="236"/>
      <c r="R25" s="414"/>
      <c r="S25" s="267"/>
      <c r="T25" s="267"/>
      <c r="U25" s="267"/>
      <c r="V25" s="267">
        <v>0</v>
      </c>
      <c r="W25" s="414"/>
      <c r="X25" s="236"/>
      <c r="Y25" s="236"/>
      <c r="Z25" s="236"/>
      <c r="AA25" s="236"/>
      <c r="AB25" s="414"/>
      <c r="AC25" s="267"/>
      <c r="AD25" s="267"/>
      <c r="AE25" s="411"/>
    </row>
    <row r="26" spans="1:31" ht="15" customHeight="1" x14ac:dyDescent="0.2">
      <c r="A26" s="174" t="s">
        <v>508</v>
      </c>
      <c r="B26" s="231"/>
      <c r="C26" s="231">
        <v>1249</v>
      </c>
      <c r="D26" s="231"/>
      <c r="E26" s="231">
        <v>1125</v>
      </c>
      <c r="F26" s="231"/>
      <c r="G26" s="231">
        <v>1103</v>
      </c>
      <c r="H26" s="231"/>
      <c r="I26" s="231">
        <v>1303</v>
      </c>
      <c r="J26" s="343"/>
      <c r="K26" s="231">
        <v>1229</v>
      </c>
      <c r="L26" s="231"/>
      <c r="M26" s="231">
        <v>1084</v>
      </c>
      <c r="N26" s="231"/>
      <c r="O26" s="231">
        <v>1083</v>
      </c>
      <c r="P26" s="231"/>
      <c r="Q26" s="231">
        <v>1145</v>
      </c>
      <c r="R26" s="231"/>
      <c r="S26" s="263">
        <v>-0.12125863392171911</v>
      </c>
      <c r="T26" s="263"/>
      <c r="U26" s="263"/>
      <c r="V26" s="263">
        <v>5.7248384118190214E-2</v>
      </c>
      <c r="W26" s="260"/>
      <c r="X26" s="260"/>
      <c r="Y26" s="231">
        <v>4780</v>
      </c>
      <c r="Z26" s="260"/>
      <c r="AA26" s="231">
        <v>4541</v>
      </c>
      <c r="AB26" s="260"/>
      <c r="AC26" s="263">
        <v>-0.05</v>
      </c>
      <c r="AD26" s="263"/>
      <c r="AE26" s="261"/>
    </row>
    <row r="27" spans="1:31" ht="15" customHeight="1" x14ac:dyDescent="0.2">
      <c r="A27" s="235" t="s">
        <v>99</v>
      </c>
      <c r="B27" s="236"/>
      <c r="C27" s="236">
        <v>315</v>
      </c>
      <c r="D27" s="236"/>
      <c r="E27" s="236">
        <v>321</v>
      </c>
      <c r="F27" s="236"/>
      <c r="G27" s="236">
        <v>332</v>
      </c>
      <c r="H27" s="236"/>
      <c r="I27" s="236">
        <v>356</v>
      </c>
      <c r="J27" s="410"/>
      <c r="K27" s="236">
        <v>362</v>
      </c>
      <c r="L27" s="236"/>
      <c r="M27" s="236">
        <v>365</v>
      </c>
      <c r="N27" s="236"/>
      <c r="O27" s="236">
        <v>376</v>
      </c>
      <c r="P27" s="236"/>
      <c r="Q27" s="236">
        <v>362</v>
      </c>
      <c r="R27" s="236"/>
      <c r="S27" s="267">
        <v>1.6853932584269662E-2</v>
      </c>
      <c r="T27" s="267"/>
      <c r="U27" s="267"/>
      <c r="V27" s="267">
        <v>-3.7234042553191488E-2</v>
      </c>
      <c r="W27" s="227"/>
      <c r="X27" s="227"/>
      <c r="Y27" s="236">
        <v>1324</v>
      </c>
      <c r="Z27" s="227"/>
      <c r="AA27" s="236">
        <v>1465</v>
      </c>
      <c r="AB27" s="227"/>
      <c r="AC27" s="267">
        <v>0.10649546827794562</v>
      </c>
      <c r="AD27" s="267"/>
      <c r="AE27" s="411"/>
    </row>
    <row r="28" spans="1:31" ht="15" customHeight="1" x14ac:dyDescent="0.2">
      <c r="A28" s="174" t="s">
        <v>509</v>
      </c>
      <c r="B28" s="231"/>
      <c r="C28" s="231">
        <v>254</v>
      </c>
      <c r="D28" s="231"/>
      <c r="E28" s="231">
        <v>257</v>
      </c>
      <c r="F28" s="231"/>
      <c r="G28" s="231">
        <v>248</v>
      </c>
      <c r="H28" s="231"/>
      <c r="I28" s="231">
        <v>226</v>
      </c>
      <c r="J28" s="343"/>
      <c r="K28" s="231">
        <v>242</v>
      </c>
      <c r="L28" s="231"/>
      <c r="M28" s="231">
        <v>245</v>
      </c>
      <c r="N28" s="231"/>
      <c r="O28" s="231">
        <v>254</v>
      </c>
      <c r="P28" s="231"/>
      <c r="Q28" s="231">
        <v>242</v>
      </c>
      <c r="R28" s="231"/>
      <c r="S28" s="263">
        <v>7.0796460176991149E-2</v>
      </c>
      <c r="T28" s="263"/>
      <c r="U28" s="263"/>
      <c r="V28" s="263">
        <v>-4.7244094488188976E-2</v>
      </c>
      <c r="W28" s="260"/>
      <c r="X28" s="260"/>
      <c r="Y28" s="231">
        <v>985</v>
      </c>
      <c r="Z28" s="260"/>
      <c r="AA28" s="231">
        <v>983</v>
      </c>
      <c r="AB28" s="260"/>
      <c r="AC28" s="263">
        <v>-2.0304568527918783E-3</v>
      </c>
      <c r="AD28" s="263"/>
      <c r="AE28" s="411"/>
    </row>
    <row r="29" spans="1:31" ht="15" customHeight="1" x14ac:dyDescent="0.2">
      <c r="A29" s="235" t="s">
        <v>100</v>
      </c>
      <c r="B29" s="236"/>
      <c r="C29" s="236">
        <v>120</v>
      </c>
      <c r="D29" s="236"/>
      <c r="E29" s="236">
        <v>124</v>
      </c>
      <c r="F29" s="236"/>
      <c r="G29" s="236">
        <v>110</v>
      </c>
      <c r="H29" s="236"/>
      <c r="I29" s="236">
        <v>146</v>
      </c>
      <c r="J29" s="410"/>
      <c r="K29" s="236">
        <v>116</v>
      </c>
      <c r="L29" s="236"/>
      <c r="M29" s="236">
        <v>115</v>
      </c>
      <c r="N29" s="236"/>
      <c r="O29" s="236">
        <v>113</v>
      </c>
      <c r="P29" s="236"/>
      <c r="Q29" s="236">
        <v>126</v>
      </c>
      <c r="R29" s="236"/>
      <c r="S29" s="267">
        <v>-0.13698630136986301</v>
      </c>
      <c r="T29" s="267"/>
      <c r="U29" s="267"/>
      <c r="V29" s="267">
        <v>0.11504424778761062</v>
      </c>
      <c r="W29" s="227"/>
      <c r="X29" s="227"/>
      <c r="Y29" s="236">
        <v>500</v>
      </c>
      <c r="Z29" s="227"/>
      <c r="AA29" s="236">
        <v>470</v>
      </c>
      <c r="AB29" s="227"/>
      <c r="AC29" s="267">
        <v>-0.06</v>
      </c>
      <c r="AD29" s="267"/>
      <c r="AE29" s="411"/>
    </row>
    <row r="30" spans="1:31" ht="15" customHeight="1" x14ac:dyDescent="0.2">
      <c r="A30" s="174" t="s">
        <v>101</v>
      </c>
      <c r="B30" s="231"/>
      <c r="C30" s="231">
        <v>0</v>
      </c>
      <c r="D30" s="231"/>
      <c r="E30" s="231">
        <v>0</v>
      </c>
      <c r="F30" s="231"/>
      <c r="G30" s="231">
        <v>0</v>
      </c>
      <c r="H30" s="231"/>
      <c r="I30" s="231">
        <v>24</v>
      </c>
      <c r="J30" s="343"/>
      <c r="K30" s="231">
        <v>9</v>
      </c>
      <c r="L30" s="231"/>
      <c r="M30" s="231">
        <v>12</v>
      </c>
      <c r="N30" s="231"/>
      <c r="O30" s="231">
        <v>27</v>
      </c>
      <c r="P30" s="231"/>
      <c r="Q30" s="231">
        <v>29</v>
      </c>
      <c r="R30" s="231"/>
      <c r="S30" s="263">
        <v>0.20833333333333334</v>
      </c>
      <c r="T30" s="263"/>
      <c r="U30" s="263"/>
      <c r="V30" s="263">
        <v>7.407407407407407E-2</v>
      </c>
      <c r="W30" s="260"/>
      <c r="X30" s="260"/>
      <c r="Y30" s="231">
        <v>24</v>
      </c>
      <c r="Z30" s="260"/>
      <c r="AA30" s="231">
        <v>77</v>
      </c>
      <c r="AB30" s="260"/>
      <c r="AC30" s="263">
        <v>2.2083333333333335</v>
      </c>
      <c r="AD30" s="263"/>
      <c r="AE30" s="411"/>
    </row>
    <row r="31" spans="1:31" ht="15" customHeight="1" x14ac:dyDescent="0.2">
      <c r="A31" s="235" t="s">
        <v>102</v>
      </c>
      <c r="B31" s="236"/>
      <c r="C31" s="236">
        <v>50</v>
      </c>
      <c r="D31" s="236"/>
      <c r="E31" s="236">
        <v>48</v>
      </c>
      <c r="F31" s="236"/>
      <c r="G31" s="236">
        <v>47</v>
      </c>
      <c r="H31" s="236"/>
      <c r="I31" s="236">
        <v>81</v>
      </c>
      <c r="J31" s="410"/>
      <c r="K31" s="236">
        <v>60</v>
      </c>
      <c r="L31" s="236"/>
      <c r="M31" s="236">
        <v>59</v>
      </c>
      <c r="N31" s="236"/>
      <c r="O31" s="236">
        <v>59</v>
      </c>
      <c r="P31" s="236"/>
      <c r="Q31" s="236">
        <v>58</v>
      </c>
      <c r="R31" s="236"/>
      <c r="S31" s="267">
        <v>-0.2839506172839506</v>
      </c>
      <c r="T31" s="267"/>
      <c r="U31" s="267"/>
      <c r="V31" s="267">
        <v>-1.6949152542372881E-2</v>
      </c>
      <c r="W31" s="227"/>
      <c r="X31" s="227"/>
      <c r="Y31" s="236">
        <v>226</v>
      </c>
      <c r="Z31" s="227"/>
      <c r="AA31" s="236">
        <v>236</v>
      </c>
      <c r="AB31" s="227"/>
      <c r="AC31" s="267">
        <v>4.4247787610619468E-2</v>
      </c>
      <c r="AD31" s="267"/>
      <c r="AE31" s="411"/>
    </row>
    <row r="32" spans="1:31" ht="15" customHeight="1" x14ac:dyDescent="0.2">
      <c r="A32" s="174" t="s">
        <v>103</v>
      </c>
      <c r="B32" s="231"/>
      <c r="C32" s="415">
        <v>280</v>
      </c>
      <c r="D32" s="231"/>
      <c r="E32" s="415">
        <v>295</v>
      </c>
      <c r="F32" s="231"/>
      <c r="G32" s="415">
        <v>251</v>
      </c>
      <c r="H32" s="231"/>
      <c r="I32" s="415">
        <v>350</v>
      </c>
      <c r="J32" s="343"/>
      <c r="K32" s="415">
        <v>275</v>
      </c>
      <c r="L32" s="231"/>
      <c r="M32" s="415">
        <v>274</v>
      </c>
      <c r="N32" s="231"/>
      <c r="O32" s="415">
        <v>268</v>
      </c>
      <c r="P32" s="231"/>
      <c r="Q32" s="415">
        <v>445</v>
      </c>
      <c r="R32" s="231"/>
      <c r="S32" s="263">
        <v>0.27142857142857141</v>
      </c>
      <c r="T32" s="263"/>
      <c r="U32" s="263"/>
      <c r="V32" s="263">
        <v>0.66044776119402981</v>
      </c>
      <c r="W32" s="260"/>
      <c r="X32" s="260"/>
      <c r="Y32" s="231">
        <v>1176</v>
      </c>
      <c r="Z32" s="260"/>
      <c r="AA32" s="231">
        <v>1262</v>
      </c>
      <c r="AB32" s="260"/>
      <c r="AC32" s="263">
        <v>7.312925170068027E-2</v>
      </c>
      <c r="AD32" s="263"/>
      <c r="AE32" s="411"/>
    </row>
    <row r="33" spans="1:31" ht="15" customHeight="1" x14ac:dyDescent="0.2">
      <c r="A33" s="259" t="s">
        <v>510</v>
      </c>
      <c r="B33" s="236"/>
      <c r="C33" s="416">
        <v>2268</v>
      </c>
      <c r="D33" s="236"/>
      <c r="E33" s="416">
        <v>2170</v>
      </c>
      <c r="F33" s="236"/>
      <c r="G33" s="416">
        <v>2091</v>
      </c>
      <c r="H33" s="236"/>
      <c r="I33" s="416">
        <v>2486</v>
      </c>
      <c r="J33" s="410"/>
      <c r="K33" s="416">
        <v>2293</v>
      </c>
      <c r="L33" s="236"/>
      <c r="M33" s="416">
        <v>2154</v>
      </c>
      <c r="N33" s="236"/>
      <c r="O33" s="416">
        <v>2180</v>
      </c>
      <c r="P33" s="236"/>
      <c r="Q33" s="416">
        <v>2407</v>
      </c>
      <c r="R33" s="236"/>
      <c r="S33" s="267">
        <v>-3.1777956556717619E-2</v>
      </c>
      <c r="T33" s="267"/>
      <c r="U33" s="267"/>
      <c r="V33" s="267">
        <v>0.10412844036697248</v>
      </c>
      <c r="W33" s="227"/>
      <c r="X33" s="227"/>
      <c r="Y33" s="416">
        <v>9015</v>
      </c>
      <c r="Z33" s="227"/>
      <c r="AA33" s="416">
        <v>9034</v>
      </c>
      <c r="AB33" s="227"/>
      <c r="AC33" s="267">
        <v>2.1075984470327234E-3</v>
      </c>
      <c r="AD33" s="267"/>
      <c r="AE33" s="261"/>
    </row>
    <row r="34" spans="1:31" ht="15" customHeight="1" x14ac:dyDescent="0.2">
      <c r="A34" s="332" t="s">
        <v>53</v>
      </c>
      <c r="B34" s="231"/>
      <c r="C34" s="241">
        <v>788</v>
      </c>
      <c r="D34" s="231"/>
      <c r="E34" s="241">
        <v>891</v>
      </c>
      <c r="F34" s="231"/>
      <c r="G34" s="241">
        <v>893</v>
      </c>
      <c r="H34" s="231"/>
      <c r="I34" s="241">
        <v>529</v>
      </c>
      <c r="J34" s="343"/>
      <c r="K34" s="241">
        <v>635</v>
      </c>
      <c r="L34" s="231"/>
      <c r="M34" s="241">
        <v>718</v>
      </c>
      <c r="N34" s="231"/>
      <c r="O34" s="241">
        <v>721</v>
      </c>
      <c r="P34" s="231"/>
      <c r="Q34" s="241">
        <v>638</v>
      </c>
      <c r="R34" s="231"/>
      <c r="S34" s="263">
        <v>0.20604914933837429</v>
      </c>
      <c r="T34" s="263"/>
      <c r="U34" s="263"/>
      <c r="V34" s="263">
        <v>-0.11511789181692095</v>
      </c>
      <c r="W34" s="260"/>
      <c r="X34" s="260"/>
      <c r="Y34" s="231">
        <v>3101</v>
      </c>
      <c r="Z34" s="260"/>
      <c r="AA34" s="231">
        <v>2712</v>
      </c>
      <c r="AB34" s="260"/>
      <c r="AC34" s="263">
        <v>-0.12544340535311191</v>
      </c>
      <c r="AD34" s="263"/>
      <c r="AE34" s="263"/>
    </row>
    <row r="35" spans="1:31" ht="15" customHeight="1" x14ac:dyDescent="0.2">
      <c r="A35" s="417" t="s">
        <v>54</v>
      </c>
      <c r="B35" s="236"/>
      <c r="C35" s="236">
        <v>129</v>
      </c>
      <c r="D35" s="236"/>
      <c r="E35" s="236">
        <v>158</v>
      </c>
      <c r="F35" s="236"/>
      <c r="G35" s="236">
        <v>129</v>
      </c>
      <c r="H35" s="236"/>
      <c r="I35" s="236">
        <v>92</v>
      </c>
      <c r="J35" s="410"/>
      <c r="K35" s="236">
        <v>127</v>
      </c>
      <c r="L35" s="236"/>
      <c r="M35" s="236">
        <v>131</v>
      </c>
      <c r="N35" s="236"/>
      <c r="O35" s="236">
        <v>138</v>
      </c>
      <c r="P35" s="236"/>
      <c r="Q35" s="236">
        <v>74</v>
      </c>
      <c r="R35" s="236"/>
      <c r="S35" s="267">
        <v>-0.19565217391304349</v>
      </c>
      <c r="T35" s="267"/>
      <c r="U35" s="267"/>
      <c r="V35" s="267">
        <v>-0.46376811594202899</v>
      </c>
      <c r="W35" s="227"/>
      <c r="X35" s="227"/>
      <c r="Y35" s="236">
        <v>508</v>
      </c>
      <c r="Z35" s="227"/>
      <c r="AA35" s="236">
        <v>470</v>
      </c>
      <c r="AB35" s="227"/>
      <c r="AC35" s="267">
        <v>-7.4803149606299218E-2</v>
      </c>
      <c r="AD35" s="267"/>
      <c r="AE35" s="263"/>
    </row>
    <row r="36" spans="1:31" ht="15" customHeight="1" x14ac:dyDescent="0.2">
      <c r="A36" s="332" t="s">
        <v>104</v>
      </c>
      <c r="B36" s="260"/>
      <c r="C36" s="231">
        <v>0</v>
      </c>
      <c r="D36" s="231"/>
      <c r="E36" s="231">
        <v>0</v>
      </c>
      <c r="F36" s="231"/>
      <c r="G36" s="231">
        <v>0</v>
      </c>
      <c r="H36" s="260"/>
      <c r="I36" s="231">
        <v>0</v>
      </c>
      <c r="J36" s="343"/>
      <c r="K36" s="231">
        <v>0</v>
      </c>
      <c r="L36" s="231"/>
      <c r="M36" s="231">
        <v>0</v>
      </c>
      <c r="N36" s="231"/>
      <c r="O36" s="231">
        <v>0</v>
      </c>
      <c r="P36" s="260"/>
      <c r="Q36" s="231">
        <v>0</v>
      </c>
      <c r="R36" s="260"/>
      <c r="S36" s="263">
        <v>0</v>
      </c>
      <c r="T36" s="263"/>
      <c r="U36" s="263"/>
      <c r="V36" s="263">
        <v>0</v>
      </c>
      <c r="W36" s="231"/>
      <c r="X36" s="231"/>
      <c r="Y36" s="231">
        <v>0</v>
      </c>
      <c r="Z36" s="231"/>
      <c r="AA36" s="231">
        <v>0</v>
      </c>
      <c r="AB36" s="231"/>
      <c r="AC36" s="263">
        <v>0</v>
      </c>
      <c r="AD36" s="263"/>
      <c r="AE36" s="263"/>
    </row>
    <row r="37" spans="1:31" ht="15" customHeight="1" x14ac:dyDescent="0.2">
      <c r="A37" s="259" t="s">
        <v>56</v>
      </c>
      <c r="B37" s="227"/>
      <c r="C37" s="244">
        <v>659</v>
      </c>
      <c r="D37" s="227"/>
      <c r="E37" s="244">
        <v>733</v>
      </c>
      <c r="F37" s="227"/>
      <c r="G37" s="244">
        <v>764</v>
      </c>
      <c r="H37" s="227"/>
      <c r="I37" s="244">
        <v>437</v>
      </c>
      <c r="J37" s="410"/>
      <c r="K37" s="244">
        <v>508</v>
      </c>
      <c r="L37" s="227"/>
      <c r="M37" s="244">
        <v>587</v>
      </c>
      <c r="N37" s="227"/>
      <c r="O37" s="244">
        <v>583</v>
      </c>
      <c r="P37" s="227"/>
      <c r="Q37" s="244">
        <v>564</v>
      </c>
      <c r="R37" s="227"/>
      <c r="S37" s="267">
        <v>0.29061784897025172</v>
      </c>
      <c r="T37" s="267"/>
      <c r="U37" s="267"/>
      <c r="V37" s="267">
        <v>-3.2590051457975985E-2</v>
      </c>
      <c r="W37" s="227"/>
      <c r="X37" s="227"/>
      <c r="Y37" s="244">
        <v>2593</v>
      </c>
      <c r="Z37" s="227"/>
      <c r="AA37" s="244">
        <v>2242</v>
      </c>
      <c r="AB37" s="227"/>
      <c r="AC37" s="267">
        <v>-0.13536444273042808</v>
      </c>
      <c r="AD37" s="267"/>
      <c r="AE37" s="263"/>
    </row>
    <row r="38" spans="1:31" ht="16.149999999999999" customHeight="1" x14ac:dyDescent="0.2">
      <c r="A38" s="382"/>
      <c r="B38" s="260"/>
      <c r="C38" s="260"/>
      <c r="D38" s="260"/>
      <c r="E38" s="260"/>
      <c r="F38" s="260"/>
      <c r="G38" s="260"/>
      <c r="H38" s="260"/>
      <c r="I38" s="260"/>
      <c r="J38" s="343"/>
      <c r="K38" s="260"/>
      <c r="L38" s="260"/>
      <c r="M38" s="260"/>
      <c r="N38" s="260"/>
      <c r="O38" s="260"/>
      <c r="P38" s="260"/>
      <c r="Q38" s="260"/>
      <c r="R38" s="260"/>
      <c r="S38" s="263"/>
      <c r="T38" s="263"/>
      <c r="U38" s="263"/>
      <c r="V38" s="263"/>
      <c r="W38" s="260"/>
      <c r="X38" s="231"/>
      <c r="Y38" s="275"/>
      <c r="Z38" s="231"/>
      <c r="AA38" s="231"/>
      <c r="AB38" s="260"/>
      <c r="AC38" s="263"/>
      <c r="AD38" s="263"/>
      <c r="AE38" s="263"/>
    </row>
    <row r="39" spans="1:31" ht="16.149999999999999" customHeight="1" x14ac:dyDescent="0.2">
      <c r="A39" s="332" t="s">
        <v>105</v>
      </c>
      <c r="B39" s="260"/>
      <c r="C39" s="260"/>
      <c r="D39" s="260"/>
      <c r="E39" s="260"/>
      <c r="F39" s="260"/>
      <c r="G39" s="260"/>
      <c r="H39" s="260"/>
      <c r="I39" s="260"/>
      <c r="J39" s="343"/>
      <c r="K39" s="260"/>
      <c r="L39" s="260"/>
      <c r="M39" s="260"/>
      <c r="N39" s="260"/>
      <c r="O39" s="260"/>
      <c r="P39" s="260"/>
      <c r="Q39" s="260"/>
      <c r="R39" s="260"/>
      <c r="S39" s="263"/>
      <c r="T39" s="263"/>
      <c r="U39" s="263"/>
      <c r="V39" s="263"/>
      <c r="W39" s="260"/>
      <c r="X39" s="231"/>
      <c r="Y39" s="231"/>
      <c r="Z39" s="231"/>
      <c r="AA39" s="231"/>
      <c r="AB39" s="260"/>
      <c r="AC39" s="263"/>
      <c r="AD39" s="263"/>
      <c r="AE39" s="263"/>
    </row>
    <row r="40" spans="1:31" ht="16.149999999999999" customHeight="1" x14ac:dyDescent="0.2">
      <c r="A40" s="418" t="s">
        <v>511</v>
      </c>
      <c r="B40" s="351"/>
      <c r="C40" s="349">
        <v>-55</v>
      </c>
      <c r="D40" s="349"/>
      <c r="E40" s="349">
        <v>-36</v>
      </c>
      <c r="F40" s="349"/>
      <c r="G40" s="349">
        <v>-55</v>
      </c>
      <c r="H40" s="349"/>
      <c r="I40" s="349">
        <v>-41</v>
      </c>
      <c r="J40" s="419"/>
      <c r="K40" s="349">
        <v>-55</v>
      </c>
      <c r="L40" s="349"/>
      <c r="M40" s="349">
        <v>-50</v>
      </c>
      <c r="N40" s="349"/>
      <c r="O40" s="349">
        <v>-55</v>
      </c>
      <c r="P40" s="349"/>
      <c r="Q40" s="349">
        <v>-72</v>
      </c>
      <c r="R40" s="351"/>
      <c r="S40" s="369">
        <v>0.75609756097560976</v>
      </c>
      <c r="T40" s="369"/>
      <c r="U40" s="369"/>
      <c r="V40" s="369">
        <v>0.30909090909090908</v>
      </c>
      <c r="W40" s="351"/>
      <c r="X40" s="351"/>
      <c r="Y40" s="349">
        <v>-187</v>
      </c>
      <c r="Z40" s="351"/>
      <c r="AA40" s="351">
        <v>-232</v>
      </c>
      <c r="AB40" s="351"/>
      <c r="AC40" s="369">
        <v>0.24064171122994651</v>
      </c>
      <c r="AD40" s="369"/>
      <c r="AE40" s="263"/>
    </row>
    <row r="41" spans="1:31" ht="15" customHeight="1" x14ac:dyDescent="0.2">
      <c r="A41" s="332" t="s">
        <v>106</v>
      </c>
      <c r="B41" s="231"/>
      <c r="C41" s="415">
        <v>-1</v>
      </c>
      <c r="D41" s="231"/>
      <c r="E41" s="415">
        <v>0</v>
      </c>
      <c r="F41" s="231"/>
      <c r="G41" s="415">
        <v>-1</v>
      </c>
      <c r="H41" s="231"/>
      <c r="I41" s="415">
        <v>0</v>
      </c>
      <c r="J41" s="343"/>
      <c r="K41" s="415">
        <v>-1</v>
      </c>
      <c r="L41" s="231"/>
      <c r="M41" s="415">
        <v>0</v>
      </c>
      <c r="N41" s="231"/>
      <c r="O41" s="415">
        <v>0</v>
      </c>
      <c r="P41" s="231"/>
      <c r="Q41" s="415">
        <v>0</v>
      </c>
      <c r="R41" s="231"/>
      <c r="S41" s="263">
        <v>0</v>
      </c>
      <c r="T41" s="263"/>
      <c r="U41" s="263"/>
      <c r="V41" s="263">
        <v>0</v>
      </c>
      <c r="W41" s="231"/>
      <c r="X41" s="231"/>
      <c r="Y41" s="231">
        <v>-2</v>
      </c>
      <c r="Z41" s="231"/>
      <c r="AA41" s="231">
        <v>-1</v>
      </c>
      <c r="AB41" s="231"/>
      <c r="AC41" s="263">
        <v>-0.5</v>
      </c>
      <c r="AD41" s="263"/>
      <c r="AE41" s="263"/>
    </row>
    <row r="42" spans="1:31" ht="15" customHeight="1" x14ac:dyDescent="0.2">
      <c r="A42" s="418" t="s">
        <v>57</v>
      </c>
      <c r="B42" s="349"/>
      <c r="C42" s="420">
        <v>603</v>
      </c>
      <c r="D42" s="349"/>
      <c r="E42" s="420">
        <v>697</v>
      </c>
      <c r="F42" s="349"/>
      <c r="G42" s="420">
        <v>708</v>
      </c>
      <c r="H42" s="349"/>
      <c r="I42" s="420">
        <v>396</v>
      </c>
      <c r="J42" s="421"/>
      <c r="K42" s="420">
        <v>452</v>
      </c>
      <c r="L42" s="349"/>
      <c r="M42" s="420">
        <v>537</v>
      </c>
      <c r="N42" s="349"/>
      <c r="O42" s="420">
        <v>528</v>
      </c>
      <c r="P42" s="349"/>
      <c r="Q42" s="420">
        <v>492</v>
      </c>
      <c r="R42" s="349"/>
      <c r="S42" s="369">
        <v>0.24242424242424243</v>
      </c>
      <c r="T42" s="369"/>
      <c r="U42" s="369"/>
      <c r="V42" s="369">
        <v>-6.8181818181818177E-2</v>
      </c>
      <c r="W42" s="349"/>
      <c r="X42" s="349"/>
      <c r="Y42" s="420">
        <v>2404</v>
      </c>
      <c r="Z42" s="349"/>
      <c r="AA42" s="420">
        <v>2009</v>
      </c>
      <c r="AB42" s="349"/>
      <c r="AC42" s="369">
        <v>-0.16430948419301164</v>
      </c>
      <c r="AD42" s="369"/>
      <c r="AE42" s="263"/>
    </row>
    <row r="43" spans="1:31" ht="15" customHeight="1" x14ac:dyDescent="0.2">
      <c r="A43" s="170" t="s">
        <v>58</v>
      </c>
      <c r="B43" s="218"/>
      <c r="C43" s="218"/>
      <c r="D43" s="218"/>
      <c r="E43" s="218"/>
      <c r="F43" s="218"/>
      <c r="G43" s="218"/>
      <c r="H43" s="218"/>
      <c r="I43" s="218"/>
      <c r="J43" s="169"/>
      <c r="K43" s="218"/>
      <c r="L43" s="218"/>
      <c r="M43" s="218"/>
      <c r="N43" s="218"/>
      <c r="O43" s="218"/>
      <c r="P43" s="218"/>
      <c r="Q43" s="218"/>
      <c r="R43" s="218"/>
      <c r="S43" s="263"/>
      <c r="T43" s="263"/>
      <c r="U43" s="263"/>
      <c r="V43" s="263"/>
      <c r="W43" s="218"/>
      <c r="X43" s="218"/>
      <c r="Y43" s="218"/>
      <c r="Z43" s="218"/>
      <c r="AA43" s="218"/>
      <c r="AB43" s="218"/>
      <c r="AC43" s="263"/>
      <c r="AD43" s="263"/>
      <c r="AE43" s="263"/>
    </row>
    <row r="44" spans="1:31" ht="15" customHeight="1" x14ac:dyDescent="0.2">
      <c r="A44" s="422" t="s">
        <v>107</v>
      </c>
      <c r="B44" s="423"/>
      <c r="C44" s="423">
        <v>1.64</v>
      </c>
      <c r="D44" s="423"/>
      <c r="E44" s="423">
        <v>1.91</v>
      </c>
      <c r="F44" s="423"/>
      <c r="G44" s="423">
        <v>1.89</v>
      </c>
      <c r="H44" s="423"/>
      <c r="I44" s="423">
        <v>1.04</v>
      </c>
      <c r="J44" s="424"/>
      <c r="K44" s="423">
        <v>1.2</v>
      </c>
      <c r="L44" s="423"/>
      <c r="M44" s="423">
        <v>1.44</v>
      </c>
      <c r="N44" s="423"/>
      <c r="O44" s="423">
        <v>1.44</v>
      </c>
      <c r="P44" s="423"/>
      <c r="Q44" s="423">
        <v>1.36</v>
      </c>
      <c r="R44" s="423"/>
      <c r="S44" s="369">
        <v>0.30769230769230776</v>
      </c>
      <c r="T44" s="369"/>
      <c r="U44" s="369"/>
      <c r="V44" s="369">
        <v>-5.5555555555555455E-2</v>
      </c>
      <c r="W44" s="423"/>
      <c r="X44" s="423"/>
      <c r="Y44" s="425">
        <v>6.46</v>
      </c>
      <c r="Z44" s="423"/>
      <c r="AA44" s="425">
        <v>5.43</v>
      </c>
      <c r="AB44" s="423"/>
      <c r="AC44" s="369">
        <v>-0.15944272445820437</v>
      </c>
      <c r="AD44" s="369"/>
      <c r="AE44" s="263"/>
    </row>
    <row r="45" spans="1:31" ht="15" customHeight="1" x14ac:dyDescent="0.2">
      <c r="A45" s="240" t="s">
        <v>108</v>
      </c>
      <c r="B45" s="340"/>
      <c r="C45" s="340">
        <v>1.62</v>
      </c>
      <c r="D45" s="340"/>
      <c r="E45" s="340">
        <v>1.88</v>
      </c>
      <c r="F45" s="340"/>
      <c r="G45" s="340">
        <v>1.87</v>
      </c>
      <c r="H45" s="340"/>
      <c r="I45" s="340">
        <v>1.03</v>
      </c>
      <c r="J45" s="169"/>
      <c r="K45" s="340">
        <v>1.18</v>
      </c>
      <c r="L45" s="340"/>
      <c r="M45" s="340">
        <v>1.42</v>
      </c>
      <c r="N45" s="340"/>
      <c r="O45" s="340">
        <v>1.42</v>
      </c>
      <c r="P45" s="340"/>
      <c r="Q45" s="340">
        <v>1.35</v>
      </c>
      <c r="R45" s="342"/>
      <c r="S45" s="263">
        <v>0.31067961165048547</v>
      </c>
      <c r="T45" s="263"/>
      <c r="U45" s="263"/>
      <c r="V45" s="263">
        <v>-4.9295774647887217E-2</v>
      </c>
      <c r="W45" s="340"/>
      <c r="X45" s="340"/>
      <c r="Y45" s="256">
        <v>6.39</v>
      </c>
      <c r="Z45" s="340"/>
      <c r="AA45" s="256">
        <v>5.38</v>
      </c>
      <c r="AB45" s="340"/>
      <c r="AC45" s="263">
        <v>-0.15805946791862283</v>
      </c>
      <c r="AD45" s="263"/>
      <c r="AE45" s="263"/>
    </row>
    <row r="46" spans="1:31" ht="15" customHeight="1" x14ac:dyDescent="0.2">
      <c r="A46" s="418" t="s">
        <v>109</v>
      </c>
      <c r="B46" s="426"/>
      <c r="C46" s="426"/>
      <c r="D46" s="426"/>
      <c r="E46" s="426"/>
      <c r="F46" s="426"/>
      <c r="G46" s="426"/>
      <c r="H46" s="426"/>
      <c r="I46" s="426"/>
      <c r="J46" s="424"/>
      <c r="K46" s="426"/>
      <c r="L46" s="426"/>
      <c r="M46" s="426"/>
      <c r="N46" s="426"/>
      <c r="O46" s="426"/>
      <c r="P46" s="426"/>
      <c r="Q46" s="426"/>
      <c r="R46" s="426"/>
      <c r="S46" s="369"/>
      <c r="T46" s="369"/>
      <c r="U46" s="369"/>
      <c r="V46" s="369"/>
      <c r="W46" s="426"/>
      <c r="X46" s="426"/>
      <c r="Y46" s="426"/>
      <c r="Z46" s="426"/>
      <c r="AA46" s="351"/>
      <c r="AB46" s="426"/>
      <c r="AC46" s="369"/>
      <c r="AD46" s="369"/>
      <c r="AE46" s="263"/>
    </row>
    <row r="47" spans="1:31" ht="15" customHeight="1" x14ac:dyDescent="0.2">
      <c r="A47" s="240" t="s">
        <v>110</v>
      </c>
      <c r="B47" s="231"/>
      <c r="C47" s="231">
        <v>367439</v>
      </c>
      <c r="D47" s="231"/>
      <c r="E47" s="231">
        <v>365619</v>
      </c>
      <c r="F47" s="231"/>
      <c r="G47" s="231">
        <v>374963</v>
      </c>
      <c r="H47" s="231"/>
      <c r="I47" s="231">
        <v>379741</v>
      </c>
      <c r="J47" s="169"/>
      <c r="K47" s="231">
        <v>377915</v>
      </c>
      <c r="L47" s="231"/>
      <c r="M47" s="231">
        <v>373773</v>
      </c>
      <c r="N47" s="231"/>
      <c r="O47" s="231">
        <v>366732</v>
      </c>
      <c r="P47" s="231"/>
      <c r="Q47" s="231">
        <v>361439</v>
      </c>
      <c r="R47" s="231"/>
      <c r="S47" s="263">
        <v>-4.8196007278645182E-2</v>
      </c>
      <c r="T47" s="263"/>
      <c r="U47" s="263"/>
      <c r="V47" s="263">
        <v>-1.4432882868143494E-2</v>
      </c>
      <c r="W47" s="231"/>
      <c r="X47" s="231"/>
      <c r="Y47" s="231">
        <v>371983</v>
      </c>
      <c r="Z47" s="231"/>
      <c r="AA47" s="231">
        <v>369911</v>
      </c>
      <c r="AB47" s="231"/>
      <c r="AC47" s="263">
        <v>-5.5701470228478184E-3</v>
      </c>
      <c r="AD47" s="263"/>
      <c r="AE47" s="263"/>
    </row>
    <row r="48" spans="1:31" ht="15" customHeight="1" x14ac:dyDescent="0.2">
      <c r="A48" s="422" t="s">
        <v>111</v>
      </c>
      <c r="B48" s="351"/>
      <c r="C48" s="351">
        <v>372619</v>
      </c>
      <c r="D48" s="351"/>
      <c r="E48" s="351">
        <v>370410</v>
      </c>
      <c r="F48" s="351"/>
      <c r="G48" s="351">
        <v>379383</v>
      </c>
      <c r="H48" s="351"/>
      <c r="I48" s="351">
        <v>383651</v>
      </c>
      <c r="J48" s="424"/>
      <c r="K48" s="351">
        <v>381703</v>
      </c>
      <c r="L48" s="351"/>
      <c r="M48" s="351">
        <v>377577</v>
      </c>
      <c r="N48" s="351"/>
      <c r="O48" s="351">
        <v>370595</v>
      </c>
      <c r="P48" s="351"/>
      <c r="Q48" s="351">
        <v>365851</v>
      </c>
      <c r="R48" s="351"/>
      <c r="S48" s="369">
        <v>-4.6396334168293578E-2</v>
      </c>
      <c r="T48" s="369"/>
      <c r="U48" s="369"/>
      <c r="V48" s="369">
        <v>-1.2801036171561947E-2</v>
      </c>
      <c r="W48" s="351"/>
      <c r="X48" s="351"/>
      <c r="Y48" s="351">
        <v>376476</v>
      </c>
      <c r="Z48" s="351"/>
      <c r="AA48" s="351">
        <v>373666</v>
      </c>
      <c r="AB48" s="351"/>
      <c r="AC48" s="369">
        <v>-7.463955205643919E-3</v>
      </c>
      <c r="AD48" s="369"/>
      <c r="AE48" s="263"/>
    </row>
    <row r="49" spans="1:31" ht="15" customHeight="1" x14ac:dyDescent="0.2">
      <c r="A49" s="332" t="s">
        <v>112</v>
      </c>
      <c r="B49" s="245"/>
      <c r="C49" s="245">
        <v>0.42</v>
      </c>
      <c r="D49" s="245"/>
      <c r="E49" s="245">
        <v>0.42</v>
      </c>
      <c r="F49" s="245"/>
      <c r="G49" s="245">
        <v>0.47</v>
      </c>
      <c r="H49" s="344"/>
      <c r="I49" s="245">
        <v>0.47</v>
      </c>
      <c r="J49" s="169"/>
      <c r="K49" s="245">
        <v>0.47</v>
      </c>
      <c r="L49" s="245"/>
      <c r="M49" s="245">
        <v>0.47</v>
      </c>
      <c r="N49" s="245"/>
      <c r="O49" s="245">
        <v>0.52</v>
      </c>
      <c r="P49" s="344"/>
      <c r="Q49" s="245">
        <v>0.52</v>
      </c>
      <c r="R49" s="344"/>
      <c r="S49" s="263">
        <v>0.10638297872340435</v>
      </c>
      <c r="T49" s="263"/>
      <c r="U49" s="263"/>
      <c r="V49" s="263">
        <v>0</v>
      </c>
      <c r="W49" s="245"/>
      <c r="X49" s="245"/>
      <c r="Y49" s="352">
        <v>1.78</v>
      </c>
      <c r="Z49" s="352"/>
      <c r="AA49" s="352">
        <v>1.98</v>
      </c>
      <c r="AB49" s="245"/>
      <c r="AC49" s="263">
        <v>0.11235955056179772</v>
      </c>
      <c r="AD49" s="263"/>
      <c r="AE49" s="263"/>
    </row>
    <row r="50" spans="1:31" ht="15" customHeight="1" x14ac:dyDescent="0.2">
      <c r="A50" s="418" t="s">
        <v>113</v>
      </c>
      <c r="B50" s="427"/>
      <c r="C50" s="427">
        <v>99.73</v>
      </c>
      <c r="D50" s="427"/>
      <c r="E50" s="427">
        <v>93.09</v>
      </c>
      <c r="F50" s="427"/>
      <c r="G50" s="427">
        <v>83.78</v>
      </c>
      <c r="H50" s="428"/>
      <c r="I50" s="427">
        <v>63.07</v>
      </c>
      <c r="J50" s="424"/>
      <c r="K50" s="427">
        <v>65.81</v>
      </c>
      <c r="L50" s="427"/>
      <c r="M50" s="427">
        <v>56.06</v>
      </c>
      <c r="N50" s="427"/>
      <c r="O50" s="427">
        <v>59.19</v>
      </c>
      <c r="P50" s="428"/>
      <c r="Q50" s="427">
        <v>79.099999999999994</v>
      </c>
      <c r="R50" s="428"/>
      <c r="S50" s="369">
        <v>0.25416204217536059</v>
      </c>
      <c r="T50" s="369"/>
      <c r="U50" s="369"/>
      <c r="V50" s="369">
        <v>0.33637438756546711</v>
      </c>
      <c r="W50" s="428"/>
      <c r="X50" s="427"/>
      <c r="Y50" s="427">
        <v>63.07</v>
      </c>
      <c r="Z50" s="428"/>
      <c r="AA50" s="427">
        <v>79.099999999999994</v>
      </c>
      <c r="AB50" s="428"/>
      <c r="AC50" s="369">
        <v>0.25416204217536059</v>
      </c>
      <c r="AD50" s="369"/>
      <c r="AE50" s="263"/>
    </row>
    <row r="51" spans="1:31" ht="15" customHeight="1" x14ac:dyDescent="0.2">
      <c r="A51" s="332" t="s">
        <v>114</v>
      </c>
      <c r="B51" s="260"/>
      <c r="C51" s="260"/>
      <c r="D51" s="260"/>
      <c r="E51" s="260"/>
      <c r="F51" s="260"/>
      <c r="G51" s="260"/>
      <c r="H51" s="260"/>
      <c r="I51" s="260"/>
      <c r="J51" s="169"/>
      <c r="K51" s="260"/>
      <c r="L51" s="260"/>
      <c r="M51" s="260"/>
      <c r="N51" s="260"/>
      <c r="O51" s="260"/>
      <c r="P51" s="260"/>
      <c r="Q51" s="260"/>
      <c r="R51" s="260"/>
      <c r="S51" s="263"/>
      <c r="T51" s="263"/>
      <c r="U51" s="263"/>
      <c r="V51" s="263"/>
      <c r="W51" s="260"/>
      <c r="X51" s="260"/>
      <c r="Y51" s="256"/>
      <c r="Z51" s="260"/>
      <c r="AA51" s="256"/>
      <c r="AB51" s="260"/>
      <c r="AC51" s="263"/>
      <c r="AD51" s="263"/>
      <c r="AE51" s="263"/>
    </row>
    <row r="52" spans="1:31" ht="15" customHeight="1" x14ac:dyDescent="0.2">
      <c r="A52" s="832" t="s">
        <v>115</v>
      </c>
      <c r="B52" s="833"/>
      <c r="C52" s="369">
        <v>0.16400000000000001</v>
      </c>
      <c r="D52" s="369"/>
      <c r="E52" s="369">
        <v>0.17699999999999999</v>
      </c>
      <c r="F52" s="369"/>
      <c r="G52" s="369">
        <v>0.14499999999999999</v>
      </c>
      <c r="H52" s="429"/>
      <c r="I52" s="369">
        <v>0.17399999999999999</v>
      </c>
      <c r="J52" s="369"/>
      <c r="K52" s="369">
        <v>0.20100000000000001</v>
      </c>
      <c r="L52" s="369"/>
      <c r="M52" s="369">
        <v>0.18099999999999999</v>
      </c>
      <c r="N52" s="369"/>
      <c r="O52" s="369">
        <v>0.192</v>
      </c>
      <c r="P52" s="429"/>
      <c r="Q52" s="369">
        <v>0.11600000000000001</v>
      </c>
      <c r="R52" s="349"/>
      <c r="S52" s="430">
        <v>-5.799999999999998</v>
      </c>
      <c r="T52" s="369"/>
      <c r="U52" s="369"/>
      <c r="V52" s="430">
        <v>-7.6</v>
      </c>
      <c r="W52" s="349"/>
      <c r="X52" s="369"/>
      <c r="Y52" s="369">
        <v>0.16400000000000001</v>
      </c>
      <c r="Z52" s="369"/>
      <c r="AA52" s="369">
        <v>0.17299999999999999</v>
      </c>
      <c r="AB52" s="349"/>
      <c r="AC52" s="430">
        <v>0.89999999999999802</v>
      </c>
      <c r="AD52" s="369"/>
      <c r="AE52" s="263"/>
    </row>
    <row r="53" spans="1:31" ht="15" customHeight="1" x14ac:dyDescent="0.2">
      <c r="A53" s="332" t="s">
        <v>68</v>
      </c>
      <c r="B53" s="263"/>
      <c r="C53" s="263">
        <v>0.128</v>
      </c>
      <c r="D53" s="265"/>
      <c r="E53" s="263">
        <v>0.14699999999999999</v>
      </c>
      <c r="F53" s="263"/>
      <c r="G53" s="263">
        <v>0.14000000000000001</v>
      </c>
      <c r="H53" s="263"/>
      <c r="I53" s="263">
        <v>7.4999999999999997E-2</v>
      </c>
      <c r="J53" s="265"/>
      <c r="K53" s="263">
        <v>8.6999999999999994E-2</v>
      </c>
      <c r="L53" s="265"/>
      <c r="M53" s="263">
        <v>0.10100000000000001</v>
      </c>
      <c r="N53" s="263"/>
      <c r="O53" s="263">
        <v>9.7000000000000003E-2</v>
      </c>
      <c r="P53" s="263"/>
      <c r="Q53" s="263">
        <v>0.09</v>
      </c>
      <c r="R53" s="263"/>
      <c r="S53" s="359">
        <v>1.5</v>
      </c>
      <c r="T53" s="263"/>
      <c r="U53" s="263"/>
      <c r="V53" s="359">
        <v>-0.70000000000000062</v>
      </c>
      <c r="W53" s="263"/>
      <c r="X53" s="263"/>
      <c r="Y53" s="263">
        <v>0.121</v>
      </c>
      <c r="Z53" s="263"/>
      <c r="AA53" s="263">
        <v>9.4E-2</v>
      </c>
      <c r="AB53" s="263"/>
      <c r="AC53" s="359">
        <v>-2.6999999999999997</v>
      </c>
      <c r="AD53" s="263"/>
      <c r="AE53" s="263"/>
    </row>
    <row r="54" spans="1:31" ht="15" customHeight="1" x14ac:dyDescent="0.2">
      <c r="A54" s="418" t="s">
        <v>512</v>
      </c>
      <c r="B54" s="369"/>
      <c r="C54" s="431">
        <v>0.20100000000000001</v>
      </c>
      <c r="D54" s="432"/>
      <c r="E54" s="431">
        <v>0.21099999999999999</v>
      </c>
      <c r="F54" s="433"/>
      <c r="G54" s="431">
        <v>0.19400000000000001</v>
      </c>
      <c r="H54" s="433"/>
      <c r="I54" s="431">
        <v>0.20599999999999999</v>
      </c>
      <c r="J54" s="432"/>
      <c r="K54" s="431">
        <v>0.15</v>
      </c>
      <c r="L54" s="432"/>
      <c r="M54" s="431">
        <v>0.158</v>
      </c>
      <c r="N54" s="432"/>
      <c r="O54" s="431">
        <v>0.16300000000000001</v>
      </c>
      <c r="P54" s="432"/>
      <c r="Q54" s="431">
        <v>0.16300000000000001</v>
      </c>
      <c r="R54" s="369"/>
      <c r="S54" s="430">
        <v>-4.299999999999998</v>
      </c>
      <c r="T54" s="369"/>
      <c r="U54" s="369"/>
      <c r="V54" s="430">
        <v>0</v>
      </c>
      <c r="W54" s="369"/>
      <c r="X54" s="369"/>
      <c r="Y54" s="431">
        <v>0.20599999999999999</v>
      </c>
      <c r="Z54" s="369"/>
      <c r="AA54" s="431">
        <v>0.16300000000000001</v>
      </c>
      <c r="AB54" s="369"/>
      <c r="AC54" s="430">
        <v>-4.299999999999998</v>
      </c>
      <c r="AD54" s="369"/>
      <c r="AE54" s="263"/>
    </row>
    <row r="55" spans="1:31" ht="15" customHeight="1" x14ac:dyDescent="0.2">
      <c r="A55" s="332" t="s">
        <v>69</v>
      </c>
      <c r="B55" s="263"/>
      <c r="C55" s="263">
        <v>0.25785340314136124</v>
      </c>
      <c r="D55" s="263"/>
      <c r="E55" s="263">
        <v>0.29089128305582762</v>
      </c>
      <c r="F55" s="263"/>
      <c r="G55" s="263">
        <v>0.29876212780194045</v>
      </c>
      <c r="H55" s="263"/>
      <c r="I55" s="263">
        <v>0.17499173006946742</v>
      </c>
      <c r="J55" s="265"/>
      <c r="K55" s="263">
        <v>0.2165757162346521</v>
      </c>
      <c r="L55" s="263"/>
      <c r="M55" s="263">
        <v>0.25</v>
      </c>
      <c r="N55" s="263"/>
      <c r="O55" s="263">
        <v>0.248</v>
      </c>
      <c r="P55" s="263"/>
      <c r="Q55" s="263">
        <v>0.20899999999999999</v>
      </c>
      <c r="R55" s="263"/>
      <c r="S55" s="359">
        <v>3.4008269930532578</v>
      </c>
      <c r="T55" s="263"/>
      <c r="U55" s="263"/>
      <c r="V55" s="359">
        <v>-3.9000000000000008</v>
      </c>
      <c r="W55" s="263"/>
      <c r="X55" s="263"/>
      <c r="Y55" s="263">
        <v>0.25600000000000001</v>
      </c>
      <c r="Z55" s="263"/>
      <c r="AA55" s="263">
        <v>0.23100000000000001</v>
      </c>
      <c r="AB55" s="263"/>
      <c r="AC55" s="359">
        <v>-2.4999999999999996</v>
      </c>
      <c r="AD55" s="263"/>
      <c r="AE55" s="263"/>
    </row>
    <row r="56" spans="1:31" ht="17.649999999999999" customHeight="1" x14ac:dyDescent="0.2">
      <c r="A56" s="418" t="s">
        <v>513</v>
      </c>
      <c r="B56" s="369"/>
      <c r="C56" s="369">
        <v>0.25800000000000001</v>
      </c>
      <c r="D56" s="369"/>
      <c r="E56" s="369">
        <v>0.316</v>
      </c>
      <c r="F56" s="369"/>
      <c r="G56" s="369">
        <v>0.29899999999999999</v>
      </c>
      <c r="H56" s="429"/>
      <c r="I56" s="369">
        <v>0.28199999999999997</v>
      </c>
      <c r="J56" s="369"/>
      <c r="K56" s="369">
        <v>0.22500000000000001</v>
      </c>
      <c r="L56" s="369"/>
      <c r="M56" s="369">
        <v>0.254</v>
      </c>
      <c r="N56" s="369"/>
      <c r="O56" s="369">
        <v>0.26400000000000001</v>
      </c>
      <c r="P56" s="429"/>
      <c r="Q56" s="369">
        <v>0.29099999999999998</v>
      </c>
      <c r="R56" s="369"/>
      <c r="S56" s="430">
        <v>0.9000000000000008</v>
      </c>
      <c r="T56" s="369"/>
      <c r="U56" s="369"/>
      <c r="V56" s="430">
        <v>2.6999999999999966</v>
      </c>
      <c r="W56" s="369"/>
      <c r="X56" s="369"/>
      <c r="Y56" s="369">
        <v>0.28799999999999998</v>
      </c>
      <c r="Z56" s="369"/>
      <c r="AA56" s="369">
        <v>0.25800000000000001</v>
      </c>
      <c r="AB56" s="369"/>
      <c r="AC56" s="430">
        <v>-2.9999999999999973</v>
      </c>
      <c r="AD56" s="369"/>
      <c r="AE56" s="263"/>
    </row>
    <row r="57" spans="1:31" ht="16.149999999999999" customHeight="1" x14ac:dyDescent="0.2">
      <c r="A57" s="817"/>
      <c r="B57" s="818"/>
      <c r="C57" s="818"/>
      <c r="D57" s="818"/>
      <c r="E57" s="818"/>
      <c r="F57" s="818"/>
      <c r="G57" s="818"/>
      <c r="H57" s="818"/>
      <c r="I57" s="818"/>
      <c r="J57" s="818"/>
      <c r="K57" s="818"/>
      <c r="L57" s="818"/>
      <c r="M57" s="818"/>
      <c r="N57" s="818"/>
      <c r="O57" s="818"/>
      <c r="P57" s="818"/>
      <c r="Q57" s="169"/>
      <c r="R57" s="169"/>
      <c r="S57" s="169"/>
      <c r="T57" s="169"/>
      <c r="U57" s="169"/>
      <c r="V57" s="169"/>
      <c r="W57" s="169"/>
      <c r="X57" s="169"/>
      <c r="Y57" s="169"/>
      <c r="Z57" s="169"/>
      <c r="AA57" s="169"/>
      <c r="AB57" s="169"/>
      <c r="AC57" s="169"/>
      <c r="AD57" s="169"/>
      <c r="AE57" s="169"/>
    </row>
    <row r="58" spans="1:31" ht="15" customHeight="1" x14ac:dyDescent="0.2">
      <c r="A58" s="818" t="s">
        <v>490</v>
      </c>
      <c r="B58" s="818"/>
      <c r="C58" s="818"/>
      <c r="D58" s="818"/>
      <c r="E58" s="818"/>
      <c r="F58" s="818"/>
      <c r="G58" s="818"/>
      <c r="H58" s="818"/>
      <c r="I58" s="818"/>
      <c r="J58" s="818"/>
      <c r="K58" s="818"/>
      <c r="L58" s="818"/>
      <c r="M58" s="818"/>
      <c r="N58" s="818"/>
      <c r="O58" s="818"/>
      <c r="P58" s="818"/>
      <c r="Q58" s="818"/>
      <c r="R58" s="818"/>
      <c r="S58" s="818"/>
      <c r="T58" s="169"/>
      <c r="U58" s="169"/>
      <c r="V58" s="169"/>
      <c r="W58" s="169"/>
      <c r="X58" s="169"/>
      <c r="Y58" s="169"/>
      <c r="Z58" s="169"/>
      <c r="AA58" s="169"/>
      <c r="AB58" s="169"/>
      <c r="AC58" s="169"/>
      <c r="AD58" s="169"/>
      <c r="AE58" s="169"/>
    </row>
    <row r="59" spans="1:31" ht="31.9" customHeight="1" x14ac:dyDescent="0.2">
      <c r="A59" s="818" t="s">
        <v>503</v>
      </c>
      <c r="B59" s="818"/>
      <c r="C59" s="818"/>
      <c r="D59" s="818"/>
      <c r="E59" s="818"/>
      <c r="F59" s="818"/>
      <c r="G59" s="818"/>
      <c r="H59" s="818"/>
      <c r="I59" s="818"/>
      <c r="J59" s="818"/>
      <c r="K59" s="818"/>
      <c r="L59" s="818"/>
      <c r="M59" s="818"/>
      <c r="N59" s="818"/>
      <c r="O59" s="818"/>
      <c r="P59" s="818"/>
      <c r="Q59" s="818"/>
      <c r="R59" s="818"/>
      <c r="S59" s="818"/>
      <c r="T59" s="818"/>
      <c r="U59" s="818"/>
      <c r="V59" s="818"/>
      <c r="W59" s="818"/>
      <c r="X59" s="818"/>
      <c r="Y59" s="818"/>
      <c r="Z59" s="818"/>
      <c r="AA59" s="818"/>
      <c r="AB59" s="818"/>
      <c r="AC59" s="818"/>
      <c r="AE59" s="169"/>
    </row>
    <row r="60" spans="1:31" ht="15" customHeight="1" x14ac:dyDescent="0.2">
      <c r="A60" s="818" t="s">
        <v>504</v>
      </c>
      <c r="B60" s="818"/>
      <c r="C60" s="818"/>
      <c r="D60" s="818"/>
      <c r="E60" s="818"/>
      <c r="F60" s="818"/>
      <c r="G60" s="818"/>
      <c r="H60" s="818"/>
      <c r="I60" s="818"/>
      <c r="J60" s="817"/>
      <c r="K60" s="818"/>
      <c r="L60" s="818"/>
      <c r="M60" s="818"/>
      <c r="N60" s="818"/>
      <c r="O60" s="818"/>
      <c r="P60" s="818"/>
      <c r="Q60" s="818"/>
      <c r="R60" s="818"/>
      <c r="S60" s="818"/>
      <c r="AE60" s="169"/>
    </row>
    <row r="61" spans="1:31" ht="15" customHeight="1" x14ac:dyDescent="0.2">
      <c r="A61" s="818" t="s">
        <v>505</v>
      </c>
      <c r="B61" s="817"/>
      <c r="C61" s="817"/>
      <c r="D61" s="817"/>
      <c r="E61" s="817"/>
      <c r="F61" s="817"/>
      <c r="G61" s="817"/>
      <c r="H61" s="817"/>
      <c r="I61" s="817"/>
      <c r="J61" s="817"/>
      <c r="K61" s="817"/>
      <c r="L61" s="817"/>
      <c r="M61" s="817"/>
      <c r="N61" s="817"/>
      <c r="O61" s="817"/>
      <c r="P61" s="817"/>
      <c r="Q61" s="817"/>
      <c r="R61" s="817"/>
      <c r="S61" s="817"/>
      <c r="T61" s="169"/>
      <c r="U61" s="169"/>
      <c r="V61" s="169"/>
      <c r="W61" s="169"/>
      <c r="X61" s="169"/>
      <c r="Y61" s="169"/>
      <c r="Z61" s="169"/>
      <c r="AA61" s="169"/>
      <c r="AB61" s="169"/>
      <c r="AC61" s="169"/>
      <c r="AD61" s="169"/>
      <c r="AE61" s="169"/>
    </row>
    <row r="62" spans="1:31" ht="13.9" customHeight="1" x14ac:dyDescent="0.2">
      <c r="A62" s="169"/>
      <c r="B62" s="169"/>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c r="AA62" s="169"/>
      <c r="AB62" s="169"/>
      <c r="AC62" s="169"/>
      <c r="AD62" s="169"/>
      <c r="AE62" s="169"/>
    </row>
    <row r="63" spans="1:31" ht="13.9" customHeight="1" x14ac:dyDescent="0.2">
      <c r="A63" s="173"/>
      <c r="B63" s="173"/>
      <c r="C63" s="308"/>
      <c r="D63" s="411"/>
      <c r="E63" s="261"/>
      <c r="F63" s="411"/>
      <c r="G63" s="261"/>
      <c r="H63" s="411"/>
      <c r="I63" s="261"/>
      <c r="J63" s="411"/>
      <c r="K63" s="261"/>
      <c r="L63" s="434"/>
      <c r="M63" s="260"/>
      <c r="N63" s="434"/>
      <c r="O63" s="260"/>
      <c r="P63" s="434"/>
      <c r="Q63" s="260"/>
      <c r="R63" s="169"/>
      <c r="S63" s="169"/>
      <c r="T63" s="169"/>
      <c r="U63" s="169"/>
      <c r="V63" s="169"/>
      <c r="W63" s="169"/>
      <c r="X63" s="169"/>
      <c r="Y63" s="260"/>
      <c r="Z63" s="169"/>
      <c r="AA63" s="260"/>
      <c r="AB63" s="169"/>
      <c r="AC63" s="169"/>
      <c r="AD63" s="169"/>
      <c r="AE63" s="169"/>
    </row>
    <row r="64" spans="1:31" ht="13.9" customHeight="1" x14ac:dyDescent="0.2">
      <c r="A64" s="173"/>
      <c r="B64" s="173"/>
      <c r="C64" s="308"/>
      <c r="D64" s="411"/>
      <c r="E64" s="261"/>
      <c r="F64" s="411"/>
      <c r="G64" s="261"/>
      <c r="H64" s="411"/>
      <c r="I64" s="261"/>
      <c r="J64" s="411"/>
      <c r="K64" s="261"/>
      <c r="L64" s="434"/>
      <c r="M64" s="260"/>
      <c r="N64" s="434"/>
      <c r="O64" s="260"/>
      <c r="P64" s="434"/>
      <c r="Q64" s="260"/>
      <c r="R64" s="169"/>
      <c r="S64" s="169"/>
      <c r="T64" s="169"/>
      <c r="U64" s="169"/>
      <c r="V64" s="169"/>
      <c r="W64" s="169"/>
      <c r="X64" s="169"/>
      <c r="Y64" s="260"/>
      <c r="Z64" s="169"/>
      <c r="AA64" s="260"/>
      <c r="AB64" s="169"/>
      <c r="AC64" s="169"/>
      <c r="AD64" s="169"/>
      <c r="AE64" s="169"/>
    </row>
    <row r="65" spans="1:31" ht="13.9" customHeight="1" x14ac:dyDescent="0.2">
      <c r="A65" s="173"/>
      <c r="B65" s="173"/>
      <c r="C65" s="308"/>
      <c r="D65" s="411"/>
      <c r="E65" s="261"/>
      <c r="F65" s="411"/>
      <c r="G65" s="261"/>
      <c r="H65" s="411"/>
      <c r="I65" s="261"/>
      <c r="J65" s="411"/>
      <c r="K65" s="261"/>
      <c r="L65" s="434"/>
      <c r="M65" s="260"/>
      <c r="N65" s="434"/>
      <c r="O65" s="260"/>
      <c r="P65" s="434"/>
      <c r="Q65" s="260"/>
      <c r="R65" s="169"/>
      <c r="S65" s="169"/>
      <c r="T65" s="169"/>
      <c r="U65" s="169"/>
      <c r="V65" s="169"/>
      <c r="W65" s="169"/>
      <c r="X65" s="169"/>
      <c r="Y65" s="260"/>
      <c r="Z65" s="169"/>
      <c r="AA65" s="260"/>
      <c r="AB65" s="169"/>
      <c r="AC65" s="169"/>
      <c r="AD65" s="169"/>
      <c r="AE65" s="169"/>
    </row>
    <row r="66" spans="1:31" ht="13.9" customHeight="1" x14ac:dyDescent="0.2">
      <c r="A66" s="173"/>
      <c r="B66" s="173"/>
      <c r="C66" s="261"/>
      <c r="D66" s="411"/>
      <c r="E66" s="261"/>
      <c r="F66" s="411"/>
      <c r="G66" s="261"/>
      <c r="H66" s="411"/>
      <c r="I66" s="261"/>
      <c r="J66" s="411"/>
      <c r="K66" s="261"/>
      <c r="L66" s="434"/>
      <c r="M66" s="260"/>
      <c r="N66" s="434"/>
      <c r="O66" s="260"/>
      <c r="P66" s="434"/>
      <c r="Q66" s="260"/>
      <c r="R66" s="169"/>
      <c r="S66" s="169"/>
      <c r="T66" s="169"/>
      <c r="U66" s="169"/>
      <c r="V66" s="169"/>
      <c r="W66" s="169"/>
      <c r="X66" s="169"/>
      <c r="Y66" s="260"/>
      <c r="Z66" s="169"/>
      <c r="AA66" s="260"/>
      <c r="AB66" s="169"/>
      <c r="AC66" s="169"/>
      <c r="AD66" s="169"/>
      <c r="AE66" s="169"/>
    </row>
    <row r="67" spans="1:31" ht="13.9" customHeight="1" x14ac:dyDescent="0.2">
      <c r="A67" s="173"/>
      <c r="B67" s="173"/>
      <c r="C67" s="261"/>
      <c r="D67" s="411"/>
      <c r="E67" s="261"/>
      <c r="F67" s="411"/>
      <c r="G67" s="261"/>
      <c r="H67" s="411"/>
      <c r="I67" s="261"/>
      <c r="J67" s="411"/>
      <c r="K67" s="261"/>
      <c r="L67" s="434"/>
      <c r="M67" s="260"/>
      <c r="N67" s="434"/>
      <c r="O67" s="260"/>
      <c r="P67" s="434"/>
      <c r="Q67" s="260"/>
      <c r="R67" s="169"/>
      <c r="S67" s="169"/>
      <c r="T67" s="169"/>
      <c r="U67" s="169"/>
      <c r="V67" s="169"/>
      <c r="W67" s="169"/>
      <c r="X67" s="169"/>
      <c r="Y67" s="260"/>
      <c r="Z67" s="169"/>
      <c r="AA67" s="260"/>
      <c r="AB67" s="169"/>
      <c r="AC67" s="169"/>
      <c r="AD67" s="169"/>
      <c r="AE67" s="169"/>
    </row>
  </sheetData>
  <mergeCells count="16">
    <mergeCell ref="A1:AD1"/>
    <mergeCell ref="A2:AD2"/>
    <mergeCell ref="A3:AD3"/>
    <mergeCell ref="C5:Q5"/>
    <mergeCell ref="S5:W5"/>
    <mergeCell ref="Y5:AA5"/>
    <mergeCell ref="AC5:AD5"/>
    <mergeCell ref="A58:S58"/>
    <mergeCell ref="A59:AC59"/>
    <mergeCell ref="A60:S60"/>
    <mergeCell ref="A61:S61"/>
    <mergeCell ref="S6:T6"/>
    <mergeCell ref="V6:W6"/>
    <mergeCell ref="AC6:AD6"/>
    <mergeCell ref="A52:B52"/>
    <mergeCell ref="A57:P57"/>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7"/>
  <sheetViews>
    <sheetView showGridLines="0" topLeftCell="A4" workbookViewId="0">
      <selection activeCell="W17" sqref="W17"/>
    </sheetView>
  </sheetViews>
  <sheetFormatPr defaultColWidth="21.5" defaultRowHeight="12.75" x14ac:dyDescent="0.2"/>
  <cols>
    <col min="1" max="1" width="48.1640625" style="170" bestFit="1" customWidth="1"/>
    <col min="2" max="2" width="14.1640625" style="170" bestFit="1" customWidth="1"/>
    <col min="3" max="3" width="0.6640625" style="170" customWidth="1"/>
    <col min="4" max="4" width="14.1640625" style="170" bestFit="1" customWidth="1"/>
    <col min="5" max="5" width="0.6640625" style="170" customWidth="1"/>
    <col min="6" max="6" width="14.1640625" style="170" bestFit="1" customWidth="1"/>
    <col min="7" max="7" width="0.6640625" style="170" customWidth="1"/>
    <col min="8" max="8" width="14.1640625" style="170" bestFit="1" customWidth="1"/>
    <col min="9" max="9" width="0.6640625" style="170" customWidth="1"/>
    <col min="10" max="10" width="14.1640625" style="170" bestFit="1" customWidth="1"/>
    <col min="11" max="11" width="0.6640625" style="170" customWidth="1"/>
    <col min="12" max="12" width="14.1640625" style="170" bestFit="1" customWidth="1"/>
    <col min="13" max="13" width="5" style="170" bestFit="1" customWidth="1"/>
    <col min="14" max="14" width="14.1640625" style="170" bestFit="1" customWidth="1"/>
    <col min="15" max="15" width="0.6640625" style="170" customWidth="1"/>
    <col min="16" max="16" width="14.1640625" style="170" bestFit="1" customWidth="1"/>
    <col min="17" max="17" width="0.6640625" style="170" customWidth="1"/>
    <col min="18" max="18" width="9.83203125" style="170" bestFit="1" customWidth="1"/>
    <col min="19" max="19" width="0.6640625" style="170" customWidth="1"/>
    <col min="20" max="20" width="9.83203125" style="170" bestFit="1" customWidth="1"/>
    <col min="21" max="21" width="11.1640625" style="170" customWidth="1"/>
    <col min="22" max="16384" width="21.5" style="170"/>
  </cols>
  <sheetData>
    <row r="1" spans="1:21" ht="16.149999999999999" customHeight="1" x14ac:dyDescent="0.2">
      <c r="A1" s="819" t="s">
        <v>19</v>
      </c>
      <c r="B1" s="818"/>
      <c r="C1" s="818"/>
      <c r="D1" s="818"/>
      <c r="E1" s="818"/>
      <c r="F1" s="818"/>
      <c r="G1" s="818"/>
      <c r="H1" s="818"/>
      <c r="I1" s="818"/>
      <c r="J1" s="818"/>
      <c r="K1" s="818"/>
      <c r="L1" s="818"/>
      <c r="M1" s="818"/>
      <c r="N1" s="818"/>
      <c r="O1" s="818"/>
      <c r="P1" s="818"/>
      <c r="Q1" s="818"/>
      <c r="R1" s="817"/>
      <c r="S1" s="817"/>
      <c r="T1" s="817"/>
      <c r="U1" s="172"/>
    </row>
    <row r="2" spans="1:21" ht="17.649999999999999" customHeight="1" x14ac:dyDescent="0.2">
      <c r="A2" s="819" t="s">
        <v>20</v>
      </c>
      <c r="B2" s="818"/>
      <c r="C2" s="818"/>
      <c r="D2" s="818"/>
      <c r="E2" s="818"/>
      <c r="F2" s="818"/>
      <c r="G2" s="818"/>
      <c r="H2" s="818"/>
      <c r="I2" s="818"/>
      <c r="J2" s="818"/>
      <c r="K2" s="818"/>
      <c r="L2" s="818"/>
      <c r="M2" s="818"/>
      <c r="N2" s="818"/>
      <c r="O2" s="818"/>
      <c r="P2" s="818"/>
      <c r="Q2" s="818"/>
      <c r="R2" s="817"/>
      <c r="S2" s="817"/>
      <c r="T2" s="817"/>
      <c r="U2" s="172"/>
    </row>
    <row r="3" spans="1:21" ht="16.149999999999999" customHeight="1" x14ac:dyDescent="0.2">
      <c r="A3" s="819" t="s">
        <v>116</v>
      </c>
      <c r="B3" s="818"/>
      <c r="C3" s="818"/>
      <c r="D3" s="818"/>
      <c r="E3" s="818"/>
      <c r="F3" s="818"/>
      <c r="G3" s="818"/>
      <c r="H3" s="818"/>
      <c r="I3" s="818"/>
      <c r="J3" s="818"/>
      <c r="K3" s="818"/>
      <c r="L3" s="818"/>
      <c r="M3" s="818"/>
      <c r="N3" s="818"/>
      <c r="O3" s="818"/>
      <c r="P3" s="818"/>
      <c r="Q3" s="818"/>
      <c r="R3" s="817"/>
      <c r="S3" s="817"/>
      <c r="T3" s="817"/>
      <c r="U3" s="172"/>
    </row>
    <row r="4" spans="1:21" ht="16.149999999999999" customHeight="1" x14ac:dyDescent="0.2">
      <c r="A4" s="173"/>
      <c r="B4" s="828" t="s">
        <v>117</v>
      </c>
      <c r="C4" s="831" t="s">
        <v>0</v>
      </c>
      <c r="D4" s="829" t="s">
        <v>0</v>
      </c>
      <c r="E4" s="831" t="s">
        <v>0</v>
      </c>
      <c r="F4" s="830"/>
      <c r="G4" s="831" t="s">
        <v>0</v>
      </c>
      <c r="H4" s="830"/>
      <c r="I4" s="831" t="s">
        <v>0</v>
      </c>
      <c r="J4" s="830"/>
      <c r="K4" s="831" t="s">
        <v>0</v>
      </c>
      <c r="L4" s="830"/>
      <c r="M4" s="831" t="s">
        <v>0</v>
      </c>
      <c r="N4" s="830"/>
      <c r="O4" s="831" t="s">
        <v>0</v>
      </c>
      <c r="P4" s="830"/>
      <c r="Q4" s="406" t="s">
        <v>0</v>
      </c>
      <c r="R4" s="828" t="s">
        <v>74</v>
      </c>
      <c r="S4" s="831" t="s">
        <v>0</v>
      </c>
      <c r="T4" s="829" t="s">
        <v>0</v>
      </c>
      <c r="U4" s="406" t="s">
        <v>0</v>
      </c>
    </row>
    <row r="5" spans="1:21" ht="40.15" customHeight="1" x14ac:dyDescent="0.2">
      <c r="A5" s="220" t="s">
        <v>118</v>
      </c>
      <c r="B5" s="407" t="s">
        <v>522</v>
      </c>
      <c r="C5" s="219" t="s">
        <v>0</v>
      </c>
      <c r="D5" s="407" t="s">
        <v>523</v>
      </c>
      <c r="E5" s="219" t="s">
        <v>0</v>
      </c>
      <c r="F5" s="407" t="s">
        <v>524</v>
      </c>
      <c r="G5" s="177"/>
      <c r="H5" s="407" t="s">
        <v>525</v>
      </c>
      <c r="I5" s="177"/>
      <c r="J5" s="407" t="s">
        <v>526</v>
      </c>
      <c r="K5" s="177"/>
      <c r="L5" s="407" t="s">
        <v>527</v>
      </c>
      <c r="M5" s="177"/>
      <c r="N5" s="407" t="s">
        <v>12</v>
      </c>
      <c r="O5" s="177"/>
      <c r="P5" s="407" t="s">
        <v>11</v>
      </c>
      <c r="Q5" s="177"/>
      <c r="R5" s="407" t="s">
        <v>13</v>
      </c>
      <c r="S5" s="443"/>
      <c r="T5" s="407" t="s">
        <v>14</v>
      </c>
      <c r="U5" s="219" t="s">
        <v>0</v>
      </c>
    </row>
    <row r="6" spans="1:21" ht="15" customHeight="1" x14ac:dyDescent="0.2">
      <c r="A6" s="171" t="s">
        <v>119</v>
      </c>
      <c r="B6" s="173"/>
      <c r="C6" s="173"/>
      <c r="D6" s="173"/>
      <c r="E6" s="173"/>
      <c r="F6" s="173"/>
      <c r="G6" s="173"/>
      <c r="H6" s="173"/>
      <c r="I6" s="173"/>
      <c r="J6" s="173"/>
      <c r="K6" s="173"/>
      <c r="L6" s="173"/>
      <c r="M6" s="169"/>
      <c r="N6" s="169"/>
      <c r="O6" s="169"/>
      <c r="P6" s="169"/>
      <c r="Q6" s="169"/>
      <c r="R6" s="169"/>
      <c r="S6" s="169"/>
      <c r="T6" s="169"/>
      <c r="U6" s="169"/>
    </row>
    <row r="7" spans="1:21" ht="15" customHeight="1" x14ac:dyDescent="0.2">
      <c r="A7" s="444" t="s">
        <v>120</v>
      </c>
      <c r="B7" s="227">
        <v>2087</v>
      </c>
      <c r="C7" s="229"/>
      <c r="D7" s="227">
        <v>3254</v>
      </c>
      <c r="E7" s="445"/>
      <c r="F7" s="227">
        <v>4279</v>
      </c>
      <c r="G7" s="251"/>
      <c r="H7" s="227">
        <v>3212</v>
      </c>
      <c r="I7" s="229"/>
      <c r="J7" s="227">
        <v>4000</v>
      </c>
      <c r="K7" s="229"/>
      <c r="L7" s="227">
        <v>3110</v>
      </c>
      <c r="M7" s="251"/>
      <c r="N7" s="227">
        <v>3598</v>
      </c>
      <c r="O7" s="251"/>
      <c r="P7" s="227">
        <v>3302</v>
      </c>
      <c r="Q7" s="274"/>
      <c r="R7" s="267">
        <v>2.8019925280199254E-2</v>
      </c>
      <c r="S7" s="272"/>
      <c r="T7" s="267">
        <v>-8.2267926625903279E-2</v>
      </c>
      <c r="U7" s="229"/>
    </row>
    <row r="8" spans="1:21" ht="15" customHeight="1" x14ac:dyDescent="0.2">
      <c r="A8" s="170" t="s">
        <v>121</v>
      </c>
      <c r="B8" s="231">
        <v>79418</v>
      </c>
      <c r="C8" s="233"/>
      <c r="D8" s="231">
        <v>76366</v>
      </c>
      <c r="E8" s="446"/>
      <c r="F8" s="231">
        <v>63618</v>
      </c>
      <c r="G8" s="258"/>
      <c r="H8" s="231">
        <v>73040</v>
      </c>
      <c r="I8" s="233"/>
      <c r="J8" s="231">
        <v>53864</v>
      </c>
      <c r="K8" s="233"/>
      <c r="L8" s="231">
        <v>62534</v>
      </c>
      <c r="M8" s="258"/>
      <c r="N8" s="231">
        <v>62324</v>
      </c>
      <c r="O8" s="258"/>
      <c r="P8" s="231">
        <v>68965</v>
      </c>
      <c r="Q8" s="383"/>
      <c r="R8" s="263">
        <v>-5.5791347207009859E-2</v>
      </c>
      <c r="S8" s="265"/>
      <c r="T8" s="263">
        <v>0.10655606187022655</v>
      </c>
      <c r="U8" s="233"/>
    </row>
    <row r="9" spans="1:21" ht="15" customHeight="1" x14ac:dyDescent="0.2">
      <c r="A9" s="444" t="s">
        <v>122</v>
      </c>
      <c r="B9" s="236">
        <v>5136</v>
      </c>
      <c r="C9" s="238"/>
      <c r="D9" s="236">
        <v>3583</v>
      </c>
      <c r="E9" s="447"/>
      <c r="F9" s="236">
        <v>4195</v>
      </c>
      <c r="G9" s="255"/>
      <c r="H9" s="236">
        <v>4679</v>
      </c>
      <c r="I9" s="238"/>
      <c r="J9" s="236">
        <v>1522</v>
      </c>
      <c r="K9" s="238"/>
      <c r="L9" s="236">
        <v>1732</v>
      </c>
      <c r="M9" s="255"/>
      <c r="N9" s="236">
        <v>3041</v>
      </c>
      <c r="O9" s="255"/>
      <c r="P9" s="236">
        <v>1487</v>
      </c>
      <c r="Q9" s="274"/>
      <c r="R9" s="267">
        <v>-0.68219705065184866</v>
      </c>
      <c r="S9" s="272"/>
      <c r="T9" s="267">
        <v>-0.51101611312068396</v>
      </c>
      <c r="U9" s="238"/>
    </row>
    <row r="10" spans="1:21" ht="15" customHeight="1" x14ac:dyDescent="0.2">
      <c r="A10" s="170" t="s">
        <v>123</v>
      </c>
      <c r="B10" s="231">
        <v>1178</v>
      </c>
      <c r="C10" s="233"/>
      <c r="D10" s="231">
        <v>1160</v>
      </c>
      <c r="E10" s="446"/>
      <c r="F10" s="231">
        <v>1001</v>
      </c>
      <c r="G10" s="258"/>
      <c r="H10" s="231">
        <v>860</v>
      </c>
      <c r="I10" s="233"/>
      <c r="J10" s="231">
        <v>856</v>
      </c>
      <c r="K10" s="233"/>
      <c r="L10" s="231">
        <v>894</v>
      </c>
      <c r="M10" s="258"/>
      <c r="N10" s="231">
        <v>839</v>
      </c>
      <c r="O10" s="258"/>
      <c r="P10" s="231">
        <v>914</v>
      </c>
      <c r="Q10" s="383"/>
      <c r="R10" s="263">
        <v>6.2790697674418611E-2</v>
      </c>
      <c r="S10" s="265"/>
      <c r="T10" s="263">
        <v>8.9392133492252682E-2</v>
      </c>
      <c r="U10" s="233"/>
    </row>
    <row r="11" spans="1:21" ht="15" customHeight="1" x14ac:dyDescent="0.2">
      <c r="A11" s="444" t="s">
        <v>124</v>
      </c>
      <c r="B11" s="238"/>
      <c r="C11" s="238"/>
      <c r="D11" s="238"/>
      <c r="E11" s="447"/>
      <c r="F11" s="238"/>
      <c r="G11" s="255"/>
      <c r="H11" s="238"/>
      <c r="I11" s="238"/>
      <c r="J11" s="238"/>
      <c r="K11" s="238"/>
      <c r="L11" s="238"/>
      <c r="M11" s="255"/>
      <c r="N11" s="238"/>
      <c r="O11" s="255"/>
      <c r="P11" s="238"/>
      <c r="Q11" s="274"/>
      <c r="R11" s="272"/>
      <c r="S11" s="272"/>
      <c r="T11" s="272"/>
      <c r="U11" s="238"/>
    </row>
    <row r="12" spans="1:21" ht="15" customHeight="1" x14ac:dyDescent="0.2">
      <c r="A12" s="174" t="s">
        <v>125</v>
      </c>
      <c r="B12" s="231">
        <v>44304</v>
      </c>
      <c r="C12" s="233"/>
      <c r="D12" s="231">
        <v>47348</v>
      </c>
      <c r="E12" s="446"/>
      <c r="F12" s="231">
        <v>46102</v>
      </c>
      <c r="G12" s="258"/>
      <c r="H12" s="231">
        <v>45148</v>
      </c>
      <c r="I12" s="233"/>
      <c r="J12" s="231">
        <v>49002</v>
      </c>
      <c r="K12" s="233"/>
      <c r="L12" s="231">
        <v>53242</v>
      </c>
      <c r="M12" s="258"/>
      <c r="N12" s="231">
        <v>54757</v>
      </c>
      <c r="O12" s="258"/>
      <c r="P12" s="231">
        <v>53815</v>
      </c>
      <c r="Q12" s="383"/>
      <c r="R12" s="263">
        <v>0.19196863648445114</v>
      </c>
      <c r="S12" s="265"/>
      <c r="T12" s="263">
        <v>-1.7203279945942986E-2</v>
      </c>
      <c r="U12" s="233"/>
    </row>
    <row r="13" spans="1:21" ht="15" customHeight="1" x14ac:dyDescent="0.2">
      <c r="A13" s="235" t="s">
        <v>528</v>
      </c>
      <c r="B13" s="239">
        <v>41158</v>
      </c>
      <c r="C13" s="238"/>
      <c r="D13" s="239">
        <v>39594</v>
      </c>
      <c r="E13" s="447"/>
      <c r="F13" s="239">
        <v>40567</v>
      </c>
      <c r="G13" s="255"/>
      <c r="H13" s="239">
        <v>41914</v>
      </c>
      <c r="I13" s="238"/>
      <c r="J13" s="239">
        <v>41145</v>
      </c>
      <c r="K13" s="238"/>
      <c r="L13" s="239">
        <v>39236</v>
      </c>
      <c r="M13" s="255"/>
      <c r="N13" s="239">
        <v>39119</v>
      </c>
      <c r="O13" s="255"/>
      <c r="P13" s="239">
        <v>41782</v>
      </c>
      <c r="Q13" s="274"/>
      <c r="R13" s="267">
        <v>-3.149305721238727E-3</v>
      </c>
      <c r="S13" s="272"/>
      <c r="T13" s="267">
        <v>6.8074337278560285E-2</v>
      </c>
      <c r="U13" s="238"/>
    </row>
    <row r="14" spans="1:21" ht="15" customHeight="1" x14ac:dyDescent="0.2">
      <c r="A14" s="170" t="s">
        <v>126</v>
      </c>
      <c r="B14" s="231">
        <v>85462</v>
      </c>
      <c r="C14" s="233"/>
      <c r="D14" s="231">
        <v>86942</v>
      </c>
      <c r="E14" s="258"/>
      <c r="F14" s="231">
        <v>86669</v>
      </c>
      <c r="G14" s="258"/>
      <c r="H14" s="231">
        <v>87062</v>
      </c>
      <c r="I14" s="233"/>
      <c r="J14" s="241">
        <v>90147</v>
      </c>
      <c r="K14" s="233"/>
      <c r="L14" s="231">
        <v>92478</v>
      </c>
      <c r="M14" s="258"/>
      <c r="N14" s="241">
        <v>93876</v>
      </c>
      <c r="O14" s="258"/>
      <c r="P14" s="241">
        <v>95597</v>
      </c>
      <c r="Q14" s="383"/>
      <c r="R14" s="263">
        <v>9.8033585261078318E-2</v>
      </c>
      <c r="S14" s="265"/>
      <c r="T14" s="263">
        <v>1.8332694192338829E-2</v>
      </c>
      <c r="U14" s="233"/>
    </row>
    <row r="15" spans="1:21" ht="15" customHeight="1" x14ac:dyDescent="0.2">
      <c r="A15" s="444" t="s">
        <v>529</v>
      </c>
      <c r="B15" s="236">
        <v>29528</v>
      </c>
      <c r="C15" s="238"/>
      <c r="D15" s="236">
        <v>24069</v>
      </c>
      <c r="E15" s="447"/>
      <c r="F15" s="236">
        <v>23312</v>
      </c>
      <c r="G15" s="255"/>
      <c r="H15" s="236">
        <v>25722</v>
      </c>
      <c r="I15" s="238"/>
      <c r="J15" s="236">
        <v>23311</v>
      </c>
      <c r="K15" s="238"/>
      <c r="L15" s="236">
        <v>25349</v>
      </c>
      <c r="M15" s="255"/>
      <c r="N15" s="236">
        <v>26938</v>
      </c>
      <c r="O15" s="255"/>
      <c r="P15" s="236">
        <v>26235</v>
      </c>
      <c r="Q15" s="274"/>
      <c r="R15" s="267">
        <v>1.9944016794961512E-2</v>
      </c>
      <c r="S15" s="272"/>
      <c r="T15" s="267">
        <v>-2.6096963397431137E-2</v>
      </c>
      <c r="U15" s="238"/>
    </row>
    <row r="16" spans="1:21" ht="15" customHeight="1" x14ac:dyDescent="0.2">
      <c r="A16" s="170" t="s">
        <v>530</v>
      </c>
      <c r="B16" s="231">
        <v>2194</v>
      </c>
      <c r="C16" s="233"/>
      <c r="D16" s="231">
        <v>2189</v>
      </c>
      <c r="E16" s="446"/>
      <c r="F16" s="231">
        <v>2193</v>
      </c>
      <c r="G16" s="258"/>
      <c r="H16" s="231">
        <v>2214</v>
      </c>
      <c r="I16" s="233"/>
      <c r="J16" s="231">
        <v>2230</v>
      </c>
      <c r="K16" s="233"/>
      <c r="L16" s="231">
        <v>2244</v>
      </c>
      <c r="M16" s="258"/>
      <c r="N16" s="231">
        <v>2306</v>
      </c>
      <c r="O16" s="258"/>
      <c r="P16" s="231">
        <v>2282</v>
      </c>
      <c r="Q16" s="383"/>
      <c r="R16" s="263">
        <v>3.071364046973803E-2</v>
      </c>
      <c r="S16" s="265"/>
      <c r="T16" s="263">
        <v>-1.0407632263660017E-2</v>
      </c>
      <c r="U16" s="233"/>
    </row>
    <row r="17" spans="1:21" ht="15" customHeight="1" x14ac:dyDescent="0.2">
      <c r="A17" s="444" t="s">
        <v>127</v>
      </c>
      <c r="B17" s="236">
        <v>3183</v>
      </c>
      <c r="C17" s="238"/>
      <c r="D17" s="236">
        <v>3086</v>
      </c>
      <c r="E17" s="447"/>
      <c r="F17" s="236">
        <v>3196</v>
      </c>
      <c r="G17" s="255"/>
      <c r="H17" s="236">
        <v>3203</v>
      </c>
      <c r="I17" s="238"/>
      <c r="J17" s="236">
        <v>3277</v>
      </c>
      <c r="K17" s="238"/>
      <c r="L17" s="236">
        <v>3202</v>
      </c>
      <c r="M17" s="255"/>
      <c r="N17" s="236">
        <v>3258</v>
      </c>
      <c r="O17" s="255"/>
      <c r="P17" s="236">
        <v>3231</v>
      </c>
      <c r="Q17" s="274"/>
      <c r="R17" s="267">
        <v>8.7418045582266617E-3</v>
      </c>
      <c r="S17" s="272"/>
      <c r="T17" s="267">
        <v>-8.2872928176795577E-3</v>
      </c>
      <c r="U17" s="238"/>
    </row>
    <row r="18" spans="1:21" ht="15" customHeight="1" x14ac:dyDescent="0.2">
      <c r="A18" s="170" t="s">
        <v>128</v>
      </c>
      <c r="B18" s="231">
        <v>6068</v>
      </c>
      <c r="C18" s="233"/>
      <c r="D18" s="231">
        <v>5973</v>
      </c>
      <c r="E18" s="446"/>
      <c r="F18" s="231">
        <v>6016</v>
      </c>
      <c r="G18" s="258"/>
      <c r="H18" s="231">
        <v>7446</v>
      </c>
      <c r="I18" s="233"/>
      <c r="J18" s="231">
        <v>7549</v>
      </c>
      <c r="K18" s="233"/>
      <c r="L18" s="231">
        <v>7565</v>
      </c>
      <c r="M18" s="258"/>
      <c r="N18" s="231">
        <v>7500</v>
      </c>
      <c r="O18" s="258"/>
      <c r="P18" s="231">
        <v>7556</v>
      </c>
      <c r="Q18" s="383"/>
      <c r="R18" s="263">
        <v>1.4773032500671501E-2</v>
      </c>
      <c r="S18" s="265"/>
      <c r="T18" s="263">
        <v>7.4666666666666666E-3</v>
      </c>
      <c r="U18" s="233"/>
    </row>
    <row r="19" spans="1:21" ht="15" customHeight="1" x14ac:dyDescent="0.2">
      <c r="A19" s="444" t="s">
        <v>129</v>
      </c>
      <c r="B19" s="236">
        <v>1578</v>
      </c>
      <c r="C19" s="238"/>
      <c r="D19" s="236">
        <v>1500</v>
      </c>
      <c r="E19" s="447"/>
      <c r="F19" s="236">
        <v>1461</v>
      </c>
      <c r="G19" s="255"/>
      <c r="H19" s="236">
        <v>2369</v>
      </c>
      <c r="I19" s="238"/>
      <c r="J19" s="236">
        <v>2208</v>
      </c>
      <c r="K19" s="238"/>
      <c r="L19" s="236">
        <v>2155</v>
      </c>
      <c r="M19" s="236">
        <v>2</v>
      </c>
      <c r="N19" s="236">
        <v>2077</v>
      </c>
      <c r="O19" s="255"/>
      <c r="P19" s="236">
        <v>2030</v>
      </c>
      <c r="Q19" s="274"/>
      <c r="R19" s="267">
        <v>-0.14309835373575347</v>
      </c>
      <c r="S19" s="272"/>
      <c r="T19" s="267">
        <v>-2.2628791526239769E-2</v>
      </c>
      <c r="U19" s="238"/>
    </row>
    <row r="20" spans="1:21" ht="15" customHeight="1" x14ac:dyDescent="0.2">
      <c r="A20" s="170" t="s">
        <v>130</v>
      </c>
      <c r="B20" s="231">
        <v>34421</v>
      </c>
      <c r="C20" s="233"/>
      <c r="D20" s="231">
        <v>40154</v>
      </c>
      <c r="E20" s="446"/>
      <c r="F20" s="231">
        <v>38162</v>
      </c>
      <c r="G20" s="258"/>
      <c r="H20" s="231">
        <v>34789</v>
      </c>
      <c r="I20" s="233"/>
      <c r="J20" s="231">
        <v>39368</v>
      </c>
      <c r="K20" s="233"/>
      <c r="L20" s="231">
        <v>40277</v>
      </c>
      <c r="M20" s="258"/>
      <c r="N20" s="231">
        <v>38849</v>
      </c>
      <c r="O20" s="258"/>
      <c r="P20" s="231">
        <v>34011</v>
      </c>
      <c r="Q20" s="383"/>
      <c r="R20" s="263">
        <v>-2.2363390726953921E-2</v>
      </c>
      <c r="S20" s="265"/>
      <c r="T20" s="263">
        <v>-0.12453345002445365</v>
      </c>
      <c r="U20" s="233"/>
    </row>
    <row r="21" spans="1:21" ht="15" customHeight="1" x14ac:dyDescent="0.2">
      <c r="A21" s="444" t="s">
        <v>65</v>
      </c>
      <c r="B21" s="244">
        <v>250253</v>
      </c>
      <c r="C21" s="227"/>
      <c r="D21" s="244">
        <v>248276</v>
      </c>
      <c r="E21" s="227"/>
      <c r="F21" s="244">
        <v>234102</v>
      </c>
      <c r="G21" s="227"/>
      <c r="H21" s="244">
        <v>244596</v>
      </c>
      <c r="I21" s="227"/>
      <c r="J21" s="244">
        <v>228332</v>
      </c>
      <c r="K21" s="227"/>
      <c r="L21" s="244">
        <v>241540</v>
      </c>
      <c r="M21" s="227"/>
      <c r="N21" s="244">
        <v>244606</v>
      </c>
      <c r="O21" s="227"/>
      <c r="P21" s="244">
        <v>245610</v>
      </c>
      <c r="Q21" s="274"/>
      <c r="R21" s="267">
        <v>4.1456115390276207E-3</v>
      </c>
      <c r="S21" s="272"/>
      <c r="T21" s="267">
        <v>4.1045599862636235E-3</v>
      </c>
      <c r="U21" s="227"/>
    </row>
    <row r="22" spans="1:21" ht="15" customHeight="1" x14ac:dyDescent="0.2">
      <c r="A22" s="171" t="s">
        <v>131</v>
      </c>
      <c r="B22" s="173"/>
      <c r="C22" s="173"/>
      <c r="D22" s="173"/>
      <c r="E22" s="173"/>
      <c r="F22" s="173"/>
      <c r="G22" s="173"/>
      <c r="H22" s="173"/>
      <c r="I22" s="173"/>
      <c r="J22" s="173"/>
      <c r="K22" s="173"/>
      <c r="L22" s="173"/>
      <c r="M22" s="169"/>
      <c r="N22" s="169"/>
      <c r="O22" s="169"/>
      <c r="P22" s="169"/>
      <c r="Q22" s="169"/>
      <c r="R22" s="169"/>
      <c r="S22" s="265"/>
      <c r="T22" s="169"/>
      <c r="U22" s="169"/>
    </row>
    <row r="23" spans="1:21" ht="15" customHeight="1" x14ac:dyDescent="0.2">
      <c r="A23" s="444" t="s">
        <v>132</v>
      </c>
      <c r="B23" s="226"/>
      <c r="C23" s="226"/>
      <c r="D23" s="226"/>
      <c r="E23" s="226"/>
      <c r="F23" s="226"/>
      <c r="G23" s="226"/>
      <c r="H23" s="226"/>
      <c r="I23" s="226"/>
      <c r="J23" s="226"/>
      <c r="K23" s="226"/>
      <c r="L23" s="226"/>
      <c r="M23" s="226"/>
      <c r="N23" s="226"/>
      <c r="O23" s="226"/>
      <c r="P23" s="226"/>
      <c r="Q23" s="226"/>
      <c r="R23" s="226"/>
      <c r="S23" s="272"/>
      <c r="T23" s="226"/>
      <c r="U23" s="226"/>
    </row>
    <row r="24" spans="1:21" ht="15" customHeight="1" x14ac:dyDescent="0.2">
      <c r="A24" s="170" t="s">
        <v>133</v>
      </c>
      <c r="B24" s="260">
        <v>57025</v>
      </c>
      <c r="C24" s="262"/>
      <c r="D24" s="260">
        <v>52316</v>
      </c>
      <c r="E24" s="448"/>
      <c r="F24" s="260">
        <v>41893</v>
      </c>
      <c r="G24" s="353"/>
      <c r="H24" s="260">
        <v>44804</v>
      </c>
      <c r="I24" s="262"/>
      <c r="J24" s="260">
        <v>35295</v>
      </c>
      <c r="K24" s="262"/>
      <c r="L24" s="260">
        <v>34278</v>
      </c>
      <c r="M24" s="353"/>
      <c r="N24" s="260">
        <v>33719</v>
      </c>
      <c r="O24" s="353"/>
      <c r="P24" s="260">
        <v>34031</v>
      </c>
      <c r="Q24" s="383"/>
      <c r="R24" s="263">
        <v>-0.24044728149272387</v>
      </c>
      <c r="S24" s="265"/>
      <c r="T24" s="263">
        <v>9.2529434443488837E-3</v>
      </c>
      <c r="U24" s="262"/>
    </row>
    <row r="25" spans="1:21" ht="15" customHeight="1" x14ac:dyDescent="0.2">
      <c r="A25" s="444" t="s">
        <v>134</v>
      </c>
      <c r="B25" s="236">
        <v>55094</v>
      </c>
      <c r="C25" s="238"/>
      <c r="D25" s="236">
        <v>57407</v>
      </c>
      <c r="E25" s="447"/>
      <c r="F25" s="236">
        <v>63661</v>
      </c>
      <c r="G25" s="255"/>
      <c r="H25" s="236">
        <v>66235</v>
      </c>
      <c r="I25" s="238"/>
      <c r="J25" s="236">
        <v>62988</v>
      </c>
      <c r="K25" s="238"/>
      <c r="L25" s="236">
        <v>68964</v>
      </c>
      <c r="M25" s="255"/>
      <c r="N25" s="236">
        <v>72260</v>
      </c>
      <c r="O25" s="255"/>
      <c r="P25" s="236">
        <v>77504</v>
      </c>
      <c r="Q25" s="274"/>
      <c r="R25" s="267">
        <v>0.1701366347097456</v>
      </c>
      <c r="S25" s="272"/>
      <c r="T25" s="267">
        <v>7.2571270412399663E-2</v>
      </c>
      <c r="U25" s="238"/>
    </row>
    <row r="26" spans="1:21" ht="15" customHeight="1" x14ac:dyDescent="0.2">
      <c r="A26" s="170" t="s">
        <v>135</v>
      </c>
      <c r="B26" s="231">
        <v>79398</v>
      </c>
      <c r="C26" s="233"/>
      <c r="D26" s="231">
        <v>76940</v>
      </c>
      <c r="E26" s="446"/>
      <c r="F26" s="231">
        <v>62644</v>
      </c>
      <c r="G26" s="258"/>
      <c r="H26" s="231">
        <v>69321</v>
      </c>
      <c r="I26" s="233"/>
      <c r="J26" s="231">
        <v>64188</v>
      </c>
      <c r="K26" s="233"/>
      <c r="L26" s="231">
        <v>67352</v>
      </c>
      <c r="M26" s="258"/>
      <c r="N26" s="231">
        <v>64907</v>
      </c>
      <c r="O26" s="258"/>
      <c r="P26" s="231">
        <v>70337</v>
      </c>
      <c r="Q26" s="383"/>
      <c r="R26" s="263">
        <v>1.4656453311406355E-2</v>
      </c>
      <c r="S26" s="265"/>
      <c r="T26" s="263">
        <v>8.3658157055479382E-2</v>
      </c>
      <c r="U26" s="233"/>
    </row>
    <row r="27" spans="1:21" ht="15" customHeight="1" x14ac:dyDescent="0.2">
      <c r="A27" s="444" t="s">
        <v>531</v>
      </c>
      <c r="B27" s="449">
        <v>191517</v>
      </c>
      <c r="C27" s="238"/>
      <c r="D27" s="449">
        <v>186663</v>
      </c>
      <c r="E27" s="238"/>
      <c r="F27" s="449">
        <v>168198</v>
      </c>
      <c r="G27" s="238"/>
      <c r="H27" s="449">
        <v>180360</v>
      </c>
      <c r="I27" s="238"/>
      <c r="J27" s="449">
        <v>162471</v>
      </c>
      <c r="K27" s="238"/>
      <c r="L27" s="449">
        <v>170594</v>
      </c>
      <c r="M27" s="238"/>
      <c r="N27" s="449">
        <v>170886</v>
      </c>
      <c r="O27" s="238"/>
      <c r="P27" s="449">
        <v>181872</v>
      </c>
      <c r="Q27" s="274"/>
      <c r="R27" s="267">
        <v>8.3832335329341312E-3</v>
      </c>
      <c r="S27" s="272"/>
      <c r="T27" s="267">
        <v>6.4288473017099113E-2</v>
      </c>
      <c r="U27" s="238"/>
    </row>
    <row r="28" spans="1:21" ht="15" customHeight="1" x14ac:dyDescent="0.2">
      <c r="A28" s="170" t="s">
        <v>136</v>
      </c>
      <c r="B28" s="231">
        <v>2020</v>
      </c>
      <c r="C28" s="233"/>
      <c r="D28" s="231">
        <v>3088</v>
      </c>
      <c r="E28" s="446"/>
      <c r="F28" s="231">
        <v>1690</v>
      </c>
      <c r="G28" s="258"/>
      <c r="H28" s="231">
        <v>1082</v>
      </c>
      <c r="I28" s="233"/>
      <c r="J28" s="231">
        <v>1420</v>
      </c>
      <c r="K28" s="233"/>
      <c r="L28" s="231">
        <v>1829</v>
      </c>
      <c r="M28" s="258"/>
      <c r="N28" s="231">
        <v>1330</v>
      </c>
      <c r="O28" s="258"/>
      <c r="P28" s="231">
        <v>1102</v>
      </c>
      <c r="Q28" s="383"/>
      <c r="R28" s="263">
        <v>1.8484288354898338E-2</v>
      </c>
      <c r="S28" s="265"/>
      <c r="T28" s="263">
        <v>-0.17142857142857143</v>
      </c>
      <c r="U28" s="233"/>
    </row>
    <row r="29" spans="1:21" ht="15" customHeight="1" x14ac:dyDescent="0.2">
      <c r="A29" s="444" t="s">
        <v>137</v>
      </c>
      <c r="B29" s="236">
        <v>1066</v>
      </c>
      <c r="C29" s="238"/>
      <c r="D29" s="236">
        <v>1103</v>
      </c>
      <c r="E29" s="447"/>
      <c r="F29" s="236">
        <v>1009</v>
      </c>
      <c r="G29" s="255"/>
      <c r="H29" s="236">
        <v>3092</v>
      </c>
      <c r="I29" s="238"/>
      <c r="J29" s="236">
        <v>947</v>
      </c>
      <c r="K29" s="238"/>
      <c r="L29" s="236">
        <v>4939</v>
      </c>
      <c r="M29" s="255"/>
      <c r="N29" s="236">
        <v>7073</v>
      </c>
      <c r="O29" s="255"/>
      <c r="P29" s="236">
        <v>839</v>
      </c>
      <c r="Q29" s="274"/>
      <c r="R29" s="267">
        <v>-0.7286545924967659</v>
      </c>
      <c r="S29" s="272"/>
      <c r="T29" s="267">
        <v>-0.88137989537678496</v>
      </c>
      <c r="U29" s="238"/>
    </row>
    <row r="30" spans="1:21" ht="15" customHeight="1" x14ac:dyDescent="0.2">
      <c r="A30" s="170" t="s">
        <v>138</v>
      </c>
      <c r="B30" s="231">
        <v>22356</v>
      </c>
      <c r="C30" s="233"/>
      <c r="D30" s="231">
        <v>24514</v>
      </c>
      <c r="E30" s="446"/>
      <c r="F30" s="231">
        <v>28368</v>
      </c>
      <c r="G30" s="258"/>
      <c r="H30" s="231">
        <v>24232</v>
      </c>
      <c r="I30" s="233"/>
      <c r="J30" s="231">
        <v>27274</v>
      </c>
      <c r="K30" s="233"/>
      <c r="L30" s="231">
        <v>27350</v>
      </c>
      <c r="M30" s="258"/>
      <c r="N30" s="231">
        <v>28653</v>
      </c>
      <c r="O30" s="258"/>
      <c r="P30" s="231">
        <v>24857</v>
      </c>
      <c r="Q30" s="383"/>
      <c r="R30" s="263">
        <v>2.5792340706503797E-2</v>
      </c>
      <c r="S30" s="265"/>
      <c r="T30" s="263">
        <v>-0.132481764562175</v>
      </c>
      <c r="U30" s="233"/>
    </row>
    <row r="31" spans="1:21" ht="15" customHeight="1" x14ac:dyDescent="0.2">
      <c r="A31" s="444" t="s">
        <v>139</v>
      </c>
      <c r="B31" s="236">
        <v>10944</v>
      </c>
      <c r="C31" s="238"/>
      <c r="D31" s="236">
        <v>10387</v>
      </c>
      <c r="E31" s="447"/>
      <c r="F31" s="236">
        <v>10335</v>
      </c>
      <c r="G31" s="255"/>
      <c r="H31" s="236">
        <v>11093</v>
      </c>
      <c r="I31" s="238"/>
      <c r="J31" s="236">
        <v>11182</v>
      </c>
      <c r="K31" s="238"/>
      <c r="L31" s="236">
        <v>11374</v>
      </c>
      <c r="M31" s="255"/>
      <c r="N31" s="236">
        <v>11455</v>
      </c>
      <c r="O31" s="255"/>
      <c r="P31" s="236">
        <v>12509</v>
      </c>
      <c r="Q31" s="274"/>
      <c r="R31" s="267">
        <v>0.12764806634814749</v>
      </c>
      <c r="S31" s="272"/>
      <c r="T31" s="267">
        <v>9.2012221737232655E-2</v>
      </c>
      <c r="U31" s="238"/>
    </row>
    <row r="32" spans="1:21" ht="15" customHeight="1" x14ac:dyDescent="0.2">
      <c r="A32" s="170" t="s">
        <v>140</v>
      </c>
      <c r="B32" s="241">
        <v>227903</v>
      </c>
      <c r="C32" s="233"/>
      <c r="D32" s="241">
        <v>225755</v>
      </c>
      <c r="E32" s="233"/>
      <c r="F32" s="241">
        <v>209600</v>
      </c>
      <c r="G32" s="233"/>
      <c r="H32" s="241">
        <v>219859</v>
      </c>
      <c r="I32" s="233"/>
      <c r="J32" s="241">
        <v>203294</v>
      </c>
      <c r="K32" s="233"/>
      <c r="L32" s="241">
        <v>216086</v>
      </c>
      <c r="M32" s="233"/>
      <c r="N32" s="241">
        <v>219397</v>
      </c>
      <c r="O32" s="233"/>
      <c r="P32" s="241">
        <v>221179</v>
      </c>
      <c r="Q32" s="383"/>
      <c r="R32" s="263">
        <v>6.0038479207128207E-3</v>
      </c>
      <c r="S32" s="265"/>
      <c r="T32" s="263">
        <v>8.1222623828037764E-3</v>
      </c>
      <c r="U32" s="233"/>
    </row>
    <row r="33" spans="1:21" ht="15" customHeight="1" x14ac:dyDescent="0.2">
      <c r="A33" s="412" t="s">
        <v>141</v>
      </c>
      <c r="B33" s="450"/>
      <c r="C33" s="450"/>
      <c r="D33" s="450"/>
      <c r="E33" s="450"/>
      <c r="F33" s="450"/>
      <c r="G33" s="450"/>
      <c r="H33" s="450"/>
      <c r="I33" s="450"/>
      <c r="J33" s="450"/>
      <c r="K33" s="450"/>
      <c r="L33" s="450"/>
      <c r="M33" s="450"/>
      <c r="N33" s="450"/>
      <c r="O33" s="450"/>
      <c r="P33" s="226"/>
      <c r="Q33" s="450"/>
      <c r="R33" s="450"/>
      <c r="S33" s="451"/>
      <c r="T33" s="450"/>
      <c r="U33" s="450"/>
    </row>
    <row r="34" spans="1:21" ht="15" customHeight="1" x14ac:dyDescent="0.2">
      <c r="A34" s="170" t="s">
        <v>142</v>
      </c>
      <c r="B34" s="233"/>
      <c r="C34" s="233"/>
      <c r="D34" s="446"/>
      <c r="E34" s="169"/>
      <c r="F34" s="169"/>
      <c r="G34" s="233"/>
      <c r="H34" s="233"/>
      <c r="I34" s="169"/>
      <c r="J34" s="169"/>
      <c r="K34" s="169"/>
      <c r="L34" s="258"/>
      <c r="M34" s="169"/>
      <c r="N34" s="169"/>
      <c r="O34" s="169"/>
      <c r="P34" s="169"/>
      <c r="Q34" s="169"/>
      <c r="R34" s="169"/>
      <c r="S34" s="265"/>
      <c r="T34" s="169"/>
      <c r="U34" s="233"/>
    </row>
    <row r="35" spans="1:21" ht="15" customHeight="1" x14ac:dyDescent="0.2">
      <c r="A35" s="235" t="s">
        <v>143</v>
      </c>
      <c r="B35" s="236">
        <v>491</v>
      </c>
      <c r="C35" s="238"/>
      <c r="D35" s="236">
        <v>491</v>
      </c>
      <c r="E35" s="447"/>
      <c r="F35" s="236">
        <v>491</v>
      </c>
      <c r="G35" s="255"/>
      <c r="H35" s="236">
        <v>491</v>
      </c>
      <c r="I35" s="238"/>
      <c r="J35" s="236">
        <v>491</v>
      </c>
      <c r="K35" s="238"/>
      <c r="L35" s="236">
        <v>491</v>
      </c>
      <c r="M35" s="255"/>
      <c r="N35" s="236">
        <v>491</v>
      </c>
      <c r="O35" s="255"/>
      <c r="P35" s="236">
        <v>491</v>
      </c>
      <c r="Q35" s="274"/>
      <c r="R35" s="267">
        <v>0</v>
      </c>
      <c r="S35" s="272"/>
      <c r="T35" s="267">
        <v>0</v>
      </c>
      <c r="U35" s="238"/>
    </row>
    <row r="36" spans="1:21" ht="15" customHeight="1" x14ac:dyDescent="0.2">
      <c r="A36" s="174" t="s">
        <v>144</v>
      </c>
      <c r="B36" s="231">
        <v>742</v>
      </c>
      <c r="C36" s="233"/>
      <c r="D36" s="231">
        <v>742</v>
      </c>
      <c r="E36" s="446"/>
      <c r="F36" s="231">
        <v>742</v>
      </c>
      <c r="G36" s="258"/>
      <c r="H36" s="231">
        <v>742</v>
      </c>
      <c r="I36" s="233"/>
      <c r="J36" s="231">
        <v>742</v>
      </c>
      <c r="K36" s="233"/>
      <c r="L36" s="231">
        <v>742</v>
      </c>
      <c r="M36" s="258"/>
      <c r="N36" s="231">
        <v>742</v>
      </c>
      <c r="O36" s="258"/>
      <c r="P36" s="231">
        <v>742</v>
      </c>
      <c r="Q36" s="383"/>
      <c r="R36" s="263">
        <v>0</v>
      </c>
      <c r="S36" s="265"/>
      <c r="T36" s="263">
        <v>0</v>
      </c>
      <c r="U36" s="233"/>
    </row>
    <row r="37" spans="1:21" ht="15" customHeight="1" x14ac:dyDescent="0.2">
      <c r="A37" s="235" t="s">
        <v>145</v>
      </c>
      <c r="B37" s="236">
        <v>728</v>
      </c>
      <c r="C37" s="238"/>
      <c r="D37" s="236">
        <v>728</v>
      </c>
      <c r="E37" s="447"/>
      <c r="F37" s="236">
        <v>728</v>
      </c>
      <c r="G37" s="255"/>
      <c r="H37" s="236">
        <v>728</v>
      </c>
      <c r="I37" s="238"/>
      <c r="J37" s="236">
        <v>728</v>
      </c>
      <c r="K37" s="238"/>
      <c r="L37" s="236">
        <v>728</v>
      </c>
      <c r="M37" s="255"/>
      <c r="N37" s="236">
        <v>728</v>
      </c>
      <c r="O37" s="255"/>
      <c r="P37" s="236">
        <v>0</v>
      </c>
      <c r="Q37" s="274"/>
      <c r="R37" s="267">
        <v>-1</v>
      </c>
      <c r="S37" s="272"/>
      <c r="T37" s="267">
        <v>-1</v>
      </c>
      <c r="U37" s="238"/>
    </row>
    <row r="38" spans="1:21" ht="15" customHeight="1" x14ac:dyDescent="0.2">
      <c r="A38" s="174" t="s">
        <v>146</v>
      </c>
      <c r="B38" s="231">
        <v>742</v>
      </c>
      <c r="C38" s="233"/>
      <c r="D38" s="231">
        <v>742</v>
      </c>
      <c r="E38" s="446"/>
      <c r="F38" s="231">
        <v>742</v>
      </c>
      <c r="G38" s="258"/>
      <c r="H38" s="231">
        <v>742</v>
      </c>
      <c r="I38" s="233"/>
      <c r="J38" s="231">
        <v>742</v>
      </c>
      <c r="K38" s="233"/>
      <c r="L38" s="231">
        <v>742</v>
      </c>
      <c r="M38" s="258"/>
      <c r="N38" s="231">
        <v>742</v>
      </c>
      <c r="O38" s="258"/>
      <c r="P38" s="231">
        <v>742</v>
      </c>
      <c r="Q38" s="383"/>
      <c r="R38" s="263">
        <v>0</v>
      </c>
      <c r="S38" s="265"/>
      <c r="T38" s="263">
        <v>0</v>
      </c>
      <c r="U38" s="233"/>
    </row>
    <row r="39" spans="1:21" ht="15" customHeight="1" x14ac:dyDescent="0.2">
      <c r="A39" s="235" t="s">
        <v>147</v>
      </c>
      <c r="B39" s="236">
        <v>493</v>
      </c>
      <c r="C39" s="238"/>
      <c r="D39" s="236">
        <v>493</v>
      </c>
      <c r="E39" s="447"/>
      <c r="F39" s="236">
        <v>493</v>
      </c>
      <c r="G39" s="255"/>
      <c r="H39" s="236">
        <v>493</v>
      </c>
      <c r="I39" s="238"/>
      <c r="J39" s="236">
        <v>493</v>
      </c>
      <c r="K39" s="238"/>
      <c r="L39" s="236">
        <v>493</v>
      </c>
      <c r="M39" s="255"/>
      <c r="N39" s="236">
        <v>493</v>
      </c>
      <c r="O39" s="255"/>
      <c r="P39" s="236">
        <v>493</v>
      </c>
      <c r="Q39" s="274"/>
      <c r="R39" s="267">
        <v>0</v>
      </c>
      <c r="S39" s="272"/>
      <c r="T39" s="267">
        <v>0</v>
      </c>
      <c r="U39" s="238"/>
    </row>
    <row r="40" spans="1:21" ht="15" customHeight="1" x14ac:dyDescent="0.2">
      <c r="A40" s="174" t="s">
        <v>148</v>
      </c>
      <c r="B40" s="231">
        <v>0</v>
      </c>
      <c r="C40" s="233"/>
      <c r="D40" s="231">
        <v>0</v>
      </c>
      <c r="E40" s="446"/>
      <c r="F40" s="231">
        <v>494</v>
      </c>
      <c r="G40" s="258"/>
      <c r="H40" s="231">
        <v>494</v>
      </c>
      <c r="I40" s="233"/>
      <c r="J40" s="231">
        <v>494</v>
      </c>
      <c r="K40" s="233"/>
      <c r="L40" s="231">
        <v>494</v>
      </c>
      <c r="M40" s="258"/>
      <c r="N40" s="231">
        <v>494</v>
      </c>
      <c r="O40" s="258"/>
      <c r="P40" s="231">
        <v>494</v>
      </c>
      <c r="Q40" s="383"/>
      <c r="R40" s="263">
        <v>0</v>
      </c>
      <c r="S40" s="265"/>
      <c r="T40" s="263">
        <v>0</v>
      </c>
      <c r="U40" s="233"/>
    </row>
    <row r="41" spans="1:21" ht="15" customHeight="1" x14ac:dyDescent="0.2">
      <c r="A41" s="444" t="s">
        <v>532</v>
      </c>
      <c r="B41" s="236">
        <v>504</v>
      </c>
      <c r="C41" s="238"/>
      <c r="D41" s="236">
        <v>504</v>
      </c>
      <c r="E41" s="447"/>
      <c r="F41" s="236">
        <v>504</v>
      </c>
      <c r="G41" s="255"/>
      <c r="H41" s="236">
        <v>504</v>
      </c>
      <c r="I41" s="238"/>
      <c r="J41" s="236">
        <v>504</v>
      </c>
      <c r="K41" s="238"/>
      <c r="L41" s="236">
        <v>504</v>
      </c>
      <c r="M41" s="255"/>
      <c r="N41" s="236">
        <v>504</v>
      </c>
      <c r="O41" s="255"/>
      <c r="P41" s="236">
        <v>504</v>
      </c>
      <c r="Q41" s="274"/>
      <c r="R41" s="267">
        <v>0</v>
      </c>
      <c r="S41" s="272"/>
      <c r="T41" s="267">
        <v>0</v>
      </c>
      <c r="U41" s="238"/>
    </row>
    <row r="42" spans="1:21" ht="15" customHeight="1" x14ac:dyDescent="0.2">
      <c r="A42" s="170" t="s">
        <v>149</v>
      </c>
      <c r="B42" s="231">
        <v>9796</v>
      </c>
      <c r="C42" s="233"/>
      <c r="D42" s="231">
        <v>9820</v>
      </c>
      <c r="E42" s="446"/>
      <c r="F42" s="231">
        <v>10418</v>
      </c>
      <c r="G42" s="258"/>
      <c r="H42" s="231">
        <v>10061</v>
      </c>
      <c r="I42" s="233"/>
      <c r="J42" s="231">
        <v>10082</v>
      </c>
      <c r="K42" s="233"/>
      <c r="L42" s="231">
        <v>10109</v>
      </c>
      <c r="M42" s="258"/>
      <c r="N42" s="231">
        <v>10117</v>
      </c>
      <c r="O42" s="258"/>
      <c r="P42" s="231">
        <v>10132</v>
      </c>
      <c r="Q42" s="383"/>
      <c r="R42" s="263">
        <v>7.0569525892058447E-3</v>
      </c>
      <c r="S42" s="265"/>
      <c r="T42" s="263">
        <v>1.4826529603637441E-3</v>
      </c>
      <c r="U42" s="233"/>
    </row>
    <row r="43" spans="1:21" ht="15" customHeight="1" x14ac:dyDescent="0.2">
      <c r="A43" s="444" t="s">
        <v>150</v>
      </c>
      <c r="B43" s="236">
        <v>19262</v>
      </c>
      <c r="C43" s="238"/>
      <c r="D43" s="236">
        <v>19806</v>
      </c>
      <c r="E43" s="447"/>
      <c r="F43" s="236">
        <v>20336</v>
      </c>
      <c r="G43" s="255"/>
      <c r="H43" s="236">
        <v>20553</v>
      </c>
      <c r="I43" s="238"/>
      <c r="J43" s="236">
        <v>20911</v>
      </c>
      <c r="K43" s="238"/>
      <c r="L43" s="236">
        <v>21274</v>
      </c>
      <c r="M43" s="255"/>
      <c r="N43" s="236">
        <v>21612</v>
      </c>
      <c r="O43" s="255"/>
      <c r="P43" s="236">
        <v>21918</v>
      </c>
      <c r="Q43" s="274"/>
      <c r="R43" s="267">
        <v>6.6413662239089177E-2</v>
      </c>
      <c r="S43" s="272"/>
      <c r="T43" s="267">
        <v>1.4158800666296502E-2</v>
      </c>
      <c r="U43" s="238"/>
    </row>
    <row r="44" spans="1:21" ht="15" customHeight="1" x14ac:dyDescent="0.2">
      <c r="A44" s="170" t="s">
        <v>151</v>
      </c>
      <c r="B44" s="231">
        <v>-1074</v>
      </c>
      <c r="C44" s="233"/>
      <c r="D44" s="231">
        <v>-1488</v>
      </c>
      <c r="E44" s="446"/>
      <c r="F44" s="231">
        <v>-1711</v>
      </c>
      <c r="G44" s="258"/>
      <c r="H44" s="231">
        <v>-1356</v>
      </c>
      <c r="I44" s="233"/>
      <c r="J44" s="231">
        <v>-1180</v>
      </c>
      <c r="K44" s="233"/>
      <c r="L44" s="231">
        <v>-874</v>
      </c>
      <c r="M44" s="258"/>
      <c r="N44" s="231">
        <v>-985</v>
      </c>
      <c r="O44" s="258"/>
      <c r="P44" s="231">
        <v>-876</v>
      </c>
      <c r="Q44" s="383"/>
      <c r="R44" s="263">
        <v>-0.35398230088495575</v>
      </c>
      <c r="S44" s="265"/>
      <c r="T44" s="263">
        <v>-0.11065989847715736</v>
      </c>
      <c r="U44" s="233"/>
    </row>
    <row r="45" spans="1:21" ht="15" customHeight="1" x14ac:dyDescent="0.2">
      <c r="A45" s="444" t="s">
        <v>533</v>
      </c>
      <c r="B45" s="236">
        <v>-9334</v>
      </c>
      <c r="C45" s="238"/>
      <c r="D45" s="236">
        <v>-9317</v>
      </c>
      <c r="E45" s="447"/>
      <c r="F45" s="236">
        <v>-8735</v>
      </c>
      <c r="G45" s="255"/>
      <c r="H45" s="236">
        <v>-8715</v>
      </c>
      <c r="I45" s="238"/>
      <c r="J45" s="236">
        <v>-8969</v>
      </c>
      <c r="K45" s="238"/>
      <c r="L45" s="236">
        <v>-9249</v>
      </c>
      <c r="M45" s="255"/>
      <c r="N45" s="236">
        <v>-9729</v>
      </c>
      <c r="O45" s="255"/>
      <c r="P45" s="236">
        <v>-10209</v>
      </c>
      <c r="Q45" s="274"/>
      <c r="R45" s="267">
        <v>0.17142857142857143</v>
      </c>
      <c r="S45" s="272"/>
      <c r="T45" s="267">
        <v>4.9337033610854147E-2</v>
      </c>
      <c r="U45" s="238"/>
    </row>
    <row r="46" spans="1:21" ht="15" customHeight="1" x14ac:dyDescent="0.2">
      <c r="A46" s="170" t="s">
        <v>152</v>
      </c>
      <c r="B46" s="241">
        <v>22350</v>
      </c>
      <c r="C46" s="233"/>
      <c r="D46" s="241">
        <v>22521</v>
      </c>
      <c r="E46" s="233"/>
      <c r="F46" s="241">
        <v>24502</v>
      </c>
      <c r="G46" s="233"/>
      <c r="H46" s="241">
        <v>24737</v>
      </c>
      <c r="I46" s="233"/>
      <c r="J46" s="241">
        <v>25038</v>
      </c>
      <c r="K46" s="233"/>
      <c r="L46" s="241">
        <v>25454</v>
      </c>
      <c r="M46" s="233"/>
      <c r="N46" s="241">
        <v>25209</v>
      </c>
      <c r="O46" s="233"/>
      <c r="P46" s="241">
        <v>24431</v>
      </c>
      <c r="Q46" s="383"/>
      <c r="R46" s="263">
        <v>-1.2370133807656548E-2</v>
      </c>
      <c r="S46" s="265"/>
      <c r="T46" s="263">
        <v>-3.0861993732397161E-2</v>
      </c>
      <c r="U46" s="233"/>
    </row>
    <row r="47" spans="1:21" ht="15" customHeight="1" x14ac:dyDescent="0.2">
      <c r="A47" s="444" t="s">
        <v>153</v>
      </c>
      <c r="B47" s="244">
        <v>250253</v>
      </c>
      <c r="C47" s="229"/>
      <c r="D47" s="244">
        <v>248276</v>
      </c>
      <c r="E47" s="229"/>
      <c r="F47" s="244">
        <v>234102</v>
      </c>
      <c r="G47" s="229"/>
      <c r="H47" s="244">
        <v>244596</v>
      </c>
      <c r="I47" s="229"/>
      <c r="J47" s="244">
        <v>228332</v>
      </c>
      <c r="K47" s="229"/>
      <c r="L47" s="244">
        <v>241540</v>
      </c>
      <c r="M47" s="229"/>
      <c r="N47" s="244">
        <v>244606</v>
      </c>
      <c r="O47" s="229"/>
      <c r="P47" s="244">
        <v>245610</v>
      </c>
      <c r="Q47" s="274"/>
      <c r="R47" s="267">
        <v>4.1456115390276207E-3</v>
      </c>
      <c r="S47" s="272"/>
      <c r="T47" s="267">
        <v>4.1045599862636235E-3</v>
      </c>
      <c r="U47" s="229"/>
    </row>
    <row r="48" spans="1:21" ht="4.9000000000000004" customHeight="1" x14ac:dyDescent="0.2">
      <c r="A48" s="452"/>
      <c r="B48" s="453"/>
      <c r="C48" s="453"/>
      <c r="D48" s="453"/>
      <c r="E48" s="453"/>
      <c r="F48" s="453"/>
      <c r="G48" s="453"/>
      <c r="H48" s="453"/>
      <c r="I48" s="453"/>
      <c r="J48" s="454"/>
      <c r="K48" s="173"/>
      <c r="L48" s="455"/>
      <c r="M48" s="169"/>
      <c r="N48" s="456"/>
      <c r="O48" s="169"/>
      <c r="P48" s="456"/>
      <c r="Q48" s="169"/>
      <c r="R48" s="169"/>
      <c r="S48" s="169"/>
      <c r="T48" s="169"/>
      <c r="U48" s="457"/>
    </row>
    <row r="49" spans="1:21" ht="21.4" customHeight="1" x14ac:dyDescent="0.2">
      <c r="A49" s="818" t="s">
        <v>514</v>
      </c>
      <c r="B49" s="818"/>
      <c r="C49" s="818"/>
      <c r="D49" s="818"/>
      <c r="E49" s="818"/>
      <c r="F49" s="818"/>
      <c r="G49" s="818"/>
      <c r="H49" s="818"/>
      <c r="I49" s="818"/>
      <c r="J49" s="818"/>
      <c r="K49" s="817"/>
      <c r="L49" s="817"/>
      <c r="M49" s="817"/>
      <c r="N49" s="817"/>
      <c r="O49" s="817"/>
      <c r="P49" s="817"/>
      <c r="Q49" s="169"/>
      <c r="R49" s="169"/>
      <c r="S49" s="169"/>
      <c r="T49" s="169"/>
      <c r="U49" s="457"/>
    </row>
    <row r="50" spans="1:21" ht="13.9" customHeight="1" x14ac:dyDescent="0.2">
      <c r="A50" s="458"/>
      <c r="B50" s="407" t="s">
        <v>3</v>
      </c>
      <c r="C50" s="458"/>
      <c r="D50" s="407" t="s">
        <v>4</v>
      </c>
      <c r="E50" s="458"/>
      <c r="F50" s="407" t="s">
        <v>5</v>
      </c>
      <c r="G50" s="458"/>
      <c r="H50" s="407" t="s">
        <v>6</v>
      </c>
      <c r="I50" s="458"/>
      <c r="J50" s="407" t="s">
        <v>7</v>
      </c>
      <c r="K50" s="458"/>
      <c r="L50" s="407" t="s">
        <v>8</v>
      </c>
      <c r="M50" s="458"/>
      <c r="N50" s="407" t="s">
        <v>9</v>
      </c>
      <c r="O50" s="458"/>
      <c r="P50" s="407" t="s">
        <v>10</v>
      </c>
      <c r="Q50" s="458"/>
      <c r="R50" s="458"/>
      <c r="S50" s="458"/>
      <c r="T50" s="458"/>
      <c r="U50" s="459"/>
    </row>
    <row r="51" spans="1:21" ht="13.9" customHeight="1" x14ac:dyDescent="0.2">
      <c r="A51" s="332" t="s">
        <v>515</v>
      </c>
      <c r="B51" s="260">
        <v>40483</v>
      </c>
      <c r="C51" s="233"/>
      <c r="D51" s="260">
        <v>38805</v>
      </c>
      <c r="E51" s="233"/>
      <c r="F51" s="260">
        <v>39591</v>
      </c>
      <c r="G51" s="233"/>
      <c r="H51" s="231">
        <v>41351</v>
      </c>
      <c r="I51" s="233"/>
      <c r="J51" s="260">
        <v>40971</v>
      </c>
      <c r="K51" s="233"/>
      <c r="L51" s="260">
        <v>39473</v>
      </c>
      <c r="M51" s="233"/>
      <c r="N51" s="260">
        <v>39535</v>
      </c>
      <c r="O51" s="233"/>
      <c r="P51" s="260">
        <v>42157</v>
      </c>
      <c r="Q51" s="233"/>
      <c r="R51" s="169"/>
      <c r="S51" s="169"/>
      <c r="T51" s="169"/>
      <c r="U51" s="262"/>
    </row>
    <row r="52" spans="1:21" ht="13.9" customHeight="1" x14ac:dyDescent="0.2">
      <c r="A52" s="332" t="s">
        <v>516</v>
      </c>
      <c r="B52" s="231">
        <v>54</v>
      </c>
      <c r="C52" s="233"/>
      <c r="D52" s="231">
        <v>55</v>
      </c>
      <c r="E52" s="233"/>
      <c r="F52" s="231">
        <v>60</v>
      </c>
      <c r="G52" s="233"/>
      <c r="H52" s="231">
        <v>67</v>
      </c>
      <c r="I52" s="233"/>
      <c r="J52" s="231">
        <v>70</v>
      </c>
      <c r="K52" s="233"/>
      <c r="L52" s="231">
        <v>72</v>
      </c>
      <c r="M52" s="233"/>
      <c r="N52" s="231">
        <v>71</v>
      </c>
      <c r="O52" s="233"/>
      <c r="P52" s="231">
        <v>74</v>
      </c>
      <c r="Q52" s="233"/>
      <c r="R52" s="169"/>
      <c r="S52" s="169"/>
      <c r="T52" s="169"/>
      <c r="U52" s="233"/>
    </row>
    <row r="53" spans="1:21" ht="13.9" customHeight="1" x14ac:dyDescent="0.2">
      <c r="A53" s="460" t="s">
        <v>517</v>
      </c>
      <c r="B53" s="231">
        <v>4005</v>
      </c>
      <c r="C53" s="233"/>
      <c r="D53" s="231">
        <v>3999</v>
      </c>
      <c r="E53" s="233"/>
      <c r="F53" s="231">
        <v>4110</v>
      </c>
      <c r="G53" s="233"/>
      <c r="H53" s="231">
        <v>4152</v>
      </c>
      <c r="I53" s="233"/>
      <c r="J53" s="231">
        <v>3937</v>
      </c>
      <c r="K53" s="233"/>
      <c r="L53" s="231">
        <v>4091</v>
      </c>
      <c r="M53" s="233"/>
      <c r="N53" s="231">
        <v>4235</v>
      </c>
      <c r="O53" s="233"/>
      <c r="P53" s="231">
        <v>4367</v>
      </c>
      <c r="Q53" s="233"/>
      <c r="R53" s="169"/>
      <c r="S53" s="169"/>
      <c r="T53" s="169"/>
      <c r="U53" s="233"/>
    </row>
    <row r="54" spans="1:21" ht="13.9" customHeight="1" x14ac:dyDescent="0.2">
      <c r="A54" s="332" t="s">
        <v>518</v>
      </c>
      <c r="B54" s="231">
        <v>165010</v>
      </c>
      <c r="C54" s="233"/>
      <c r="D54" s="231">
        <v>162795</v>
      </c>
      <c r="E54" s="233"/>
      <c r="F54" s="231">
        <v>159578</v>
      </c>
      <c r="G54" s="233"/>
      <c r="H54" s="231">
        <v>158345</v>
      </c>
      <c r="I54" s="233"/>
      <c r="J54" s="231">
        <v>155343</v>
      </c>
      <c r="K54" s="233"/>
      <c r="L54" s="231">
        <v>156570</v>
      </c>
      <c r="M54" s="233"/>
      <c r="N54" s="231">
        <v>157226</v>
      </c>
      <c r="O54" s="233"/>
      <c r="P54" s="231">
        <v>163829</v>
      </c>
      <c r="Q54" s="233"/>
      <c r="R54" s="265"/>
      <c r="S54" s="265"/>
      <c r="T54" s="265"/>
      <c r="U54" s="169"/>
    </row>
    <row r="55" spans="1:21" ht="13.9" customHeight="1" x14ac:dyDescent="0.2">
      <c r="A55" s="332" t="s">
        <v>519</v>
      </c>
      <c r="B55" s="231">
        <v>503879642</v>
      </c>
      <c r="C55" s="233"/>
      <c r="D55" s="231">
        <v>503879642</v>
      </c>
      <c r="E55" s="233"/>
      <c r="F55" s="231">
        <v>503879642</v>
      </c>
      <c r="G55" s="233"/>
      <c r="H55" s="231">
        <v>503879642</v>
      </c>
      <c r="I55" s="233"/>
      <c r="J55" s="231">
        <v>503879642</v>
      </c>
      <c r="K55" s="233"/>
      <c r="L55" s="231">
        <v>503879642</v>
      </c>
      <c r="M55" s="233"/>
      <c r="N55" s="231">
        <v>503879642</v>
      </c>
      <c r="O55" s="233"/>
      <c r="P55" s="231">
        <v>503879642</v>
      </c>
      <c r="Q55" s="233"/>
      <c r="R55" s="169"/>
      <c r="S55" s="169"/>
      <c r="T55" s="169"/>
      <c r="U55" s="233"/>
    </row>
    <row r="56" spans="1:21" ht="13.9" customHeight="1" x14ac:dyDescent="0.2">
      <c r="A56" s="332" t="s">
        <v>520</v>
      </c>
      <c r="B56" s="231">
        <v>365407197</v>
      </c>
      <c r="C56" s="233"/>
      <c r="D56" s="231">
        <v>365827604</v>
      </c>
      <c r="E56" s="233"/>
      <c r="F56" s="231">
        <v>379489507</v>
      </c>
      <c r="G56" s="233"/>
      <c r="H56" s="231">
        <v>379946724</v>
      </c>
      <c r="I56" s="233"/>
      <c r="J56" s="231">
        <v>376720715</v>
      </c>
      <c r="K56" s="233"/>
      <c r="L56" s="231">
        <v>372572622</v>
      </c>
      <c r="M56" s="233"/>
      <c r="N56" s="231">
        <v>363623285</v>
      </c>
      <c r="O56" s="233"/>
      <c r="P56" s="231">
        <v>357389416</v>
      </c>
      <c r="Q56" s="233"/>
      <c r="R56" s="169"/>
      <c r="S56" s="169"/>
      <c r="T56" s="169"/>
      <c r="U56" s="233"/>
    </row>
    <row r="57" spans="1:21" ht="13.9" customHeight="1" x14ac:dyDescent="0.2">
      <c r="A57" s="332" t="s">
        <v>521</v>
      </c>
      <c r="B57" s="231">
        <v>138472445</v>
      </c>
      <c r="C57" s="233"/>
      <c r="D57" s="231">
        <v>138052038</v>
      </c>
      <c r="E57" s="233"/>
      <c r="F57" s="231">
        <v>124390135</v>
      </c>
      <c r="G57" s="233"/>
      <c r="H57" s="231">
        <v>123932918</v>
      </c>
      <c r="I57" s="233"/>
      <c r="J57" s="231">
        <v>127158927</v>
      </c>
      <c r="K57" s="233"/>
      <c r="L57" s="231">
        <v>131307020</v>
      </c>
      <c r="M57" s="233"/>
      <c r="N57" s="231">
        <v>140256357</v>
      </c>
      <c r="O57" s="233"/>
      <c r="P57" s="231">
        <v>146490226</v>
      </c>
      <c r="Q57" s="233"/>
      <c r="R57" s="169"/>
      <c r="S57" s="169"/>
      <c r="T57" s="169"/>
      <c r="U57" s="233"/>
    </row>
  </sheetData>
  <mergeCells count="6">
    <mergeCell ref="A49:P49"/>
    <mergeCell ref="A1:T1"/>
    <mergeCell ref="A2:T2"/>
    <mergeCell ref="A3:T3"/>
    <mergeCell ref="B4:P4"/>
    <mergeCell ref="R4:T4"/>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5"/>
  <sheetViews>
    <sheetView showGridLines="0" topLeftCell="A37" workbookViewId="0">
      <selection activeCell="AE42" sqref="AE42"/>
    </sheetView>
  </sheetViews>
  <sheetFormatPr defaultColWidth="21.5" defaultRowHeight="12.75" x14ac:dyDescent="0.2"/>
  <cols>
    <col min="1" max="1" width="38.5" bestFit="1" customWidth="1"/>
    <col min="2" max="2" width="0.6640625" customWidth="1"/>
    <col min="3" max="3" width="8.6640625" bestFit="1" customWidth="1"/>
    <col min="4" max="4" width="0.6640625" customWidth="1"/>
    <col min="5" max="5" width="6" bestFit="1" customWidth="1"/>
    <col min="6" max="6" width="0.6640625" customWidth="1"/>
    <col min="7" max="7" width="8.6640625" bestFit="1" customWidth="1"/>
    <col min="8" max="8" width="0.6640625" customWidth="1"/>
    <col min="9" max="9" width="6" bestFit="1" customWidth="1"/>
    <col min="10" max="10" width="0.6640625" customWidth="1"/>
    <col min="11" max="11" width="8.6640625" bestFit="1" customWidth="1"/>
    <col min="12" max="12" width="0.6640625" customWidth="1"/>
    <col min="13" max="13" width="6" bestFit="1" customWidth="1"/>
    <col min="14" max="14" width="0.6640625" customWidth="1"/>
    <col min="15" max="15" width="8.6640625" bestFit="1" customWidth="1"/>
    <col min="16" max="16" width="0.6640625" customWidth="1"/>
    <col min="17" max="17" width="6" bestFit="1" customWidth="1"/>
    <col min="18" max="18" width="0.6640625" customWidth="1"/>
    <col min="19" max="19" width="8.6640625" bestFit="1" customWidth="1"/>
    <col min="20" max="20" width="0.6640625" customWidth="1"/>
    <col min="21" max="21" width="6" bestFit="1" customWidth="1"/>
    <col min="22" max="22" width="0.6640625" customWidth="1"/>
    <col min="23" max="23" width="8.6640625" bestFit="1" customWidth="1"/>
    <col min="24" max="24" width="0.6640625" customWidth="1"/>
    <col min="25" max="25" width="6" bestFit="1" customWidth="1"/>
    <col min="26" max="26" width="0.6640625" customWidth="1"/>
    <col min="27" max="27" width="8.6640625" bestFit="1" customWidth="1"/>
    <col min="28" max="28" width="0.6640625" customWidth="1"/>
    <col min="29" max="29" width="6" bestFit="1" customWidth="1"/>
    <col min="30" max="30" width="0.6640625" customWidth="1"/>
    <col min="31" max="31" width="8.6640625" bestFit="1" customWidth="1"/>
    <col min="32" max="32" width="0.6640625" customWidth="1"/>
    <col min="33" max="33" width="6" bestFit="1" customWidth="1"/>
    <col min="34" max="34" width="0.6640625" customWidth="1"/>
    <col min="35" max="35" width="5.6640625" bestFit="1" customWidth="1"/>
    <col min="36" max="36" width="0.6640625" customWidth="1"/>
    <col min="37" max="37" width="5.6640625" bestFit="1" customWidth="1"/>
  </cols>
  <sheetData>
    <row r="1" spans="1:37" s="512" customFormat="1" ht="15" customHeight="1" x14ac:dyDescent="0.2">
      <c r="A1" s="819" t="s">
        <v>19</v>
      </c>
      <c r="B1" s="850"/>
      <c r="C1" s="850"/>
      <c r="D1" s="850"/>
      <c r="E1" s="850"/>
      <c r="F1" s="850"/>
      <c r="G1" s="850"/>
      <c r="H1" s="850"/>
      <c r="I1" s="850"/>
      <c r="J1" s="850"/>
      <c r="K1" s="850"/>
      <c r="L1" s="850"/>
      <c r="M1" s="850"/>
      <c r="N1" s="850"/>
      <c r="O1" s="850"/>
      <c r="P1" s="850"/>
      <c r="Q1" s="850"/>
      <c r="R1" s="850"/>
      <c r="S1" s="850"/>
      <c r="T1" s="850"/>
      <c r="U1" s="850"/>
      <c r="V1" s="850"/>
      <c r="W1" s="850"/>
      <c r="X1" s="850"/>
      <c r="Y1" s="850"/>
      <c r="Z1" s="850"/>
      <c r="AA1" s="850"/>
      <c r="AB1" s="850"/>
      <c r="AC1" s="850"/>
      <c r="AD1" s="850"/>
      <c r="AE1" s="850"/>
      <c r="AF1" s="850"/>
      <c r="AG1" s="850"/>
      <c r="AH1" s="850"/>
      <c r="AI1" s="850"/>
      <c r="AJ1" s="850"/>
      <c r="AK1" s="850"/>
    </row>
    <row r="2" spans="1:37" s="512" customFormat="1" ht="15" customHeight="1" x14ac:dyDescent="0.2">
      <c r="A2" s="819" t="s">
        <v>20</v>
      </c>
      <c r="B2" s="850"/>
      <c r="C2" s="850"/>
      <c r="D2" s="850"/>
      <c r="E2" s="850"/>
      <c r="F2" s="850"/>
      <c r="G2" s="850"/>
      <c r="H2" s="850"/>
      <c r="I2" s="850"/>
      <c r="J2" s="850"/>
      <c r="K2" s="850"/>
      <c r="L2" s="850"/>
      <c r="M2" s="850"/>
      <c r="N2" s="850"/>
      <c r="O2" s="850"/>
      <c r="P2" s="850"/>
      <c r="Q2" s="850"/>
      <c r="R2" s="850"/>
      <c r="S2" s="850"/>
      <c r="T2" s="850"/>
      <c r="U2" s="850"/>
      <c r="V2" s="850"/>
      <c r="W2" s="850"/>
      <c r="X2" s="850"/>
      <c r="Y2" s="850"/>
      <c r="Z2" s="850"/>
      <c r="AA2" s="850"/>
      <c r="AB2" s="850"/>
      <c r="AC2" s="850"/>
      <c r="AD2" s="850"/>
      <c r="AE2" s="850"/>
      <c r="AF2" s="850"/>
      <c r="AG2" s="850"/>
      <c r="AH2" s="850"/>
      <c r="AI2" s="850"/>
      <c r="AJ2" s="850"/>
      <c r="AK2" s="850"/>
    </row>
    <row r="3" spans="1:37" s="512" customFormat="1" ht="15" customHeight="1" x14ac:dyDescent="0.2">
      <c r="A3" s="819" t="s">
        <v>538</v>
      </c>
      <c r="B3" s="850"/>
      <c r="C3" s="850"/>
      <c r="D3" s="850"/>
      <c r="E3" s="850"/>
      <c r="F3" s="850"/>
      <c r="G3" s="850"/>
      <c r="H3" s="850"/>
      <c r="I3" s="850"/>
      <c r="J3" s="850"/>
      <c r="K3" s="850"/>
      <c r="L3" s="850"/>
      <c r="M3" s="850"/>
      <c r="N3" s="850"/>
      <c r="O3" s="850"/>
      <c r="P3" s="850"/>
      <c r="Q3" s="850"/>
      <c r="R3" s="850"/>
      <c r="S3" s="850"/>
      <c r="T3" s="850"/>
      <c r="U3" s="850"/>
      <c r="V3" s="850"/>
      <c r="W3" s="850"/>
      <c r="X3" s="850"/>
      <c r="Y3" s="850"/>
      <c r="Z3" s="850"/>
      <c r="AA3" s="850"/>
      <c r="AB3" s="850"/>
      <c r="AC3" s="850"/>
      <c r="AD3" s="850"/>
      <c r="AE3" s="850"/>
      <c r="AF3" s="850"/>
      <c r="AG3" s="850"/>
      <c r="AH3" s="850"/>
      <c r="AI3" s="850"/>
      <c r="AJ3" s="850"/>
      <c r="AK3" s="850"/>
    </row>
    <row r="4" spans="1:37" s="512" customFormat="1" ht="33" customHeight="1" x14ac:dyDescent="0.2">
      <c r="A4" s="851" t="s">
        <v>154</v>
      </c>
      <c r="B4" s="850"/>
      <c r="C4" s="850"/>
      <c r="D4" s="850"/>
      <c r="E4" s="850"/>
      <c r="F4" s="850"/>
      <c r="G4" s="850"/>
      <c r="H4" s="850"/>
      <c r="I4" s="850"/>
      <c r="J4" s="850"/>
      <c r="K4" s="850"/>
      <c r="L4" s="850"/>
      <c r="M4" s="850"/>
      <c r="N4" s="850"/>
      <c r="O4" s="850"/>
      <c r="P4" s="850"/>
      <c r="Q4" s="850"/>
      <c r="R4" s="850"/>
      <c r="S4" s="850"/>
      <c r="T4" s="850"/>
      <c r="U4" s="850"/>
      <c r="V4" s="850"/>
      <c r="W4" s="850"/>
      <c r="X4" s="850"/>
      <c r="Y4" s="850"/>
      <c r="Z4" s="850"/>
      <c r="AA4" s="850"/>
      <c r="AB4" s="850"/>
      <c r="AC4" s="850"/>
      <c r="AD4" s="850"/>
      <c r="AE4" s="850"/>
      <c r="AF4" s="850"/>
      <c r="AG4" s="850"/>
      <c r="AH4" s="850"/>
      <c r="AI4" s="850"/>
      <c r="AJ4" s="850"/>
      <c r="AK4" s="850"/>
    </row>
    <row r="5" spans="1:37" ht="4.9000000000000004" customHeight="1" x14ac:dyDescent="0.2">
      <c r="A5" s="35"/>
      <c r="B5" s="36" t="s">
        <v>0</v>
      </c>
      <c r="C5" s="852" t="s">
        <v>0</v>
      </c>
      <c r="D5" s="853"/>
      <c r="E5" s="853"/>
      <c r="F5" s="36" t="s">
        <v>0</v>
      </c>
      <c r="G5" s="852" t="s">
        <v>0</v>
      </c>
      <c r="H5" s="853"/>
      <c r="I5" s="853"/>
      <c r="J5" s="36" t="s">
        <v>0</v>
      </c>
      <c r="K5" s="852" t="s">
        <v>0</v>
      </c>
      <c r="L5" s="853"/>
      <c r="M5" s="853"/>
      <c r="N5" s="36" t="s">
        <v>0</v>
      </c>
      <c r="O5" s="852" t="s">
        <v>0</v>
      </c>
      <c r="P5" s="853"/>
      <c r="Q5" s="853"/>
      <c r="R5" s="36" t="s">
        <v>0</v>
      </c>
      <c r="S5" s="36" t="s">
        <v>0</v>
      </c>
      <c r="T5" s="36" t="s">
        <v>0</v>
      </c>
      <c r="U5" s="36" t="s">
        <v>0</v>
      </c>
      <c r="V5" s="36" t="s">
        <v>0</v>
      </c>
      <c r="W5" s="36" t="s">
        <v>0</v>
      </c>
      <c r="X5" s="36" t="s">
        <v>0</v>
      </c>
      <c r="Y5" s="36" t="s">
        <v>0</v>
      </c>
      <c r="Z5" s="37" t="s">
        <v>0</v>
      </c>
      <c r="AA5" s="37" t="s">
        <v>0</v>
      </c>
      <c r="AB5" s="37" t="s">
        <v>0</v>
      </c>
      <c r="AC5" s="37" t="s">
        <v>0</v>
      </c>
      <c r="AD5" s="37" t="s">
        <v>0</v>
      </c>
      <c r="AE5" s="37" t="s">
        <v>0</v>
      </c>
      <c r="AF5" s="37" t="s">
        <v>0</v>
      </c>
      <c r="AG5" s="37" t="s">
        <v>0</v>
      </c>
      <c r="AH5" s="37" t="s">
        <v>0</v>
      </c>
      <c r="AI5" s="37" t="s">
        <v>0</v>
      </c>
      <c r="AJ5" s="37" t="s">
        <v>0</v>
      </c>
      <c r="AK5" s="37" t="s">
        <v>0</v>
      </c>
    </row>
    <row r="6" spans="1:37" s="398" customFormat="1" ht="15" customHeight="1" x14ac:dyDescent="0.15">
      <c r="A6" s="280"/>
      <c r="B6" s="384" t="s">
        <v>0</v>
      </c>
      <c r="C6" s="842" t="s">
        <v>18</v>
      </c>
      <c r="D6" s="843"/>
      <c r="E6" s="843"/>
      <c r="F6" s="844" t="s">
        <v>0</v>
      </c>
      <c r="G6" s="843"/>
      <c r="H6" s="843"/>
      <c r="I6" s="843"/>
      <c r="J6" s="845"/>
      <c r="K6" s="843"/>
      <c r="L6" s="843"/>
      <c r="M6" s="843"/>
      <c r="N6" s="845"/>
      <c r="O6" s="843"/>
      <c r="P6" s="843"/>
      <c r="Q6" s="843"/>
      <c r="R6" s="845"/>
      <c r="S6" s="843"/>
      <c r="T6" s="843"/>
      <c r="U6" s="843"/>
      <c r="V6" s="844" t="s">
        <v>0</v>
      </c>
      <c r="W6" s="843"/>
      <c r="X6" s="843"/>
      <c r="Y6" s="843"/>
      <c r="Z6" s="845"/>
      <c r="AA6" s="843"/>
      <c r="AB6" s="843"/>
      <c r="AC6" s="843"/>
      <c r="AD6" s="845"/>
      <c r="AE6" s="843"/>
      <c r="AF6" s="843"/>
      <c r="AG6" s="843"/>
      <c r="AI6" s="846" t="s">
        <v>74</v>
      </c>
      <c r="AJ6" s="844" t="s">
        <v>0</v>
      </c>
      <c r="AK6" s="844" t="s">
        <v>0</v>
      </c>
    </row>
    <row r="7" spans="1:37" s="398" customFormat="1" ht="28.9" customHeight="1" x14ac:dyDescent="0.15">
      <c r="A7" s="280"/>
      <c r="B7" s="384" t="s">
        <v>0</v>
      </c>
      <c r="C7" s="847" t="s">
        <v>3</v>
      </c>
      <c r="D7" s="848" t="s">
        <v>0</v>
      </c>
      <c r="E7" s="848" t="s">
        <v>0</v>
      </c>
      <c r="F7" s="384" t="s">
        <v>0</v>
      </c>
      <c r="G7" s="847" t="s">
        <v>4</v>
      </c>
      <c r="H7" s="849"/>
      <c r="I7" s="849"/>
      <c r="J7" s="280"/>
      <c r="K7" s="847" t="s">
        <v>5</v>
      </c>
      <c r="L7" s="849"/>
      <c r="M7" s="849"/>
      <c r="N7" s="280"/>
      <c r="O7" s="847" t="s">
        <v>6</v>
      </c>
      <c r="P7" s="849"/>
      <c r="Q7" s="849"/>
      <c r="R7" s="280"/>
      <c r="S7" s="847" t="s">
        <v>7</v>
      </c>
      <c r="T7" s="849"/>
      <c r="U7" s="849"/>
      <c r="V7" s="384" t="s">
        <v>0</v>
      </c>
      <c r="W7" s="847" t="s">
        <v>8</v>
      </c>
      <c r="X7" s="849"/>
      <c r="Y7" s="849"/>
      <c r="Z7" s="286"/>
      <c r="AA7" s="847" t="s">
        <v>9</v>
      </c>
      <c r="AB7" s="849"/>
      <c r="AC7" s="849"/>
      <c r="AD7" s="280"/>
      <c r="AE7" s="847" t="s">
        <v>10</v>
      </c>
      <c r="AF7" s="849"/>
      <c r="AG7" s="849"/>
      <c r="AH7" s="286"/>
      <c r="AI7" s="182" t="s">
        <v>13</v>
      </c>
      <c r="AJ7" s="182" t="s">
        <v>0</v>
      </c>
      <c r="AK7" s="182" t="s">
        <v>14</v>
      </c>
    </row>
    <row r="8" spans="1:37" s="398" customFormat="1" ht="22.5" customHeight="1" x14ac:dyDescent="0.15">
      <c r="A8" s="385" t="s">
        <v>155</v>
      </c>
      <c r="B8" s="384" t="s">
        <v>0</v>
      </c>
      <c r="C8" s="386" t="s">
        <v>156</v>
      </c>
      <c r="D8" s="182" t="s">
        <v>0</v>
      </c>
      <c r="E8" s="386" t="s">
        <v>157</v>
      </c>
      <c r="F8" s="182" t="s">
        <v>0</v>
      </c>
      <c r="G8" s="386" t="s">
        <v>156</v>
      </c>
      <c r="H8" s="182" t="s">
        <v>0</v>
      </c>
      <c r="I8" s="386" t="s">
        <v>157</v>
      </c>
      <c r="J8" s="286"/>
      <c r="K8" s="386" t="s">
        <v>156</v>
      </c>
      <c r="L8" s="182" t="s">
        <v>0</v>
      </c>
      <c r="M8" s="386" t="s">
        <v>157</v>
      </c>
      <c r="N8" s="286"/>
      <c r="O8" s="386" t="s">
        <v>156</v>
      </c>
      <c r="P8" s="182" t="s">
        <v>0</v>
      </c>
      <c r="Q8" s="386" t="s">
        <v>157</v>
      </c>
      <c r="R8" s="286"/>
      <c r="S8" s="386" t="s">
        <v>156</v>
      </c>
      <c r="T8" s="182" t="s">
        <v>0</v>
      </c>
      <c r="U8" s="386" t="s">
        <v>157</v>
      </c>
      <c r="V8" s="286"/>
      <c r="W8" s="386" t="s">
        <v>156</v>
      </c>
      <c r="X8" s="182" t="s">
        <v>0</v>
      </c>
      <c r="Y8" s="386" t="s">
        <v>157</v>
      </c>
      <c r="Z8" s="286"/>
      <c r="AA8" s="386" t="s">
        <v>156</v>
      </c>
      <c r="AB8" s="182" t="s">
        <v>0</v>
      </c>
      <c r="AC8" s="386" t="s">
        <v>157</v>
      </c>
      <c r="AD8" s="280"/>
      <c r="AE8" s="386" t="s">
        <v>156</v>
      </c>
      <c r="AF8" s="182" t="s">
        <v>0</v>
      </c>
      <c r="AG8" s="386" t="s">
        <v>157</v>
      </c>
      <c r="AH8" s="286"/>
      <c r="AI8" s="281" t="s">
        <v>156</v>
      </c>
      <c r="AJ8" s="182" t="s">
        <v>0</v>
      </c>
      <c r="AK8" s="281" t="s">
        <v>156</v>
      </c>
    </row>
    <row r="9" spans="1:37" s="398" customFormat="1" ht="15" customHeight="1" x14ac:dyDescent="0.15">
      <c r="A9" s="398" t="s">
        <v>119</v>
      </c>
      <c r="B9" s="280"/>
      <c r="C9" s="286"/>
      <c r="D9" s="286"/>
      <c r="E9" s="286"/>
      <c r="F9" s="286"/>
      <c r="G9" s="286"/>
      <c r="H9" s="286"/>
      <c r="I9" s="395"/>
      <c r="J9" s="286"/>
      <c r="K9" s="286"/>
      <c r="L9" s="286"/>
      <c r="M9" s="395"/>
      <c r="N9" s="286"/>
      <c r="O9" s="286"/>
      <c r="P9" s="286"/>
      <c r="Q9" s="395"/>
      <c r="R9" s="286"/>
      <c r="S9" s="286"/>
      <c r="T9" s="286"/>
      <c r="U9" s="395"/>
      <c r="V9" s="286"/>
      <c r="W9" s="286"/>
      <c r="X9" s="286"/>
      <c r="Y9" s="395"/>
      <c r="Z9" s="286"/>
      <c r="AA9" s="286"/>
      <c r="AB9" s="286"/>
      <c r="AC9" s="395"/>
      <c r="AD9" s="280"/>
      <c r="AE9" s="286"/>
      <c r="AF9" s="286"/>
      <c r="AG9" s="395"/>
      <c r="AH9" s="286"/>
      <c r="AI9" s="286"/>
      <c r="AJ9" s="286"/>
      <c r="AK9" s="286"/>
    </row>
    <row r="10" spans="1:37" s="398" customFormat="1" ht="15" customHeight="1" x14ac:dyDescent="0.15">
      <c r="A10" s="486" t="s">
        <v>121</v>
      </c>
      <c r="B10" s="487"/>
      <c r="C10" s="298">
        <v>51492</v>
      </c>
      <c r="D10" s="298"/>
      <c r="E10" s="305">
        <v>6.4000000000000003E-3</v>
      </c>
      <c r="F10" s="396"/>
      <c r="G10" s="298">
        <v>55180</v>
      </c>
      <c r="H10" s="298"/>
      <c r="I10" s="305">
        <v>6.6E-3</v>
      </c>
      <c r="J10" s="400"/>
      <c r="K10" s="298">
        <v>56513</v>
      </c>
      <c r="L10" s="298"/>
      <c r="M10" s="305">
        <v>6.7000000000000002E-3</v>
      </c>
      <c r="N10" s="400"/>
      <c r="O10" s="298">
        <v>54073</v>
      </c>
      <c r="P10" s="298"/>
      <c r="Q10" s="305">
        <v>8.8000000000000005E-3</v>
      </c>
      <c r="R10" s="400"/>
      <c r="S10" s="298">
        <v>48856</v>
      </c>
      <c r="T10" s="298"/>
      <c r="U10" s="305">
        <v>9.9000000000000008E-3</v>
      </c>
      <c r="V10" s="400"/>
      <c r="W10" s="298">
        <v>48074</v>
      </c>
      <c r="X10" s="298"/>
      <c r="Y10" s="305">
        <v>9.1000000000000004E-3</v>
      </c>
      <c r="Z10" s="400"/>
      <c r="AA10" s="298">
        <v>45791</v>
      </c>
      <c r="AB10" s="298"/>
      <c r="AC10" s="305">
        <v>8.5000000000000006E-3</v>
      </c>
      <c r="AD10" s="488"/>
      <c r="AE10" s="298">
        <v>51284</v>
      </c>
      <c r="AF10" s="298"/>
      <c r="AG10" s="305">
        <v>6.8999999999999999E-3</v>
      </c>
      <c r="AH10" s="488"/>
      <c r="AI10" s="306">
        <v>-5.1578421763172011E-2</v>
      </c>
      <c r="AJ10" s="306"/>
      <c r="AK10" s="306">
        <v>0.1199580703631718</v>
      </c>
    </row>
    <row r="11" spans="1:37" s="398" customFormat="1" ht="13.9" customHeight="1" x14ac:dyDescent="0.15">
      <c r="A11" s="398" t="s">
        <v>534</v>
      </c>
      <c r="B11" s="288"/>
      <c r="C11" s="287">
        <v>2872</v>
      </c>
      <c r="D11" s="287"/>
      <c r="E11" s="395">
        <v>0.1089</v>
      </c>
      <c r="F11" s="300"/>
      <c r="G11" s="287">
        <v>2474</v>
      </c>
      <c r="H11" s="287"/>
      <c r="I11" s="395">
        <v>0.13200000000000001</v>
      </c>
      <c r="J11" s="286"/>
      <c r="K11" s="287">
        <v>2932</v>
      </c>
      <c r="L11" s="287"/>
      <c r="M11" s="395">
        <v>0.1177</v>
      </c>
      <c r="N11" s="286"/>
      <c r="O11" s="287">
        <v>3320</v>
      </c>
      <c r="P11" s="287"/>
      <c r="Q11" s="395">
        <v>0.1069</v>
      </c>
      <c r="R11" s="286"/>
      <c r="S11" s="287">
        <v>2775</v>
      </c>
      <c r="T11" s="287"/>
      <c r="U11" s="395">
        <v>0.14330000000000001</v>
      </c>
      <c r="V11" s="286"/>
      <c r="W11" s="287">
        <v>1975</v>
      </c>
      <c r="X11" s="287"/>
      <c r="Y11" s="395">
        <v>0.183</v>
      </c>
      <c r="Z11" s="286"/>
      <c r="AA11" s="287">
        <v>3149</v>
      </c>
      <c r="AB11" s="287"/>
      <c r="AC11" s="395">
        <v>0.1275</v>
      </c>
      <c r="AD11" s="280"/>
      <c r="AE11" s="287">
        <v>2124</v>
      </c>
      <c r="AF11" s="287"/>
      <c r="AG11" s="395">
        <v>0.14000000000000001</v>
      </c>
      <c r="AH11" s="280"/>
      <c r="AI11" s="289">
        <v>-0.3602409638554217</v>
      </c>
      <c r="AJ11" s="297"/>
      <c r="AK11" s="289">
        <v>-0.32550015878056526</v>
      </c>
    </row>
    <row r="12" spans="1:37" s="398" customFormat="1" ht="15" customHeight="1" x14ac:dyDescent="0.15">
      <c r="A12" s="486" t="s">
        <v>123</v>
      </c>
      <c r="B12" s="489"/>
      <c r="C12" s="301">
        <v>1138</v>
      </c>
      <c r="D12" s="301"/>
      <c r="E12" s="305">
        <v>0</v>
      </c>
      <c r="F12" s="490"/>
      <c r="G12" s="301">
        <v>1139</v>
      </c>
      <c r="H12" s="301"/>
      <c r="I12" s="305">
        <v>0</v>
      </c>
      <c r="J12" s="400"/>
      <c r="K12" s="301">
        <v>1019</v>
      </c>
      <c r="L12" s="301"/>
      <c r="M12" s="305">
        <v>0</v>
      </c>
      <c r="N12" s="400"/>
      <c r="O12" s="301">
        <v>912</v>
      </c>
      <c r="P12" s="301"/>
      <c r="Q12" s="305">
        <v>0</v>
      </c>
      <c r="R12" s="400"/>
      <c r="S12" s="301">
        <v>866</v>
      </c>
      <c r="T12" s="301"/>
      <c r="U12" s="305">
        <v>0</v>
      </c>
      <c r="V12" s="400"/>
      <c r="W12" s="301">
        <v>892</v>
      </c>
      <c r="X12" s="301"/>
      <c r="Y12" s="305">
        <v>0</v>
      </c>
      <c r="Z12" s="400"/>
      <c r="AA12" s="301">
        <v>880</v>
      </c>
      <c r="AB12" s="301"/>
      <c r="AC12" s="305">
        <v>0</v>
      </c>
      <c r="AD12" s="488"/>
      <c r="AE12" s="301">
        <v>897</v>
      </c>
      <c r="AF12" s="301"/>
      <c r="AG12" s="305">
        <v>0</v>
      </c>
      <c r="AH12" s="488"/>
      <c r="AI12" s="306">
        <v>-1.6447368421052631E-2</v>
      </c>
      <c r="AJ12" s="491"/>
      <c r="AK12" s="306">
        <v>1.9318181818181818E-2</v>
      </c>
    </row>
    <row r="13" spans="1:37" s="398" customFormat="1" ht="15" customHeight="1" x14ac:dyDescent="0.15">
      <c r="A13" s="398" t="s">
        <v>124</v>
      </c>
      <c r="B13" s="288"/>
      <c r="C13" s="287"/>
      <c r="D13" s="287"/>
      <c r="E13" s="395"/>
      <c r="F13" s="300"/>
      <c r="G13" s="287"/>
      <c r="H13" s="287"/>
      <c r="I13" s="395"/>
      <c r="J13" s="286"/>
      <c r="K13" s="287"/>
      <c r="L13" s="287"/>
      <c r="M13" s="395"/>
      <c r="N13" s="286"/>
      <c r="O13" s="287"/>
      <c r="P13" s="287"/>
      <c r="Q13" s="395"/>
      <c r="R13" s="286"/>
      <c r="S13" s="287"/>
      <c r="T13" s="287"/>
      <c r="U13" s="395"/>
      <c r="V13" s="286"/>
      <c r="W13" s="287"/>
      <c r="X13" s="287"/>
      <c r="Y13" s="395"/>
      <c r="Z13" s="286"/>
      <c r="AA13" s="287"/>
      <c r="AB13" s="287"/>
      <c r="AC13" s="395"/>
      <c r="AD13" s="280"/>
      <c r="AE13" s="287"/>
      <c r="AF13" s="287"/>
      <c r="AG13" s="395"/>
      <c r="AH13" s="280"/>
      <c r="AI13" s="289"/>
      <c r="AJ13" s="297"/>
      <c r="AK13" s="289"/>
    </row>
    <row r="14" spans="1:37" s="398" customFormat="1" ht="15" customHeight="1" x14ac:dyDescent="0.15">
      <c r="A14" s="486" t="s">
        <v>158</v>
      </c>
      <c r="B14" s="489"/>
      <c r="C14" s="301"/>
      <c r="D14" s="301"/>
      <c r="E14" s="305"/>
      <c r="F14" s="490"/>
      <c r="G14" s="301"/>
      <c r="H14" s="301"/>
      <c r="I14" s="305"/>
      <c r="J14" s="400"/>
      <c r="K14" s="301"/>
      <c r="L14" s="301"/>
      <c r="M14" s="305"/>
      <c r="N14" s="400"/>
      <c r="O14" s="301"/>
      <c r="P14" s="301"/>
      <c r="Q14" s="305"/>
      <c r="R14" s="400"/>
      <c r="S14" s="301"/>
      <c r="T14" s="301"/>
      <c r="U14" s="305"/>
      <c r="V14" s="400"/>
      <c r="W14" s="301"/>
      <c r="X14" s="301"/>
      <c r="Y14" s="305"/>
      <c r="Z14" s="400"/>
      <c r="AA14" s="301"/>
      <c r="AB14" s="301"/>
      <c r="AC14" s="305"/>
      <c r="AD14" s="488"/>
      <c r="AE14" s="301"/>
      <c r="AF14" s="301"/>
      <c r="AG14" s="305"/>
      <c r="AH14" s="488"/>
      <c r="AI14" s="306"/>
      <c r="AJ14" s="491"/>
      <c r="AK14" s="306"/>
    </row>
    <row r="15" spans="1:37" s="398" customFormat="1" ht="15" customHeight="1" x14ac:dyDescent="0.15">
      <c r="A15" s="392" t="s">
        <v>159</v>
      </c>
      <c r="B15" s="288"/>
      <c r="C15" s="287">
        <v>17183</v>
      </c>
      <c r="D15" s="287"/>
      <c r="E15" s="395">
        <v>1.67E-2</v>
      </c>
      <c r="F15" s="300"/>
      <c r="G15" s="287">
        <v>16627</v>
      </c>
      <c r="H15" s="287"/>
      <c r="I15" s="395">
        <v>1.6899999999999998E-2</v>
      </c>
      <c r="J15" s="286"/>
      <c r="K15" s="287">
        <v>15834</v>
      </c>
      <c r="L15" s="287"/>
      <c r="M15" s="395">
        <v>1.7100000000000001E-2</v>
      </c>
      <c r="N15" s="286"/>
      <c r="O15" s="287">
        <v>15284</v>
      </c>
      <c r="P15" s="287"/>
      <c r="Q15" s="395">
        <v>1.7500000000000002E-2</v>
      </c>
      <c r="R15" s="286"/>
      <c r="S15" s="287">
        <v>15427</v>
      </c>
      <c r="T15" s="287"/>
      <c r="U15" s="395">
        <v>1.7899999999999999E-2</v>
      </c>
      <c r="V15" s="286"/>
      <c r="W15" s="287">
        <v>13960</v>
      </c>
      <c r="X15" s="287"/>
      <c r="Y15" s="395">
        <v>1.83E-2</v>
      </c>
      <c r="Z15" s="286"/>
      <c r="AA15" s="287">
        <v>13614</v>
      </c>
      <c r="AB15" s="287"/>
      <c r="AC15" s="395">
        <v>1.83E-2</v>
      </c>
      <c r="AD15" s="280"/>
      <c r="AE15" s="287">
        <v>14017</v>
      </c>
      <c r="AF15" s="287"/>
      <c r="AG15" s="395">
        <v>1.83E-2</v>
      </c>
      <c r="AH15" s="280"/>
      <c r="AI15" s="289">
        <v>-8.2897147343627325E-2</v>
      </c>
      <c r="AJ15" s="297"/>
      <c r="AK15" s="289">
        <v>2.960188041721757E-2</v>
      </c>
    </row>
    <row r="16" spans="1:37" s="398" customFormat="1" ht="15" customHeight="1" x14ac:dyDescent="0.15">
      <c r="A16" s="492" t="s">
        <v>160</v>
      </c>
      <c r="B16" s="489"/>
      <c r="C16" s="301">
        <v>28307</v>
      </c>
      <c r="D16" s="301"/>
      <c r="E16" s="305">
        <v>2.5899999999999999E-2</v>
      </c>
      <c r="F16" s="490"/>
      <c r="G16" s="301">
        <v>31064</v>
      </c>
      <c r="H16" s="301"/>
      <c r="I16" s="305">
        <v>2.7E-2</v>
      </c>
      <c r="J16" s="400"/>
      <c r="K16" s="301">
        <v>32962</v>
      </c>
      <c r="L16" s="301"/>
      <c r="M16" s="305">
        <v>2.8199999999999999E-2</v>
      </c>
      <c r="N16" s="400"/>
      <c r="O16" s="301">
        <v>36462</v>
      </c>
      <c r="P16" s="301"/>
      <c r="Q16" s="305">
        <v>3.0300000000000001E-2</v>
      </c>
      <c r="R16" s="400"/>
      <c r="S16" s="301">
        <v>39216</v>
      </c>
      <c r="T16" s="301"/>
      <c r="U16" s="305">
        <v>3.0599999999999999E-2</v>
      </c>
      <c r="V16" s="400"/>
      <c r="W16" s="301">
        <v>41905</v>
      </c>
      <c r="X16" s="301"/>
      <c r="Y16" s="305">
        <v>2.8299999999999999E-2</v>
      </c>
      <c r="Z16" s="400"/>
      <c r="AA16" s="301">
        <v>44357</v>
      </c>
      <c r="AB16" s="301"/>
      <c r="AC16" s="305">
        <v>2.7099999999999999E-2</v>
      </c>
      <c r="AD16" s="488"/>
      <c r="AE16" s="301">
        <v>44009</v>
      </c>
      <c r="AF16" s="301"/>
      <c r="AG16" s="305">
        <v>2.5999999999999999E-2</v>
      </c>
      <c r="AH16" s="488"/>
      <c r="AI16" s="306">
        <v>0.20698261203444682</v>
      </c>
      <c r="AJ16" s="491"/>
      <c r="AK16" s="306">
        <v>-7.8454358951236553E-3</v>
      </c>
    </row>
    <row r="17" spans="1:37" s="398" customFormat="1" ht="15" customHeight="1" x14ac:dyDescent="0.15">
      <c r="A17" s="398" t="s">
        <v>161</v>
      </c>
      <c r="B17" s="288"/>
      <c r="C17" s="287">
        <v>8622</v>
      </c>
      <c r="D17" s="287"/>
      <c r="E17" s="395">
        <v>3.2300000000000002E-2</v>
      </c>
      <c r="F17" s="300"/>
      <c r="G17" s="287">
        <v>6739</v>
      </c>
      <c r="H17" s="287"/>
      <c r="I17" s="395">
        <v>3.4799999999999998E-2</v>
      </c>
      <c r="J17" s="286"/>
      <c r="K17" s="287">
        <v>4107</v>
      </c>
      <c r="L17" s="287"/>
      <c r="M17" s="395">
        <v>3.6799999999999999E-2</v>
      </c>
      <c r="N17" s="286"/>
      <c r="O17" s="287">
        <v>2537</v>
      </c>
      <c r="P17" s="287"/>
      <c r="Q17" s="395">
        <v>3.6299999999999999E-2</v>
      </c>
      <c r="R17" s="286"/>
      <c r="S17" s="287">
        <v>1914</v>
      </c>
      <c r="T17" s="287"/>
      <c r="U17" s="395">
        <v>3.4299999999999997E-2</v>
      </c>
      <c r="V17" s="286"/>
      <c r="W17" s="287">
        <v>1909</v>
      </c>
      <c r="X17" s="287"/>
      <c r="Y17" s="395">
        <v>3.3399999999999999E-2</v>
      </c>
      <c r="Z17" s="286"/>
      <c r="AA17" s="287">
        <v>1839</v>
      </c>
      <c r="AB17" s="287"/>
      <c r="AC17" s="395">
        <v>3.27E-2</v>
      </c>
      <c r="AD17" s="280"/>
      <c r="AE17" s="287">
        <v>1815</v>
      </c>
      <c r="AF17" s="287"/>
      <c r="AG17" s="395">
        <v>3.2000000000000001E-2</v>
      </c>
      <c r="AH17" s="280"/>
      <c r="AI17" s="289">
        <v>-0.28458809617658654</v>
      </c>
      <c r="AJ17" s="297"/>
      <c r="AK17" s="289">
        <v>-1.3050570962479609E-2</v>
      </c>
    </row>
    <row r="18" spans="1:37" s="398" customFormat="1" ht="15" customHeight="1" x14ac:dyDescent="0.15">
      <c r="A18" s="486" t="s">
        <v>162</v>
      </c>
      <c r="B18" s="489"/>
      <c r="C18" s="301"/>
      <c r="D18" s="301"/>
      <c r="E18" s="305"/>
      <c r="F18" s="490"/>
      <c r="G18" s="301"/>
      <c r="H18" s="301"/>
      <c r="I18" s="493"/>
      <c r="J18" s="400"/>
      <c r="K18" s="301"/>
      <c r="L18" s="301"/>
      <c r="M18" s="305"/>
      <c r="N18" s="400"/>
      <c r="O18" s="301"/>
      <c r="P18" s="301"/>
      <c r="Q18" s="305"/>
      <c r="R18" s="400"/>
      <c r="S18" s="301"/>
      <c r="T18" s="301"/>
      <c r="U18" s="305"/>
      <c r="V18" s="400"/>
      <c r="W18" s="301"/>
      <c r="X18" s="301"/>
      <c r="Y18" s="305"/>
      <c r="Z18" s="400"/>
      <c r="AA18" s="301"/>
      <c r="AB18" s="301"/>
      <c r="AC18" s="305"/>
      <c r="AD18" s="488"/>
      <c r="AE18" s="301"/>
      <c r="AF18" s="301"/>
      <c r="AG18" s="305"/>
      <c r="AH18" s="488"/>
      <c r="AI18" s="306"/>
      <c r="AJ18" s="491"/>
      <c r="AK18" s="306"/>
    </row>
    <row r="19" spans="1:37" s="398" customFormat="1" ht="15" customHeight="1" x14ac:dyDescent="0.15">
      <c r="A19" s="392" t="s">
        <v>163</v>
      </c>
      <c r="B19" s="288"/>
      <c r="C19" s="287">
        <v>19543</v>
      </c>
      <c r="D19" s="287"/>
      <c r="E19" s="395">
        <v>1.78E-2</v>
      </c>
      <c r="F19" s="300"/>
      <c r="G19" s="287">
        <v>12471</v>
      </c>
      <c r="H19" s="287"/>
      <c r="I19" s="395">
        <v>2.24E-2</v>
      </c>
      <c r="J19" s="286"/>
      <c r="K19" s="287">
        <v>11259</v>
      </c>
      <c r="L19" s="287"/>
      <c r="M19" s="395">
        <v>2.3E-2</v>
      </c>
      <c r="N19" s="286"/>
      <c r="O19" s="287">
        <v>10144</v>
      </c>
      <c r="P19" s="287"/>
      <c r="Q19" s="395">
        <v>2.4799999999999999E-2</v>
      </c>
      <c r="R19" s="286"/>
      <c r="S19" s="287">
        <v>9078</v>
      </c>
      <c r="T19" s="287"/>
      <c r="U19" s="395">
        <v>2.47E-2</v>
      </c>
      <c r="V19" s="286"/>
      <c r="W19" s="287">
        <v>9335</v>
      </c>
      <c r="X19" s="287"/>
      <c r="Y19" s="395">
        <v>2.5399999999999999E-2</v>
      </c>
      <c r="Z19" s="286"/>
      <c r="AA19" s="287">
        <v>9913</v>
      </c>
      <c r="AB19" s="287"/>
      <c r="AC19" s="395">
        <v>2.3900000000000001E-2</v>
      </c>
      <c r="AD19" s="280"/>
      <c r="AE19" s="287">
        <v>10593</v>
      </c>
      <c r="AF19" s="287"/>
      <c r="AG19" s="395">
        <v>2.2800000000000001E-2</v>
      </c>
      <c r="AH19" s="280"/>
      <c r="AI19" s="289">
        <v>4.4262618296529971E-2</v>
      </c>
      <c r="AJ19" s="297"/>
      <c r="AK19" s="289">
        <v>6.8596792091193376E-2</v>
      </c>
    </row>
    <row r="20" spans="1:37" s="398" customFormat="1" ht="15" customHeight="1" x14ac:dyDescent="0.15">
      <c r="A20" s="492" t="s">
        <v>164</v>
      </c>
      <c r="B20" s="489"/>
      <c r="C20" s="301">
        <v>2088</v>
      </c>
      <c r="D20" s="301"/>
      <c r="E20" s="305">
        <v>2.07E-2</v>
      </c>
      <c r="F20" s="490"/>
      <c r="G20" s="301">
        <v>1492</v>
      </c>
      <c r="H20" s="301"/>
      <c r="I20" s="305">
        <v>2.9499999999999998E-2</v>
      </c>
      <c r="J20" s="400"/>
      <c r="K20" s="301">
        <v>1415</v>
      </c>
      <c r="L20" s="301"/>
      <c r="M20" s="305">
        <v>3.0499999999999999E-2</v>
      </c>
      <c r="N20" s="494"/>
      <c r="O20" s="301">
        <v>1212</v>
      </c>
      <c r="P20" s="301"/>
      <c r="Q20" s="305">
        <v>3.3500000000000002E-2</v>
      </c>
      <c r="R20" s="400"/>
      <c r="S20" s="301">
        <v>980</v>
      </c>
      <c r="T20" s="301"/>
      <c r="U20" s="305">
        <v>3.78E-2</v>
      </c>
      <c r="V20" s="400"/>
      <c r="W20" s="301">
        <v>918</v>
      </c>
      <c r="X20" s="301"/>
      <c r="Y20" s="305">
        <v>3.6900000000000002E-2</v>
      </c>
      <c r="Z20" s="400"/>
      <c r="AA20" s="301">
        <v>871</v>
      </c>
      <c r="AB20" s="301"/>
      <c r="AC20" s="305">
        <v>3.3099999999999997E-2</v>
      </c>
      <c r="AD20" s="495"/>
      <c r="AE20" s="301">
        <v>818</v>
      </c>
      <c r="AF20" s="301"/>
      <c r="AG20" s="305">
        <v>2.9499999999999998E-2</v>
      </c>
      <c r="AH20" s="488"/>
      <c r="AI20" s="306">
        <v>-0.32508250825082508</v>
      </c>
      <c r="AJ20" s="491"/>
      <c r="AK20" s="306">
        <v>-6.0849598163030996E-2</v>
      </c>
    </row>
    <row r="21" spans="1:37" s="398" customFormat="1" ht="15" customHeight="1" x14ac:dyDescent="0.15">
      <c r="A21" s="392" t="s">
        <v>165</v>
      </c>
      <c r="B21" s="288"/>
      <c r="C21" s="393">
        <v>19619</v>
      </c>
      <c r="D21" s="287"/>
      <c r="E21" s="395">
        <v>1.2500000000000001E-2</v>
      </c>
      <c r="F21" s="300"/>
      <c r="G21" s="393">
        <v>17967</v>
      </c>
      <c r="H21" s="287"/>
      <c r="I21" s="395">
        <v>1.3100000000000001E-2</v>
      </c>
      <c r="J21" s="286"/>
      <c r="K21" s="393">
        <v>20046</v>
      </c>
      <c r="L21" s="287"/>
      <c r="M21" s="395">
        <v>1.2E-2</v>
      </c>
      <c r="N21" s="286"/>
      <c r="O21" s="393">
        <v>19435</v>
      </c>
      <c r="P21" s="287"/>
      <c r="Q21" s="395">
        <v>1.0800000000000001E-2</v>
      </c>
      <c r="R21" s="286"/>
      <c r="S21" s="393">
        <v>21658</v>
      </c>
      <c r="T21" s="287"/>
      <c r="U21" s="395">
        <v>1.04E-2</v>
      </c>
      <c r="V21" s="286"/>
      <c r="W21" s="393">
        <v>21903</v>
      </c>
      <c r="X21" s="287"/>
      <c r="Y21" s="395">
        <v>1.0500000000000001E-2</v>
      </c>
      <c r="Z21" s="286"/>
      <c r="AA21" s="393">
        <v>22994</v>
      </c>
      <c r="AB21" s="287"/>
      <c r="AC21" s="395">
        <v>1.04E-2</v>
      </c>
      <c r="AD21" s="280"/>
      <c r="AE21" s="393">
        <v>23934</v>
      </c>
      <c r="AF21" s="287"/>
      <c r="AG21" s="395">
        <v>1.0699999999999999E-2</v>
      </c>
      <c r="AH21" s="280"/>
      <c r="AI21" s="289">
        <v>0.23148958065346026</v>
      </c>
      <c r="AJ21" s="297"/>
      <c r="AK21" s="289">
        <v>4.0880229625119599E-2</v>
      </c>
    </row>
    <row r="22" spans="1:37" s="398" customFormat="1" ht="15" customHeight="1" x14ac:dyDescent="0.15">
      <c r="A22" s="486" t="s">
        <v>126</v>
      </c>
      <c r="B22" s="489"/>
      <c r="C22" s="301">
        <v>95362</v>
      </c>
      <c r="D22" s="301"/>
      <c r="E22" s="305">
        <v>2.0299999999999999E-2</v>
      </c>
      <c r="F22" s="490"/>
      <c r="G22" s="301">
        <v>86360</v>
      </c>
      <c r="H22" s="301"/>
      <c r="I22" s="305">
        <v>2.2100000000000002E-2</v>
      </c>
      <c r="J22" s="400"/>
      <c r="K22" s="301">
        <v>85623</v>
      </c>
      <c r="L22" s="301"/>
      <c r="M22" s="305">
        <v>2.2100000000000002E-2</v>
      </c>
      <c r="N22" s="400"/>
      <c r="O22" s="301">
        <v>85074</v>
      </c>
      <c r="P22" s="301"/>
      <c r="Q22" s="305">
        <v>2.3099999999999999E-2</v>
      </c>
      <c r="R22" s="400"/>
      <c r="S22" s="496">
        <v>88273</v>
      </c>
      <c r="T22" s="301"/>
      <c r="U22" s="305">
        <v>2.3E-2</v>
      </c>
      <c r="V22" s="400"/>
      <c r="W22" s="301">
        <v>89930</v>
      </c>
      <c r="X22" s="301"/>
      <c r="Y22" s="305">
        <v>2.23E-2</v>
      </c>
      <c r="Z22" s="400"/>
      <c r="AA22" s="496">
        <v>93588</v>
      </c>
      <c r="AB22" s="301"/>
      <c r="AC22" s="305">
        <v>2.1600000000000001E-2</v>
      </c>
      <c r="AD22" s="488"/>
      <c r="AE22" s="301">
        <v>95186</v>
      </c>
      <c r="AF22" s="301"/>
      <c r="AG22" s="305">
        <v>2.0799999999999999E-2</v>
      </c>
      <c r="AH22" s="488"/>
      <c r="AI22" s="306">
        <v>0.11886122669675811</v>
      </c>
      <c r="AJ22" s="491"/>
      <c r="AK22" s="306">
        <v>1.7074838654528357E-2</v>
      </c>
    </row>
    <row r="23" spans="1:37" s="398" customFormat="1" ht="15" customHeight="1" x14ac:dyDescent="0.15">
      <c r="A23" s="398" t="s">
        <v>166</v>
      </c>
      <c r="B23" s="288"/>
      <c r="C23" s="287">
        <v>23959</v>
      </c>
      <c r="D23" s="287"/>
      <c r="E23" s="395">
        <v>2.6800000000000001E-2</v>
      </c>
      <c r="F23" s="300"/>
      <c r="G23" s="287">
        <v>23622</v>
      </c>
      <c r="H23" s="287"/>
      <c r="I23" s="395">
        <v>2.93E-2</v>
      </c>
      <c r="J23" s="286"/>
      <c r="K23" s="287">
        <v>22511</v>
      </c>
      <c r="L23" s="287"/>
      <c r="M23" s="395">
        <v>3.1099999999999999E-2</v>
      </c>
      <c r="N23" s="286"/>
      <c r="O23" s="287">
        <v>24207</v>
      </c>
      <c r="P23" s="287"/>
      <c r="Q23" s="395">
        <v>3.1199999999999999E-2</v>
      </c>
      <c r="R23" s="286"/>
      <c r="S23" s="287">
        <v>23056</v>
      </c>
      <c r="T23" s="287"/>
      <c r="U23" s="395">
        <v>3.49E-2</v>
      </c>
      <c r="V23" s="286"/>
      <c r="W23" s="287">
        <v>23824</v>
      </c>
      <c r="X23" s="287"/>
      <c r="Y23" s="395">
        <v>3.3300000000000003E-2</v>
      </c>
      <c r="Z23" s="286"/>
      <c r="AA23" s="287">
        <v>23926</v>
      </c>
      <c r="AB23" s="287"/>
      <c r="AC23" s="395">
        <v>3.2399999999999998E-2</v>
      </c>
      <c r="AD23" s="280"/>
      <c r="AE23" s="287">
        <v>25461</v>
      </c>
      <c r="AF23" s="287"/>
      <c r="AG23" s="395">
        <v>2.86E-2</v>
      </c>
      <c r="AH23" s="280"/>
      <c r="AI23" s="289">
        <v>5.1803197422233237E-2</v>
      </c>
      <c r="AJ23" s="297"/>
      <c r="AK23" s="289">
        <v>6.4156148123380427E-2</v>
      </c>
    </row>
    <row r="24" spans="1:37" s="398" customFormat="1" ht="15" customHeight="1" x14ac:dyDescent="0.15">
      <c r="A24" s="486" t="s">
        <v>167</v>
      </c>
      <c r="B24" s="489"/>
      <c r="C24" s="497">
        <v>17733</v>
      </c>
      <c r="D24" s="301"/>
      <c r="E24" s="305">
        <v>1.78E-2</v>
      </c>
      <c r="F24" s="490"/>
      <c r="G24" s="497">
        <v>17397</v>
      </c>
      <c r="H24" s="301"/>
      <c r="I24" s="305">
        <v>2.3599999999999999E-2</v>
      </c>
      <c r="J24" s="400"/>
      <c r="K24" s="497">
        <v>14702</v>
      </c>
      <c r="L24" s="301"/>
      <c r="M24" s="305">
        <v>2.5899999999999999E-2</v>
      </c>
      <c r="N24" s="400"/>
      <c r="O24" s="497">
        <v>13088</v>
      </c>
      <c r="P24" s="301"/>
      <c r="Q24" s="305">
        <v>2.9000000000000001E-2</v>
      </c>
      <c r="R24" s="400"/>
      <c r="S24" s="497">
        <v>15286</v>
      </c>
      <c r="T24" s="301"/>
      <c r="U24" s="305">
        <v>2.8899999999999999E-2</v>
      </c>
      <c r="V24" s="400"/>
      <c r="W24" s="497">
        <v>15104</v>
      </c>
      <c r="X24" s="301"/>
      <c r="Y24" s="305">
        <v>3.0200000000000001E-2</v>
      </c>
      <c r="Z24" s="400"/>
      <c r="AA24" s="497">
        <v>13990</v>
      </c>
      <c r="AB24" s="301"/>
      <c r="AC24" s="305">
        <v>3.0200000000000001E-2</v>
      </c>
      <c r="AD24" s="488"/>
      <c r="AE24" s="497">
        <v>12295</v>
      </c>
      <c r="AF24" s="301"/>
      <c r="AG24" s="305">
        <v>2.1299999999999999E-2</v>
      </c>
      <c r="AH24" s="488"/>
      <c r="AI24" s="306">
        <v>-6.05898533007335E-2</v>
      </c>
      <c r="AJ24" s="491"/>
      <c r="AK24" s="306">
        <v>-0.12115796997855612</v>
      </c>
    </row>
    <row r="25" spans="1:37" s="398" customFormat="1" ht="15" customHeight="1" x14ac:dyDescent="0.15">
      <c r="A25" s="392" t="s">
        <v>168</v>
      </c>
      <c r="B25" s="288"/>
      <c r="C25" s="291">
        <v>192556</v>
      </c>
      <c r="D25" s="287"/>
      <c r="E25" s="395">
        <v>1.8499999999999999E-2</v>
      </c>
      <c r="F25" s="300"/>
      <c r="G25" s="291">
        <v>186172</v>
      </c>
      <c r="H25" s="287"/>
      <c r="I25" s="395">
        <v>1.9900000000000001E-2</v>
      </c>
      <c r="J25" s="286"/>
      <c r="K25" s="291">
        <v>183300</v>
      </c>
      <c r="L25" s="287"/>
      <c r="M25" s="395">
        <v>2.01E-2</v>
      </c>
      <c r="N25" s="286"/>
      <c r="O25" s="291">
        <v>180674</v>
      </c>
      <c r="P25" s="287"/>
      <c r="Q25" s="395">
        <v>2.1700000000000001E-2</v>
      </c>
      <c r="R25" s="286"/>
      <c r="S25" s="291">
        <v>179112</v>
      </c>
      <c r="T25" s="287"/>
      <c r="U25" s="395">
        <v>2.3400000000000001E-2</v>
      </c>
      <c r="V25" s="286"/>
      <c r="W25" s="291">
        <v>179799</v>
      </c>
      <c r="X25" s="287"/>
      <c r="Y25" s="395">
        <v>2.2599999999999999E-2</v>
      </c>
      <c r="Z25" s="286"/>
      <c r="AA25" s="291">
        <v>181324</v>
      </c>
      <c r="AB25" s="287"/>
      <c r="AC25" s="395">
        <v>2.1999999999999999E-2</v>
      </c>
      <c r="AD25" s="280"/>
      <c r="AE25" s="291">
        <v>187247</v>
      </c>
      <c r="AF25" s="287"/>
      <c r="AG25" s="395">
        <v>1.9300000000000001E-2</v>
      </c>
      <c r="AH25" s="280"/>
      <c r="AI25" s="289">
        <v>3.638044212227548E-2</v>
      </c>
      <c r="AJ25" s="297"/>
      <c r="AK25" s="289">
        <v>3.2665284242571306E-2</v>
      </c>
    </row>
    <row r="26" spans="1:37" s="398" customFormat="1" ht="15" customHeight="1" x14ac:dyDescent="0.15">
      <c r="A26" s="486" t="s">
        <v>120</v>
      </c>
      <c r="B26" s="489"/>
      <c r="C26" s="301">
        <v>3081</v>
      </c>
      <c r="D26" s="301"/>
      <c r="E26" s="301"/>
      <c r="F26" s="490"/>
      <c r="G26" s="301">
        <v>3978</v>
      </c>
      <c r="H26" s="301"/>
      <c r="I26" s="301"/>
      <c r="J26" s="400"/>
      <c r="K26" s="301">
        <v>3067</v>
      </c>
      <c r="L26" s="301"/>
      <c r="M26" s="301"/>
      <c r="N26" s="400"/>
      <c r="O26" s="301">
        <v>2591</v>
      </c>
      <c r="P26" s="301"/>
      <c r="Q26" s="301"/>
      <c r="R26" s="400"/>
      <c r="S26" s="301">
        <v>3078</v>
      </c>
      <c r="T26" s="301"/>
      <c r="U26" s="301"/>
      <c r="V26" s="400"/>
      <c r="W26" s="301">
        <v>4011</v>
      </c>
      <c r="X26" s="301"/>
      <c r="Y26" s="301"/>
      <c r="Z26" s="400"/>
      <c r="AA26" s="301">
        <v>3114</v>
      </c>
      <c r="AB26" s="301"/>
      <c r="AC26" s="301"/>
      <c r="AD26" s="488"/>
      <c r="AE26" s="301">
        <v>3358</v>
      </c>
      <c r="AF26" s="301"/>
      <c r="AG26" s="301"/>
      <c r="AH26" s="488"/>
      <c r="AI26" s="306">
        <v>0.29602470088768817</v>
      </c>
      <c r="AJ26" s="491"/>
      <c r="AK26" s="306">
        <v>7.8355812459858704E-2</v>
      </c>
    </row>
    <row r="27" spans="1:37" s="398" customFormat="1" ht="15" customHeight="1" x14ac:dyDescent="0.15">
      <c r="A27" s="398" t="s">
        <v>130</v>
      </c>
      <c r="B27" s="288"/>
      <c r="C27" s="287">
        <v>31233</v>
      </c>
      <c r="D27" s="287"/>
      <c r="E27" s="287"/>
      <c r="F27" s="300"/>
      <c r="G27" s="287">
        <v>33939</v>
      </c>
      <c r="H27" s="287"/>
      <c r="I27" s="287"/>
      <c r="J27" s="286"/>
      <c r="K27" s="287">
        <v>34946</v>
      </c>
      <c r="L27" s="287"/>
      <c r="M27" s="287"/>
      <c r="N27" s="286"/>
      <c r="O27" s="287">
        <v>38085</v>
      </c>
      <c r="P27" s="287"/>
      <c r="Q27" s="287"/>
      <c r="R27" s="286"/>
      <c r="S27" s="287">
        <v>37370</v>
      </c>
      <c r="T27" s="287"/>
      <c r="U27" s="287"/>
      <c r="V27" s="286"/>
      <c r="W27" s="287">
        <v>37704</v>
      </c>
      <c r="X27" s="287"/>
      <c r="Y27" s="287"/>
      <c r="Z27" s="286"/>
      <c r="AA27" s="287">
        <v>38835</v>
      </c>
      <c r="AB27" s="287"/>
      <c r="AC27" s="287"/>
      <c r="AD27" s="280"/>
      <c r="AE27" s="287">
        <v>38281</v>
      </c>
      <c r="AF27" s="287"/>
      <c r="AG27" s="287"/>
      <c r="AH27" s="280"/>
      <c r="AI27" s="289">
        <v>5.1463830904555597E-3</v>
      </c>
      <c r="AJ27" s="297"/>
      <c r="AK27" s="289">
        <v>-1.4265482168147289E-2</v>
      </c>
    </row>
    <row r="28" spans="1:37" s="398" customFormat="1" ht="15" customHeight="1" x14ac:dyDescent="0.15">
      <c r="A28" s="492" t="s">
        <v>65</v>
      </c>
      <c r="B28" s="498"/>
      <c r="C28" s="397">
        <v>226870</v>
      </c>
      <c r="D28" s="499"/>
      <c r="E28" s="499"/>
      <c r="F28" s="396"/>
      <c r="G28" s="397">
        <v>224089</v>
      </c>
      <c r="H28" s="499"/>
      <c r="I28" s="499"/>
      <c r="J28" s="400"/>
      <c r="K28" s="397">
        <v>221313</v>
      </c>
      <c r="L28" s="499"/>
      <c r="M28" s="499"/>
      <c r="N28" s="400"/>
      <c r="O28" s="397">
        <v>221350</v>
      </c>
      <c r="P28" s="499"/>
      <c r="Q28" s="499"/>
      <c r="R28" s="400"/>
      <c r="S28" s="397">
        <v>219560</v>
      </c>
      <c r="T28" s="499"/>
      <c r="U28" s="499"/>
      <c r="V28" s="400"/>
      <c r="W28" s="397">
        <v>221514</v>
      </c>
      <c r="X28" s="499"/>
      <c r="Y28" s="499"/>
      <c r="Z28" s="400"/>
      <c r="AA28" s="397">
        <v>223273</v>
      </c>
      <c r="AB28" s="499"/>
      <c r="AC28" s="499"/>
      <c r="AD28" s="488"/>
      <c r="AE28" s="397">
        <v>228886</v>
      </c>
      <c r="AF28" s="499"/>
      <c r="AG28" s="499"/>
      <c r="AH28" s="488"/>
      <c r="AI28" s="306">
        <v>3.4045629094194715E-2</v>
      </c>
      <c r="AJ28" s="491"/>
      <c r="AK28" s="306">
        <v>2.5139627272442257E-2</v>
      </c>
    </row>
    <row r="29" spans="1:37" s="398" customFormat="1" ht="15" customHeight="1" x14ac:dyDescent="0.15">
      <c r="A29" s="398" t="s">
        <v>131</v>
      </c>
      <c r="B29" s="288"/>
      <c r="C29" s="287"/>
      <c r="D29" s="287"/>
      <c r="E29" s="287"/>
      <c r="F29" s="300"/>
      <c r="G29" s="500"/>
      <c r="H29" s="287"/>
      <c r="I29" s="287"/>
      <c r="J29" s="286"/>
      <c r="K29" s="287"/>
      <c r="L29" s="287"/>
      <c r="M29" s="287"/>
      <c r="N29" s="286"/>
      <c r="O29" s="287"/>
      <c r="P29" s="287"/>
      <c r="Q29" s="287"/>
      <c r="R29" s="286"/>
      <c r="S29" s="500"/>
      <c r="T29" s="287"/>
      <c r="U29" s="287"/>
      <c r="V29" s="286"/>
      <c r="W29" s="287"/>
      <c r="X29" s="287"/>
      <c r="Y29" s="287"/>
      <c r="Z29" s="286"/>
      <c r="AA29" s="287"/>
      <c r="AB29" s="287"/>
      <c r="AC29" s="287"/>
      <c r="AD29" s="280"/>
      <c r="AE29" s="287"/>
      <c r="AF29" s="287"/>
      <c r="AG29" s="287"/>
      <c r="AH29" s="280"/>
      <c r="AI29" s="297"/>
      <c r="AJ29" s="303"/>
      <c r="AK29" s="297"/>
    </row>
    <row r="30" spans="1:37" s="398" customFormat="1" ht="15" customHeight="1" x14ac:dyDescent="0.15">
      <c r="A30" s="486" t="s">
        <v>169</v>
      </c>
      <c r="B30" s="488"/>
      <c r="C30" s="400"/>
      <c r="D30" s="400"/>
      <c r="E30" s="400"/>
      <c r="F30" s="400"/>
      <c r="G30" s="400"/>
      <c r="H30" s="400"/>
      <c r="I30" s="400"/>
      <c r="J30" s="400"/>
      <c r="K30" s="400"/>
      <c r="L30" s="400"/>
      <c r="M30" s="400"/>
      <c r="N30" s="400"/>
      <c r="O30" s="400"/>
      <c r="P30" s="400"/>
      <c r="Q30" s="400"/>
      <c r="R30" s="400"/>
      <c r="S30" s="400"/>
      <c r="T30" s="400"/>
      <c r="U30" s="400"/>
      <c r="V30" s="400"/>
      <c r="W30" s="400"/>
      <c r="X30" s="400"/>
      <c r="Y30" s="400"/>
      <c r="Z30" s="400"/>
      <c r="AA30" s="400"/>
      <c r="AB30" s="400"/>
      <c r="AC30" s="400"/>
      <c r="AD30" s="488"/>
      <c r="AE30" s="400"/>
      <c r="AF30" s="400"/>
      <c r="AG30" s="400"/>
      <c r="AH30" s="488"/>
      <c r="AI30" s="491"/>
      <c r="AJ30" s="488"/>
      <c r="AK30" s="491"/>
    </row>
    <row r="31" spans="1:37" s="398" customFormat="1" ht="15" customHeight="1" x14ac:dyDescent="0.15">
      <c r="A31" s="392" t="s">
        <v>170</v>
      </c>
      <c r="B31" s="288"/>
      <c r="C31" s="290">
        <v>48638</v>
      </c>
      <c r="D31" s="287"/>
      <c r="E31" s="395">
        <v>2.8E-3</v>
      </c>
      <c r="F31" s="300"/>
      <c r="G31" s="290">
        <v>50276</v>
      </c>
      <c r="H31" s="287"/>
      <c r="I31" s="395">
        <v>3.7000000000000002E-3</v>
      </c>
      <c r="J31" s="286"/>
      <c r="K31" s="290">
        <v>57558</v>
      </c>
      <c r="L31" s="287"/>
      <c r="M31" s="395">
        <v>5.1000000000000004E-3</v>
      </c>
      <c r="N31" s="286"/>
      <c r="O31" s="290">
        <v>63153</v>
      </c>
      <c r="P31" s="287"/>
      <c r="Q31" s="395">
        <v>6.4000000000000003E-3</v>
      </c>
      <c r="R31" s="286"/>
      <c r="S31" s="290">
        <v>64531</v>
      </c>
      <c r="T31" s="287"/>
      <c r="U31" s="395">
        <v>8.3000000000000001E-3</v>
      </c>
      <c r="V31" s="286"/>
      <c r="W31" s="290">
        <v>66502</v>
      </c>
      <c r="X31" s="287"/>
      <c r="Y31" s="395">
        <v>9.1000000000000004E-3</v>
      </c>
      <c r="Z31" s="286"/>
      <c r="AA31" s="290">
        <v>67170</v>
      </c>
      <c r="AB31" s="287"/>
      <c r="AC31" s="395">
        <v>8.3000000000000001E-3</v>
      </c>
      <c r="AD31" s="280"/>
      <c r="AE31" s="290">
        <v>71910</v>
      </c>
      <c r="AF31" s="287"/>
      <c r="AG31" s="395">
        <v>6.4000000000000003E-3</v>
      </c>
      <c r="AH31" s="280"/>
      <c r="AI31" s="289">
        <v>0.13866324640159614</v>
      </c>
      <c r="AJ31" s="297"/>
      <c r="AK31" s="289">
        <v>7.0567217507815985E-2</v>
      </c>
    </row>
    <row r="32" spans="1:37" s="398" customFormat="1" ht="15" customHeight="1" x14ac:dyDescent="0.15">
      <c r="A32" s="492" t="s">
        <v>535</v>
      </c>
      <c r="B32" s="489"/>
      <c r="C32" s="497">
        <v>78582</v>
      </c>
      <c r="D32" s="301"/>
      <c r="E32" s="305">
        <v>1.5E-3</v>
      </c>
      <c r="F32" s="490"/>
      <c r="G32" s="497">
        <v>76307</v>
      </c>
      <c r="H32" s="301"/>
      <c r="I32" s="305">
        <v>2.3E-3</v>
      </c>
      <c r="J32" s="400"/>
      <c r="K32" s="497">
        <v>67741</v>
      </c>
      <c r="L32" s="301"/>
      <c r="M32" s="305">
        <v>5.9999999999999995E-4</v>
      </c>
      <c r="N32" s="400"/>
      <c r="O32" s="497">
        <v>60097</v>
      </c>
      <c r="P32" s="301"/>
      <c r="Q32" s="305">
        <v>1.6000000000000001E-3</v>
      </c>
      <c r="R32" s="400"/>
      <c r="S32" s="298">
        <v>59775</v>
      </c>
      <c r="T32" s="301"/>
      <c r="U32" s="305">
        <v>2.5999999999999999E-3</v>
      </c>
      <c r="V32" s="400"/>
      <c r="W32" s="497">
        <v>61303</v>
      </c>
      <c r="X32" s="301"/>
      <c r="Y32" s="305">
        <v>3.8999999999999998E-3</v>
      </c>
      <c r="Z32" s="400"/>
      <c r="AA32" s="497">
        <v>61355</v>
      </c>
      <c r="AB32" s="301"/>
      <c r="AC32" s="305">
        <v>2.0999999999999999E-3</v>
      </c>
      <c r="AD32" s="488"/>
      <c r="AE32" s="497">
        <v>62737</v>
      </c>
      <c r="AF32" s="301"/>
      <c r="AG32" s="305">
        <v>-4.0000000000000002E-4</v>
      </c>
      <c r="AH32" s="488"/>
      <c r="AI32" s="306">
        <v>4.392898147994076E-2</v>
      </c>
      <c r="AJ32" s="306"/>
      <c r="AK32" s="306">
        <v>2.2524651617635075E-2</v>
      </c>
    </row>
    <row r="33" spans="1:37" s="398" customFormat="1" ht="15" customHeight="1" x14ac:dyDescent="0.15">
      <c r="A33" s="398" t="s">
        <v>536</v>
      </c>
      <c r="B33" s="288"/>
      <c r="C33" s="287">
        <v>127220</v>
      </c>
      <c r="D33" s="287"/>
      <c r="E33" s="395">
        <v>2E-3</v>
      </c>
      <c r="F33" s="300"/>
      <c r="G33" s="287">
        <v>126583</v>
      </c>
      <c r="H33" s="287"/>
      <c r="I33" s="395">
        <v>2.8E-3</v>
      </c>
      <c r="J33" s="286"/>
      <c r="K33" s="287">
        <v>125299</v>
      </c>
      <c r="L33" s="287"/>
      <c r="M33" s="395">
        <v>2.7000000000000001E-3</v>
      </c>
      <c r="N33" s="286"/>
      <c r="O33" s="287">
        <v>123250</v>
      </c>
      <c r="P33" s="287"/>
      <c r="Q33" s="395">
        <v>4.1000000000000003E-3</v>
      </c>
      <c r="R33" s="286"/>
      <c r="S33" s="287">
        <v>124306</v>
      </c>
      <c r="T33" s="287"/>
      <c r="U33" s="395">
        <v>5.5999999999999999E-3</v>
      </c>
      <c r="V33" s="286"/>
      <c r="W33" s="287">
        <v>127805</v>
      </c>
      <c r="X33" s="287"/>
      <c r="Y33" s="395">
        <v>6.6E-3</v>
      </c>
      <c r="Z33" s="286"/>
      <c r="AA33" s="287">
        <v>128525</v>
      </c>
      <c r="AB33" s="287"/>
      <c r="AC33" s="395">
        <v>5.3E-3</v>
      </c>
      <c r="AD33" s="280"/>
      <c r="AE33" s="287">
        <v>134647</v>
      </c>
      <c r="AF33" s="287"/>
      <c r="AG33" s="395">
        <v>3.2000000000000002E-3</v>
      </c>
      <c r="AH33" s="280"/>
      <c r="AI33" s="289">
        <v>9.2470588235294124E-2</v>
      </c>
      <c r="AJ33" s="289"/>
      <c r="AK33" s="289">
        <v>4.7632756273098618E-2</v>
      </c>
    </row>
    <row r="34" spans="1:37" s="398" customFormat="1" ht="15" customHeight="1" x14ac:dyDescent="0.15">
      <c r="A34" s="486" t="s">
        <v>136</v>
      </c>
      <c r="B34" s="489"/>
      <c r="C34" s="301">
        <v>2617</v>
      </c>
      <c r="D34" s="301"/>
      <c r="E34" s="305">
        <v>1.6000000000000001E-3</v>
      </c>
      <c r="F34" s="490"/>
      <c r="G34" s="301">
        <v>2641</v>
      </c>
      <c r="H34" s="301"/>
      <c r="I34" s="305">
        <v>9.1999999999999998E-3</v>
      </c>
      <c r="J34" s="400"/>
      <c r="K34" s="301">
        <v>1835</v>
      </c>
      <c r="L34" s="301"/>
      <c r="M34" s="305">
        <v>7.9000000000000008E-3</v>
      </c>
      <c r="N34" s="400"/>
      <c r="O34" s="301">
        <v>1117</v>
      </c>
      <c r="P34" s="301"/>
      <c r="Q34" s="305">
        <v>6.7000000000000002E-3</v>
      </c>
      <c r="R34" s="400"/>
      <c r="S34" s="301">
        <v>1773</v>
      </c>
      <c r="T34" s="301"/>
      <c r="U34" s="305">
        <v>2.6599999999999999E-2</v>
      </c>
      <c r="V34" s="400"/>
      <c r="W34" s="301">
        <v>1488</v>
      </c>
      <c r="X34" s="301"/>
      <c r="Y34" s="305">
        <v>2.1899999999999999E-2</v>
      </c>
      <c r="Z34" s="400"/>
      <c r="AA34" s="301">
        <v>1998</v>
      </c>
      <c r="AB34" s="301"/>
      <c r="AC34" s="305">
        <v>1.4500000000000001E-2</v>
      </c>
      <c r="AD34" s="488"/>
      <c r="AE34" s="301">
        <v>1208</v>
      </c>
      <c r="AF34" s="301"/>
      <c r="AG34" s="305">
        <v>1.18E-2</v>
      </c>
      <c r="AH34" s="488"/>
      <c r="AI34" s="306">
        <v>8.1468218442256046E-2</v>
      </c>
      <c r="AJ34" s="491"/>
      <c r="AK34" s="306">
        <v>-0.39539539539539542</v>
      </c>
    </row>
    <row r="35" spans="1:37" s="398" customFormat="1" ht="15" customHeight="1" x14ac:dyDescent="0.15">
      <c r="A35" s="392" t="s">
        <v>171</v>
      </c>
      <c r="B35" s="288"/>
      <c r="C35" s="287">
        <v>0</v>
      </c>
      <c r="D35" s="287"/>
      <c r="E35" s="395">
        <v>0</v>
      </c>
      <c r="F35" s="300"/>
      <c r="G35" s="287">
        <v>0</v>
      </c>
      <c r="H35" s="287"/>
      <c r="I35" s="395">
        <v>0</v>
      </c>
      <c r="J35" s="286"/>
      <c r="K35" s="287">
        <v>0</v>
      </c>
      <c r="L35" s="287"/>
      <c r="M35" s="395">
        <v>0</v>
      </c>
      <c r="N35" s="286"/>
      <c r="O35" s="287">
        <v>0</v>
      </c>
      <c r="P35" s="287"/>
      <c r="Q35" s="395">
        <v>0</v>
      </c>
      <c r="R35" s="286"/>
      <c r="S35" s="287">
        <v>11</v>
      </c>
      <c r="T35" s="287"/>
      <c r="U35" s="395">
        <v>0</v>
      </c>
      <c r="V35" s="286"/>
      <c r="W35" s="287">
        <v>1</v>
      </c>
      <c r="X35" s="287"/>
      <c r="Y35" s="395">
        <v>2.63E-2</v>
      </c>
      <c r="Z35" s="286"/>
      <c r="AA35" s="287">
        <v>0</v>
      </c>
      <c r="AB35" s="287"/>
      <c r="AC35" s="395">
        <v>0</v>
      </c>
      <c r="AD35" s="280"/>
      <c r="AE35" s="287">
        <v>0</v>
      </c>
      <c r="AF35" s="287"/>
      <c r="AG35" s="395">
        <v>0</v>
      </c>
      <c r="AH35" s="280"/>
      <c r="AI35" s="297">
        <v>0</v>
      </c>
      <c r="AJ35" s="297"/>
      <c r="AK35" s="297">
        <v>0</v>
      </c>
    </row>
    <row r="36" spans="1:37" s="398" customFormat="1" ht="15" customHeight="1" x14ac:dyDescent="0.15">
      <c r="A36" s="492" t="s">
        <v>137</v>
      </c>
      <c r="B36" s="489"/>
      <c r="C36" s="301">
        <v>1255</v>
      </c>
      <c r="D36" s="301"/>
      <c r="E36" s="305">
        <v>1.09E-2</v>
      </c>
      <c r="F36" s="490"/>
      <c r="G36" s="301">
        <v>1320</v>
      </c>
      <c r="H36" s="301"/>
      <c r="I36" s="305">
        <v>1.2500000000000001E-2</v>
      </c>
      <c r="J36" s="400"/>
      <c r="K36" s="301">
        <v>1249</v>
      </c>
      <c r="L36" s="301"/>
      <c r="M36" s="305">
        <v>1.38E-2</v>
      </c>
      <c r="N36" s="400"/>
      <c r="O36" s="301">
        <v>1485</v>
      </c>
      <c r="P36" s="301"/>
      <c r="Q36" s="305">
        <v>1.38E-2</v>
      </c>
      <c r="R36" s="400"/>
      <c r="S36" s="301">
        <v>1146</v>
      </c>
      <c r="T36" s="301"/>
      <c r="U36" s="305">
        <v>1.34E-2</v>
      </c>
      <c r="V36" s="400"/>
      <c r="W36" s="301">
        <v>2040</v>
      </c>
      <c r="X36" s="301"/>
      <c r="Y36" s="305">
        <v>1.2200000000000001E-2</v>
      </c>
      <c r="Z36" s="400"/>
      <c r="AA36" s="301">
        <v>1788</v>
      </c>
      <c r="AB36" s="301"/>
      <c r="AC36" s="305">
        <v>1.6799999999999999E-2</v>
      </c>
      <c r="AD36" s="488"/>
      <c r="AE36" s="301">
        <v>1110</v>
      </c>
      <c r="AF36" s="301"/>
      <c r="AG36" s="305">
        <v>1.17E-2</v>
      </c>
      <c r="AH36" s="488"/>
      <c r="AI36" s="306">
        <v>-0.25252525252525254</v>
      </c>
      <c r="AJ36" s="491"/>
      <c r="AK36" s="306">
        <v>-0.37919463087248323</v>
      </c>
    </row>
    <row r="37" spans="1:37" s="398" customFormat="1" ht="15" customHeight="1" x14ac:dyDescent="0.15">
      <c r="A37" s="398" t="s">
        <v>137</v>
      </c>
      <c r="B37" s="288"/>
      <c r="C37" s="291">
        <v>1255</v>
      </c>
      <c r="D37" s="287"/>
      <c r="E37" s="395">
        <v>1.09E-2</v>
      </c>
      <c r="F37" s="300"/>
      <c r="G37" s="291">
        <v>1320</v>
      </c>
      <c r="H37" s="287"/>
      <c r="I37" s="395">
        <v>1.2500000000000001E-2</v>
      </c>
      <c r="J37" s="286"/>
      <c r="K37" s="291">
        <v>1249</v>
      </c>
      <c r="L37" s="287"/>
      <c r="M37" s="395">
        <v>1.38E-2</v>
      </c>
      <c r="N37" s="286"/>
      <c r="O37" s="291">
        <v>1485</v>
      </c>
      <c r="P37" s="287"/>
      <c r="Q37" s="395">
        <v>1.38E-2</v>
      </c>
      <c r="R37" s="286"/>
      <c r="S37" s="291">
        <v>1157</v>
      </c>
      <c r="T37" s="287"/>
      <c r="U37" s="395">
        <v>1.34E-2</v>
      </c>
      <c r="V37" s="286"/>
      <c r="W37" s="291">
        <v>2041</v>
      </c>
      <c r="X37" s="287"/>
      <c r="Y37" s="395">
        <v>1.2200000000000001E-2</v>
      </c>
      <c r="Z37" s="286"/>
      <c r="AA37" s="291">
        <v>1788</v>
      </c>
      <c r="AB37" s="291"/>
      <c r="AC37" s="395">
        <v>1.6799999999999999E-2</v>
      </c>
      <c r="AD37" s="280"/>
      <c r="AE37" s="291">
        <v>1110</v>
      </c>
      <c r="AF37" s="287"/>
      <c r="AG37" s="395">
        <v>1.17E-2</v>
      </c>
      <c r="AH37" s="280"/>
      <c r="AI37" s="289">
        <v>-0.25252525252525254</v>
      </c>
      <c r="AJ37" s="289"/>
      <c r="AK37" s="289">
        <v>-0.37919463087248323</v>
      </c>
    </row>
    <row r="38" spans="1:37" s="398" customFormat="1" ht="15" customHeight="1" x14ac:dyDescent="0.15">
      <c r="A38" s="486" t="s">
        <v>139</v>
      </c>
      <c r="B38" s="489"/>
      <c r="C38" s="301">
        <v>11412</v>
      </c>
      <c r="D38" s="301"/>
      <c r="E38" s="305">
        <v>3.3700000000000001E-2</v>
      </c>
      <c r="F38" s="490"/>
      <c r="G38" s="301">
        <v>10649</v>
      </c>
      <c r="H38" s="301"/>
      <c r="I38" s="305">
        <v>3.6600000000000001E-2</v>
      </c>
      <c r="J38" s="400"/>
      <c r="K38" s="301">
        <v>10375</v>
      </c>
      <c r="L38" s="301"/>
      <c r="M38" s="305">
        <v>3.8399999999999997E-2</v>
      </c>
      <c r="N38" s="400"/>
      <c r="O38" s="301">
        <v>10323</v>
      </c>
      <c r="P38" s="301"/>
      <c r="Q38" s="305">
        <v>3.7199999999999997E-2</v>
      </c>
      <c r="R38" s="400"/>
      <c r="S38" s="301">
        <v>10955</v>
      </c>
      <c r="T38" s="301"/>
      <c r="U38" s="305">
        <v>3.8899999999999997E-2</v>
      </c>
      <c r="V38" s="400"/>
      <c r="W38" s="301">
        <v>11228</v>
      </c>
      <c r="X38" s="301"/>
      <c r="Y38" s="305">
        <v>3.78E-2</v>
      </c>
      <c r="Z38" s="400"/>
      <c r="AA38" s="301">
        <v>11415</v>
      </c>
      <c r="AB38" s="301"/>
      <c r="AC38" s="305">
        <v>3.4799999999999998E-2</v>
      </c>
      <c r="AD38" s="488"/>
      <c r="AE38" s="301">
        <v>12286</v>
      </c>
      <c r="AF38" s="301"/>
      <c r="AG38" s="305">
        <v>3.3399999999999999E-2</v>
      </c>
      <c r="AH38" s="488"/>
      <c r="AI38" s="306">
        <v>0.19015789983531919</v>
      </c>
      <c r="AJ38" s="491"/>
      <c r="AK38" s="306">
        <v>7.6303109943057376E-2</v>
      </c>
    </row>
    <row r="39" spans="1:37" s="398" customFormat="1" ht="15" customHeight="1" x14ac:dyDescent="0.15">
      <c r="A39" s="398" t="s">
        <v>172</v>
      </c>
      <c r="B39" s="288"/>
      <c r="C39" s="393">
        <v>5260</v>
      </c>
      <c r="D39" s="287"/>
      <c r="E39" s="395">
        <v>3.8699999999999998E-2</v>
      </c>
      <c r="F39" s="300"/>
      <c r="G39" s="393">
        <v>4994</v>
      </c>
      <c r="H39" s="287"/>
      <c r="I39" s="395">
        <v>4.1700000000000001E-2</v>
      </c>
      <c r="J39" s="286"/>
      <c r="K39" s="393">
        <v>5306</v>
      </c>
      <c r="L39" s="287"/>
      <c r="M39" s="395">
        <v>3.8800000000000001E-2</v>
      </c>
      <c r="N39" s="286"/>
      <c r="O39" s="393">
        <v>4271</v>
      </c>
      <c r="P39" s="287"/>
      <c r="Q39" s="395">
        <v>5.0500000000000003E-2</v>
      </c>
      <c r="R39" s="286"/>
      <c r="S39" s="393">
        <v>4642</v>
      </c>
      <c r="T39" s="287"/>
      <c r="U39" s="395">
        <v>5.3100000000000001E-2</v>
      </c>
      <c r="V39" s="286"/>
      <c r="W39" s="393">
        <v>3979</v>
      </c>
      <c r="X39" s="287"/>
      <c r="Y39" s="395">
        <v>6.4699999999999994E-2</v>
      </c>
      <c r="Z39" s="286"/>
      <c r="AA39" s="393">
        <v>3691</v>
      </c>
      <c r="AB39" s="287"/>
      <c r="AC39" s="395">
        <v>7.6200000000000004E-2</v>
      </c>
      <c r="AD39" s="280"/>
      <c r="AE39" s="393">
        <v>4106</v>
      </c>
      <c r="AF39" s="287"/>
      <c r="AG39" s="395">
        <v>4.8500000000000001E-2</v>
      </c>
      <c r="AH39" s="280"/>
      <c r="AI39" s="289">
        <v>-3.8632638726293606E-2</v>
      </c>
      <c r="AJ39" s="297"/>
      <c r="AK39" s="289">
        <v>0.11243565429422921</v>
      </c>
    </row>
    <row r="40" spans="1:37" s="398" customFormat="1" ht="15" customHeight="1" x14ac:dyDescent="0.15">
      <c r="A40" s="492" t="s">
        <v>173</v>
      </c>
      <c r="B40" s="501"/>
      <c r="C40" s="496">
        <v>147764</v>
      </c>
      <c r="D40" s="490"/>
      <c r="E40" s="305">
        <v>5.8999999999999999E-3</v>
      </c>
      <c r="F40" s="490"/>
      <c r="G40" s="496">
        <v>146187</v>
      </c>
      <c r="H40" s="490"/>
      <c r="I40" s="305">
        <v>6.7999999999999996E-3</v>
      </c>
      <c r="J40" s="400"/>
      <c r="K40" s="496">
        <v>144064</v>
      </c>
      <c r="L40" s="490"/>
      <c r="M40" s="305">
        <v>6.7000000000000002E-3</v>
      </c>
      <c r="N40" s="400"/>
      <c r="O40" s="496">
        <v>140446</v>
      </c>
      <c r="P40" s="490"/>
      <c r="Q40" s="305">
        <v>8.0000000000000002E-3</v>
      </c>
      <c r="R40" s="400"/>
      <c r="S40" s="496">
        <v>142833</v>
      </c>
      <c r="T40" s="490"/>
      <c r="U40" s="305">
        <v>0.01</v>
      </c>
      <c r="V40" s="400"/>
      <c r="W40" s="496">
        <v>146541</v>
      </c>
      <c r="X40" s="490"/>
      <c r="Y40" s="305">
        <v>1.0800000000000001E-2</v>
      </c>
      <c r="Z40" s="400"/>
      <c r="AA40" s="496">
        <v>147417</v>
      </c>
      <c r="AB40" s="490"/>
      <c r="AC40" s="305">
        <v>9.5999999999999992E-3</v>
      </c>
      <c r="AD40" s="488"/>
      <c r="AE40" s="496">
        <v>153357</v>
      </c>
      <c r="AF40" s="490"/>
      <c r="AG40" s="305">
        <v>7.0000000000000001E-3</v>
      </c>
      <c r="AH40" s="488"/>
      <c r="AI40" s="306">
        <v>9.1928570411403676E-2</v>
      </c>
      <c r="AJ40" s="491"/>
      <c r="AK40" s="306">
        <v>4.0293860273916848E-2</v>
      </c>
    </row>
    <row r="41" spans="1:37" s="398" customFormat="1" ht="15" customHeight="1" x14ac:dyDescent="0.15">
      <c r="A41" s="398" t="s">
        <v>174</v>
      </c>
      <c r="B41" s="288"/>
      <c r="C41" s="287">
        <v>37790</v>
      </c>
      <c r="D41" s="287"/>
      <c r="E41" s="287"/>
      <c r="F41" s="300"/>
      <c r="G41" s="287">
        <v>36212</v>
      </c>
      <c r="H41" s="287"/>
      <c r="I41" s="287"/>
      <c r="J41" s="286"/>
      <c r="K41" s="287">
        <v>34279</v>
      </c>
      <c r="L41" s="287"/>
      <c r="M41" s="287"/>
      <c r="N41" s="286"/>
      <c r="O41" s="287">
        <v>35095</v>
      </c>
      <c r="P41" s="287"/>
      <c r="Q41" s="287"/>
      <c r="R41" s="286"/>
      <c r="S41" s="287">
        <v>31037</v>
      </c>
      <c r="T41" s="287"/>
      <c r="U41" s="287"/>
      <c r="V41" s="286"/>
      <c r="W41" s="287">
        <v>28765</v>
      </c>
      <c r="X41" s="287"/>
      <c r="Y41" s="287"/>
      <c r="Z41" s="286"/>
      <c r="AA41" s="287">
        <v>28701</v>
      </c>
      <c r="AB41" s="287"/>
      <c r="AC41" s="287"/>
      <c r="AD41" s="280"/>
      <c r="AE41" s="287">
        <v>29182</v>
      </c>
      <c r="AF41" s="287"/>
      <c r="AG41" s="287"/>
      <c r="AH41" s="280"/>
      <c r="AI41" s="289">
        <v>-0.1684855392506055</v>
      </c>
      <c r="AJ41" s="297"/>
      <c r="AK41" s="289">
        <v>1.6758997944322496E-2</v>
      </c>
    </row>
    <row r="42" spans="1:37" s="398" customFormat="1" ht="15" customHeight="1" x14ac:dyDescent="0.15">
      <c r="A42" s="486" t="s">
        <v>175</v>
      </c>
      <c r="B42" s="489"/>
      <c r="C42" s="301">
        <v>18942</v>
      </c>
      <c r="D42" s="301"/>
      <c r="E42" s="301"/>
      <c r="F42" s="490"/>
      <c r="G42" s="301">
        <v>19454</v>
      </c>
      <c r="H42" s="301"/>
      <c r="I42" s="301"/>
      <c r="J42" s="400"/>
      <c r="K42" s="301">
        <v>19585</v>
      </c>
      <c r="L42" s="301"/>
      <c r="M42" s="301"/>
      <c r="N42" s="400"/>
      <c r="O42" s="301">
        <v>21208</v>
      </c>
      <c r="P42" s="301"/>
      <c r="Q42" s="301"/>
      <c r="R42" s="400"/>
      <c r="S42" s="301">
        <v>20921</v>
      </c>
      <c r="T42" s="301"/>
      <c r="U42" s="301"/>
      <c r="V42" s="400"/>
      <c r="W42" s="301">
        <v>21188</v>
      </c>
      <c r="X42" s="301"/>
      <c r="Y42" s="301"/>
      <c r="Z42" s="400"/>
      <c r="AA42" s="301">
        <v>21935</v>
      </c>
      <c r="AB42" s="301"/>
      <c r="AC42" s="301"/>
      <c r="AD42" s="488"/>
      <c r="AE42" s="301">
        <v>21140</v>
      </c>
      <c r="AF42" s="301"/>
      <c r="AG42" s="301"/>
      <c r="AH42" s="488"/>
      <c r="AI42" s="306">
        <v>-3.2063372312334968E-3</v>
      </c>
      <c r="AJ42" s="491"/>
      <c r="AK42" s="306">
        <v>-3.6243446546615002E-2</v>
      </c>
    </row>
    <row r="43" spans="1:37" s="398" customFormat="1" ht="15" customHeight="1" x14ac:dyDescent="0.15">
      <c r="A43" s="398" t="s">
        <v>176</v>
      </c>
      <c r="B43" s="391"/>
      <c r="C43" s="287">
        <v>3197</v>
      </c>
      <c r="D43" s="287"/>
      <c r="E43" s="287"/>
      <c r="F43" s="300"/>
      <c r="G43" s="287">
        <v>3197</v>
      </c>
      <c r="H43" s="287"/>
      <c r="I43" s="287"/>
      <c r="J43" s="286"/>
      <c r="K43" s="287">
        <v>3218</v>
      </c>
      <c r="L43" s="287"/>
      <c r="M43" s="287"/>
      <c r="N43" s="286"/>
      <c r="O43" s="287">
        <v>3690</v>
      </c>
      <c r="P43" s="287"/>
      <c r="Q43" s="287"/>
      <c r="R43" s="286"/>
      <c r="S43" s="287">
        <v>3690</v>
      </c>
      <c r="T43" s="287"/>
      <c r="U43" s="287"/>
      <c r="V43" s="286"/>
      <c r="W43" s="287">
        <v>3690</v>
      </c>
      <c r="X43" s="287"/>
      <c r="Y43" s="287"/>
      <c r="Z43" s="286"/>
      <c r="AA43" s="287">
        <v>3690</v>
      </c>
      <c r="AB43" s="287"/>
      <c r="AC43" s="287"/>
      <c r="AD43" s="280"/>
      <c r="AE43" s="287">
        <v>3541</v>
      </c>
      <c r="AF43" s="287"/>
      <c r="AG43" s="287"/>
      <c r="AH43" s="280"/>
      <c r="AI43" s="289">
        <v>-4.0379403794037941E-2</v>
      </c>
      <c r="AJ43" s="297"/>
      <c r="AK43" s="289">
        <v>-4.0379403794037941E-2</v>
      </c>
    </row>
    <row r="44" spans="1:37" s="398" customFormat="1" ht="15" customHeight="1" x14ac:dyDescent="0.15">
      <c r="A44" s="486" t="s">
        <v>177</v>
      </c>
      <c r="B44" s="487"/>
      <c r="C44" s="497">
        <v>19177</v>
      </c>
      <c r="D44" s="301"/>
      <c r="E44" s="301"/>
      <c r="F44" s="490"/>
      <c r="G44" s="497">
        <v>19039</v>
      </c>
      <c r="H44" s="301"/>
      <c r="I44" s="301"/>
      <c r="J44" s="400"/>
      <c r="K44" s="497">
        <v>20167</v>
      </c>
      <c r="L44" s="301"/>
      <c r="M44" s="301"/>
      <c r="N44" s="400"/>
      <c r="O44" s="497">
        <v>20911</v>
      </c>
      <c r="P44" s="301"/>
      <c r="Q44" s="301"/>
      <c r="R44" s="400"/>
      <c r="S44" s="497">
        <v>21079</v>
      </c>
      <c r="T44" s="301"/>
      <c r="U44" s="301"/>
      <c r="V44" s="400"/>
      <c r="W44" s="497">
        <v>21330</v>
      </c>
      <c r="X44" s="301"/>
      <c r="Y44" s="301"/>
      <c r="Z44" s="400"/>
      <c r="AA44" s="497">
        <v>21530</v>
      </c>
      <c r="AB44" s="301"/>
      <c r="AC44" s="301"/>
      <c r="AD44" s="488"/>
      <c r="AE44" s="497">
        <v>21666</v>
      </c>
      <c r="AF44" s="301"/>
      <c r="AG44" s="301"/>
      <c r="AH44" s="488"/>
      <c r="AI44" s="306">
        <v>3.6105399072258619E-2</v>
      </c>
      <c r="AJ44" s="491"/>
      <c r="AK44" s="306">
        <v>6.3167673014398514E-3</v>
      </c>
    </row>
    <row r="45" spans="1:37" s="398" customFormat="1" ht="15" customHeight="1" x14ac:dyDescent="0.15">
      <c r="A45" s="392" t="s">
        <v>178</v>
      </c>
      <c r="B45" s="391"/>
      <c r="C45" s="292">
        <v>226870</v>
      </c>
      <c r="D45" s="290"/>
      <c r="E45" s="290"/>
      <c r="F45" s="438"/>
      <c r="G45" s="292">
        <v>224089</v>
      </c>
      <c r="H45" s="290"/>
      <c r="I45" s="290"/>
      <c r="J45" s="286"/>
      <c r="K45" s="292">
        <v>221313</v>
      </c>
      <c r="L45" s="290"/>
      <c r="M45" s="290"/>
      <c r="N45" s="286"/>
      <c r="O45" s="292">
        <v>221350</v>
      </c>
      <c r="P45" s="290"/>
      <c r="Q45" s="290"/>
      <c r="R45" s="286"/>
      <c r="S45" s="292">
        <v>219560</v>
      </c>
      <c r="T45" s="290"/>
      <c r="U45" s="290"/>
      <c r="V45" s="286"/>
      <c r="W45" s="292">
        <v>221514</v>
      </c>
      <c r="X45" s="290"/>
      <c r="Y45" s="290"/>
      <c r="Z45" s="286"/>
      <c r="AA45" s="292">
        <v>223273</v>
      </c>
      <c r="AB45" s="290"/>
      <c r="AC45" s="290"/>
      <c r="AD45" s="280"/>
      <c r="AE45" s="292">
        <v>228886</v>
      </c>
      <c r="AF45" s="290"/>
      <c r="AG45" s="290"/>
      <c r="AH45" s="280"/>
      <c r="AI45" s="289">
        <v>3.4045629094194715E-2</v>
      </c>
      <c r="AJ45" s="297"/>
      <c r="AK45" s="289">
        <v>2.5139627272442257E-2</v>
      </c>
    </row>
    <row r="46" spans="1:37" s="398" customFormat="1" ht="15" customHeight="1" x14ac:dyDescent="0.15">
      <c r="A46" s="486" t="s">
        <v>179</v>
      </c>
      <c r="B46" s="487"/>
      <c r="C46" s="298"/>
      <c r="D46" s="298"/>
      <c r="E46" s="502">
        <v>1.26E-2</v>
      </c>
      <c r="F46" s="396"/>
      <c r="G46" s="298"/>
      <c r="H46" s="298"/>
      <c r="I46" s="502">
        <v>1.3100000000000001E-2</v>
      </c>
      <c r="J46" s="400"/>
      <c r="K46" s="298"/>
      <c r="L46" s="298"/>
      <c r="M46" s="502">
        <v>1.3399999999999999E-2</v>
      </c>
      <c r="N46" s="400"/>
      <c r="O46" s="298"/>
      <c r="P46" s="298"/>
      <c r="Q46" s="502">
        <v>1.37E-2</v>
      </c>
      <c r="R46" s="400"/>
      <c r="S46" s="298"/>
      <c r="T46" s="298"/>
      <c r="U46" s="502">
        <v>1.34E-2</v>
      </c>
      <c r="V46" s="400"/>
      <c r="W46" s="298"/>
      <c r="X46" s="298"/>
      <c r="Y46" s="502">
        <v>1.1799999999999998E-2</v>
      </c>
      <c r="Z46" s="400"/>
      <c r="AA46" s="298"/>
      <c r="AB46" s="298"/>
      <c r="AC46" s="502">
        <v>1.24E-2</v>
      </c>
      <c r="AD46" s="488"/>
      <c r="AE46" s="298"/>
      <c r="AF46" s="298"/>
      <c r="AG46" s="502">
        <v>1.2300000000000002E-2</v>
      </c>
      <c r="AH46" s="488"/>
      <c r="AI46" s="503"/>
      <c r="AJ46" s="503"/>
      <c r="AK46" s="503"/>
    </row>
    <row r="47" spans="1:37" s="398" customFormat="1" ht="15" customHeight="1" x14ac:dyDescent="0.15">
      <c r="A47" s="398" t="s">
        <v>180</v>
      </c>
      <c r="B47" s="391"/>
      <c r="C47" s="290"/>
      <c r="D47" s="290"/>
      <c r="E47" s="504">
        <v>1.4E-2</v>
      </c>
      <c r="F47" s="438"/>
      <c r="G47" s="290"/>
      <c r="H47" s="290"/>
      <c r="I47" s="504">
        <v>1.46E-2</v>
      </c>
      <c r="J47" s="286"/>
      <c r="K47" s="290"/>
      <c r="L47" s="290"/>
      <c r="M47" s="504">
        <v>1.4800000000000001E-2</v>
      </c>
      <c r="N47" s="286"/>
      <c r="O47" s="290"/>
      <c r="P47" s="290"/>
      <c r="Q47" s="504">
        <v>1.55E-2</v>
      </c>
      <c r="R47" s="286"/>
      <c r="S47" s="290"/>
      <c r="T47" s="290"/>
      <c r="U47" s="504">
        <v>1.54E-2</v>
      </c>
      <c r="V47" s="286"/>
      <c r="W47" s="290"/>
      <c r="X47" s="290"/>
      <c r="Y47" s="504">
        <v>1.38E-2</v>
      </c>
      <c r="Z47" s="286"/>
      <c r="AA47" s="290"/>
      <c r="AB47" s="290"/>
      <c r="AC47" s="504">
        <v>1.4200000000000001E-2</v>
      </c>
      <c r="AD47" s="280"/>
      <c r="AE47" s="290"/>
      <c r="AF47" s="290"/>
      <c r="AG47" s="504">
        <v>1.3599999999999999E-2</v>
      </c>
      <c r="AH47" s="280"/>
      <c r="AI47" s="505"/>
      <c r="AJ47" s="505"/>
      <c r="AK47" s="505"/>
    </row>
    <row r="48" spans="1:37" s="398" customFormat="1" ht="15" customHeight="1" x14ac:dyDescent="0.15">
      <c r="A48" s="486" t="s">
        <v>181</v>
      </c>
      <c r="B48" s="506"/>
      <c r="C48" s="399"/>
      <c r="D48" s="399"/>
      <c r="E48" s="507">
        <v>664</v>
      </c>
      <c r="F48" s="508"/>
      <c r="G48" s="399"/>
      <c r="H48" s="399"/>
      <c r="I48" s="507">
        <v>677</v>
      </c>
      <c r="J48" s="400"/>
      <c r="K48" s="399"/>
      <c r="L48" s="399"/>
      <c r="M48" s="507">
        <v>684</v>
      </c>
      <c r="N48" s="400"/>
      <c r="O48" s="399"/>
      <c r="P48" s="399"/>
      <c r="Q48" s="507">
        <v>703</v>
      </c>
      <c r="R48" s="400"/>
      <c r="S48" s="399"/>
      <c r="T48" s="399"/>
      <c r="U48" s="507">
        <v>678</v>
      </c>
      <c r="V48" s="400"/>
      <c r="W48" s="399"/>
      <c r="X48" s="399"/>
      <c r="Y48" s="507">
        <v>618</v>
      </c>
      <c r="Z48" s="400"/>
      <c r="AA48" s="399"/>
      <c r="AB48" s="399"/>
      <c r="AC48" s="507">
        <v>648</v>
      </c>
      <c r="AD48" s="488"/>
      <c r="AE48" s="399"/>
      <c r="AF48" s="399"/>
      <c r="AG48" s="507">
        <v>640</v>
      </c>
      <c r="AH48" s="488"/>
      <c r="AI48" s="509"/>
      <c r="AJ48" s="509"/>
      <c r="AK48" s="509"/>
    </row>
    <row r="49" spans="1:37" s="398" customFormat="1" ht="15" customHeight="1" x14ac:dyDescent="0.15">
      <c r="A49" s="398" t="s">
        <v>182</v>
      </c>
      <c r="B49" s="294"/>
      <c r="C49" s="293"/>
      <c r="D49" s="293"/>
      <c r="E49" s="287">
        <v>-21</v>
      </c>
      <c r="F49" s="510"/>
      <c r="G49" s="293"/>
      <c r="H49" s="293"/>
      <c r="I49" s="287">
        <v>-18</v>
      </c>
      <c r="J49" s="286"/>
      <c r="K49" s="293"/>
      <c r="L49" s="293"/>
      <c r="M49" s="287">
        <v>-12</v>
      </c>
      <c r="N49" s="286"/>
      <c r="O49" s="295"/>
      <c r="P49" s="295"/>
      <c r="Q49" s="287">
        <v>-6</v>
      </c>
      <c r="R49" s="286"/>
      <c r="S49" s="295"/>
      <c r="T49" s="295"/>
      <c r="U49" s="287">
        <v>-5</v>
      </c>
      <c r="V49" s="286"/>
      <c r="W49" s="293"/>
      <c r="X49" s="293"/>
      <c r="Y49" s="287">
        <v>-5</v>
      </c>
      <c r="Z49" s="286"/>
      <c r="AA49" s="293"/>
      <c r="AB49" s="293"/>
      <c r="AC49" s="287">
        <v>-4</v>
      </c>
      <c r="AD49" s="280"/>
      <c r="AE49" s="293"/>
      <c r="AF49" s="293"/>
      <c r="AG49" s="287">
        <v>-4</v>
      </c>
      <c r="AH49" s="280"/>
      <c r="AI49" s="511"/>
      <c r="AJ49" s="511"/>
      <c r="AK49" s="511"/>
    </row>
    <row r="50" spans="1:37" s="398" customFormat="1" ht="15" customHeight="1" x14ac:dyDescent="0.15">
      <c r="A50" s="486" t="s">
        <v>537</v>
      </c>
      <c r="B50" s="488"/>
      <c r="C50" s="400"/>
      <c r="D50" s="400"/>
      <c r="E50" s="397">
        <v>643</v>
      </c>
      <c r="F50" s="400"/>
      <c r="G50" s="400"/>
      <c r="H50" s="400"/>
      <c r="I50" s="397">
        <v>659</v>
      </c>
      <c r="J50" s="400"/>
      <c r="K50" s="400"/>
      <c r="L50" s="400"/>
      <c r="M50" s="397">
        <v>672</v>
      </c>
      <c r="N50" s="400"/>
      <c r="O50" s="400"/>
      <c r="P50" s="400"/>
      <c r="Q50" s="397">
        <v>697</v>
      </c>
      <c r="R50" s="400"/>
      <c r="S50" s="400"/>
      <c r="T50" s="400"/>
      <c r="U50" s="397">
        <v>673</v>
      </c>
      <c r="V50" s="400"/>
      <c r="W50" s="400"/>
      <c r="X50" s="400"/>
      <c r="Y50" s="397">
        <v>613</v>
      </c>
      <c r="Z50" s="400"/>
      <c r="AA50" s="400"/>
      <c r="AB50" s="400"/>
      <c r="AC50" s="397">
        <v>644</v>
      </c>
      <c r="AD50" s="488"/>
      <c r="AE50" s="400"/>
      <c r="AF50" s="400"/>
      <c r="AG50" s="397">
        <v>636</v>
      </c>
      <c r="AH50" s="488"/>
      <c r="AI50" s="488"/>
      <c r="AJ50" s="488"/>
      <c r="AK50" s="488"/>
    </row>
    <row r="51" spans="1:37" s="398" customFormat="1" ht="15" customHeight="1" x14ac:dyDescent="0.15">
      <c r="A51" s="280"/>
      <c r="B51" s="280"/>
      <c r="C51" s="286"/>
      <c r="D51" s="286"/>
      <c r="E51" s="290"/>
      <c r="F51" s="286"/>
      <c r="G51" s="286"/>
      <c r="H51" s="286"/>
      <c r="I51" s="290"/>
      <c r="J51" s="286"/>
      <c r="K51" s="286"/>
      <c r="L51" s="286"/>
      <c r="M51" s="290"/>
      <c r="N51" s="286"/>
      <c r="O51" s="286"/>
      <c r="P51" s="286"/>
      <c r="Q51" s="290"/>
      <c r="R51" s="286"/>
      <c r="S51" s="286"/>
      <c r="T51" s="286"/>
      <c r="U51" s="290"/>
      <c r="V51" s="286"/>
      <c r="W51" s="286"/>
      <c r="X51" s="286"/>
      <c r="Y51" s="290"/>
      <c r="Z51" s="286"/>
      <c r="AA51" s="286"/>
      <c r="AB51" s="286"/>
      <c r="AC51" s="290"/>
      <c r="AD51" s="286"/>
      <c r="AE51" s="280"/>
      <c r="AF51" s="280"/>
      <c r="AG51" s="391"/>
      <c r="AH51" s="280"/>
      <c r="AI51" s="280"/>
      <c r="AJ51" s="280"/>
      <c r="AK51" s="280"/>
    </row>
    <row r="52" spans="1:37" ht="16.149999999999999" customHeight="1" x14ac:dyDescent="0.2">
      <c r="A52" s="834"/>
      <c r="B52" s="835"/>
      <c r="C52" s="835"/>
      <c r="D52" s="835"/>
      <c r="E52" s="836"/>
      <c r="F52" s="835"/>
      <c r="G52" s="835"/>
      <c r="H52" s="835"/>
      <c r="I52" s="836"/>
      <c r="J52" s="835"/>
      <c r="K52" s="835"/>
      <c r="L52" s="835"/>
      <c r="M52" s="836"/>
      <c r="N52" s="835"/>
      <c r="O52" s="835"/>
      <c r="P52" s="835"/>
      <c r="Q52" s="836"/>
      <c r="R52" s="835"/>
      <c r="S52" s="835"/>
      <c r="T52" s="835"/>
      <c r="U52" s="836"/>
      <c r="V52" s="835"/>
      <c r="W52" s="835"/>
      <c r="X52" s="835"/>
      <c r="Y52" s="836"/>
      <c r="Z52" s="835"/>
      <c r="AA52" s="835"/>
      <c r="AB52" s="835"/>
      <c r="AC52" s="836"/>
      <c r="AD52" s="835"/>
      <c r="AE52" s="835"/>
      <c r="AF52" s="835"/>
      <c r="AG52" s="836"/>
      <c r="AH52" s="835"/>
      <c r="AI52" s="835"/>
      <c r="AJ52" s="835"/>
      <c r="AK52" s="835"/>
    </row>
    <row r="53" spans="1:37" ht="22.5" customHeight="1" x14ac:dyDescent="0.2">
      <c r="A53" s="837" t="s">
        <v>183</v>
      </c>
      <c r="B53" s="838"/>
      <c r="C53" s="838"/>
      <c r="D53" s="838"/>
      <c r="E53" s="838"/>
      <c r="F53" s="838"/>
      <c r="G53" s="838"/>
      <c r="H53" s="838"/>
      <c r="I53" s="838"/>
      <c r="J53" s="838"/>
      <c r="K53" s="838"/>
      <c r="L53" s="838"/>
      <c r="M53" s="838"/>
      <c r="N53" s="838"/>
      <c r="O53" s="838"/>
      <c r="P53" s="838"/>
      <c r="Q53" s="838"/>
      <c r="R53" s="838"/>
      <c r="S53" s="838"/>
      <c r="T53" s="838"/>
      <c r="U53" s="838"/>
      <c r="V53" s="838"/>
      <c r="W53" s="838"/>
      <c r="X53" s="838"/>
      <c r="Y53" s="838"/>
      <c r="Z53" s="838"/>
      <c r="AA53" s="838"/>
      <c r="AB53" s="838"/>
      <c r="AC53" s="838"/>
      <c r="AD53" s="838"/>
      <c r="AE53" s="838"/>
      <c r="AF53" s="838"/>
      <c r="AG53" s="838"/>
      <c r="AH53" s="838"/>
      <c r="AI53" s="838"/>
      <c r="AJ53" s="838"/>
      <c r="AK53" s="838"/>
    </row>
    <row r="54" spans="1:37" ht="42.6" customHeight="1" x14ac:dyDescent="0.2">
      <c r="A54" s="837" t="s">
        <v>184</v>
      </c>
      <c r="B54" s="835"/>
      <c r="C54" s="835"/>
      <c r="D54" s="835"/>
      <c r="E54" s="836"/>
      <c r="F54" s="835"/>
      <c r="G54" s="835"/>
      <c r="H54" s="835"/>
      <c r="I54" s="836"/>
      <c r="J54" s="835"/>
      <c r="K54" s="835"/>
      <c r="L54" s="835"/>
      <c r="M54" s="836"/>
      <c r="N54" s="835"/>
      <c r="O54" s="835"/>
      <c r="P54" s="835"/>
      <c r="Q54" s="836"/>
      <c r="R54" s="835"/>
      <c r="S54" s="835"/>
      <c r="T54" s="835"/>
      <c r="U54" s="836"/>
      <c r="V54" s="835"/>
      <c r="W54" s="835"/>
      <c r="X54" s="835"/>
      <c r="Y54" s="836"/>
      <c r="Z54" s="835"/>
      <c r="AA54" s="835"/>
      <c r="AB54" s="835"/>
      <c r="AC54" s="836"/>
      <c r="AD54" s="835"/>
      <c r="AE54" s="835"/>
      <c r="AF54" s="835"/>
      <c r="AG54" s="836"/>
      <c r="AH54" s="835"/>
      <c r="AI54" s="835"/>
      <c r="AJ54" s="835"/>
      <c r="AK54" s="835"/>
    </row>
    <row r="55" spans="1:37" ht="64.900000000000006" customHeight="1" x14ac:dyDescent="0.2">
      <c r="A55" s="837" t="s">
        <v>185</v>
      </c>
      <c r="B55" s="839"/>
      <c r="C55" s="839"/>
      <c r="D55" s="839"/>
      <c r="E55" s="840"/>
      <c r="F55" s="839"/>
      <c r="G55" s="841"/>
      <c r="H55" s="839"/>
      <c r="I55" s="840"/>
      <c r="J55" s="839"/>
      <c r="K55" s="839"/>
      <c r="L55" s="839"/>
      <c r="M55" s="840"/>
      <c r="N55" s="839"/>
      <c r="O55" s="839"/>
      <c r="P55" s="839"/>
      <c r="Q55" s="840"/>
      <c r="R55" s="839"/>
      <c r="S55" s="839"/>
      <c r="T55" s="839"/>
      <c r="U55" s="840"/>
      <c r="V55" s="839"/>
      <c r="W55" s="839"/>
      <c r="X55" s="839"/>
      <c r="Y55" s="840"/>
      <c r="Z55" s="839"/>
      <c r="AA55" s="839"/>
      <c r="AB55" s="839"/>
      <c r="AC55" s="840"/>
      <c r="AD55" s="839"/>
      <c r="AE55" s="839"/>
      <c r="AF55" s="839"/>
      <c r="AG55" s="840"/>
      <c r="AH55" s="839"/>
      <c r="AI55" s="839"/>
      <c r="AJ55" s="839"/>
      <c r="AK55" s="839"/>
    </row>
  </sheetData>
  <mergeCells count="22">
    <mergeCell ref="A1:AK1"/>
    <mergeCell ref="A2:AK2"/>
    <mergeCell ref="A3:AK3"/>
    <mergeCell ref="A4:AK4"/>
    <mergeCell ref="C5:E5"/>
    <mergeCell ref="G5:I5"/>
    <mergeCell ref="K5:M5"/>
    <mergeCell ref="O5:Q5"/>
    <mergeCell ref="A52:AK52"/>
    <mergeCell ref="A53:AK53"/>
    <mergeCell ref="A54:AK54"/>
    <mergeCell ref="A55:AK55"/>
    <mergeCell ref="C6:AG6"/>
    <mergeCell ref="AI6:AK6"/>
    <mergeCell ref="C7:E7"/>
    <mergeCell ref="G7:I7"/>
    <mergeCell ref="K7:M7"/>
    <mergeCell ref="O7:Q7"/>
    <mergeCell ref="S7:U7"/>
    <mergeCell ref="W7:Y7"/>
    <mergeCell ref="AA7:AC7"/>
    <mergeCell ref="AE7:AG7"/>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showGridLines="0" workbookViewId="0">
      <selection activeCell="M7" sqref="M7"/>
    </sheetView>
  </sheetViews>
  <sheetFormatPr defaultColWidth="21.5" defaultRowHeight="12.75" x14ac:dyDescent="0.2"/>
  <cols>
    <col min="1" max="1" width="51.1640625" customWidth="1"/>
    <col min="2" max="2" width="0.6640625" customWidth="1"/>
    <col min="3" max="3" width="13.1640625" customWidth="1"/>
    <col min="4" max="4" width="0.6640625" customWidth="1"/>
    <col min="5" max="5" width="13.1640625" customWidth="1"/>
    <col min="6" max="6" width="0.6640625" customWidth="1"/>
    <col min="7" max="7" width="13.1640625" customWidth="1"/>
    <col min="8" max="8" width="0.6640625" customWidth="1"/>
    <col min="9" max="9" width="13.1640625" customWidth="1"/>
    <col min="10" max="10" width="0.6640625" customWidth="1"/>
    <col min="11" max="11" width="13.1640625" customWidth="1"/>
  </cols>
  <sheetData>
    <row r="1" spans="1:11" s="170" customFormat="1" ht="18.75" customHeight="1" x14ac:dyDescent="0.2">
      <c r="A1" s="819" t="s">
        <v>19</v>
      </c>
      <c r="B1" s="818"/>
      <c r="C1" s="818"/>
      <c r="D1" s="818"/>
      <c r="E1" s="818"/>
      <c r="F1" s="818"/>
      <c r="G1" s="818"/>
      <c r="H1" s="818"/>
      <c r="I1" s="818"/>
      <c r="J1" s="818"/>
      <c r="K1" s="818"/>
    </row>
    <row r="2" spans="1:11" s="170" customFormat="1" ht="18.75" customHeight="1" x14ac:dyDescent="0.2">
      <c r="A2" s="819" t="s">
        <v>20</v>
      </c>
      <c r="B2" s="818"/>
      <c r="C2" s="818"/>
      <c r="D2" s="818"/>
      <c r="E2" s="818"/>
      <c r="F2" s="818"/>
      <c r="G2" s="818"/>
      <c r="H2" s="818"/>
      <c r="I2" s="818"/>
      <c r="J2" s="818"/>
      <c r="K2" s="818"/>
    </row>
    <row r="3" spans="1:11" s="170" customFormat="1" ht="18.75" customHeight="1" x14ac:dyDescent="0.2">
      <c r="A3" s="819" t="s">
        <v>539</v>
      </c>
      <c r="B3" s="818"/>
      <c r="C3" s="818"/>
      <c r="D3" s="818"/>
      <c r="E3" s="818"/>
      <c r="F3" s="818"/>
      <c r="G3" s="818"/>
      <c r="H3" s="818"/>
      <c r="I3" s="818"/>
      <c r="J3" s="818"/>
      <c r="K3" s="818"/>
    </row>
    <row r="4" spans="1:11" ht="21.4" customHeight="1" x14ac:dyDescent="0.2">
      <c r="A4" s="858" t="s">
        <v>186</v>
      </c>
      <c r="B4" s="853"/>
      <c r="C4" s="853"/>
      <c r="D4" s="853"/>
      <c r="E4" s="853"/>
      <c r="F4" s="853"/>
      <c r="G4" s="853"/>
      <c r="H4" s="853"/>
      <c r="I4" s="853"/>
      <c r="J4" s="853"/>
      <c r="K4" s="853"/>
    </row>
    <row r="5" spans="1:11" s="523" customFormat="1" ht="18.75" customHeight="1" x14ac:dyDescent="0.2">
      <c r="A5" s="183"/>
      <c r="B5" s="859" t="s">
        <v>86</v>
      </c>
      <c r="C5" s="860"/>
      <c r="D5" s="860"/>
      <c r="E5" s="860"/>
      <c r="F5" s="860"/>
      <c r="G5" s="860"/>
      <c r="H5" s="860"/>
      <c r="I5" s="860"/>
      <c r="J5" s="183"/>
      <c r="K5" s="513"/>
    </row>
    <row r="6" spans="1:11" s="523" customFormat="1" ht="18.75" customHeight="1" x14ac:dyDescent="0.2">
      <c r="A6" s="183"/>
      <c r="B6" s="514"/>
      <c r="C6" s="855">
        <v>2018</v>
      </c>
      <c r="D6" s="856"/>
      <c r="E6" s="856"/>
      <c r="F6" s="183"/>
      <c r="G6" s="855">
        <v>2019</v>
      </c>
      <c r="H6" s="856"/>
      <c r="I6" s="856"/>
      <c r="J6" s="183"/>
      <c r="K6" s="515" t="s">
        <v>74</v>
      </c>
    </row>
    <row r="7" spans="1:11" s="523" customFormat="1" ht="36.4" customHeight="1" x14ac:dyDescent="0.2">
      <c r="A7" s="516" t="s">
        <v>543</v>
      </c>
      <c r="B7" s="183"/>
      <c r="C7" s="515" t="s">
        <v>156</v>
      </c>
      <c r="D7" s="517"/>
      <c r="E7" s="515" t="s">
        <v>157</v>
      </c>
      <c r="F7" s="183"/>
      <c r="G7" s="518" t="s">
        <v>156</v>
      </c>
      <c r="H7" s="517"/>
      <c r="I7" s="518" t="s">
        <v>157</v>
      </c>
      <c r="J7" s="183"/>
      <c r="K7" s="515" t="str">
        <f>G6&amp;" vs. "&amp;C6</f>
        <v>2019 vs. 2018</v>
      </c>
    </row>
    <row r="8" spans="1:11" s="523" customFormat="1" ht="16.149999999999999" customHeight="1" x14ac:dyDescent="0.2">
      <c r="A8" s="519" t="s">
        <v>119</v>
      </c>
      <c r="B8" s="183"/>
      <c r="C8" s="183"/>
      <c r="D8" s="183"/>
      <c r="E8" s="517"/>
      <c r="F8" s="183"/>
      <c r="G8" s="183"/>
      <c r="H8" s="183"/>
      <c r="I8" s="183"/>
      <c r="J8" s="183"/>
      <c r="K8" s="183"/>
    </row>
    <row r="9" spans="1:11" s="523" customFormat="1" ht="16.149999999999999" customHeight="1" x14ac:dyDescent="0.2">
      <c r="A9" s="520" t="s">
        <v>121</v>
      </c>
      <c r="B9" s="189"/>
      <c r="C9" s="190">
        <v>54328</v>
      </c>
      <c r="D9" s="189"/>
      <c r="E9" s="214">
        <v>7.1000000000000004E-3</v>
      </c>
      <c r="F9" s="189"/>
      <c r="G9" s="191">
        <v>48500</v>
      </c>
      <c r="H9" s="521"/>
      <c r="I9" s="522">
        <v>8.6E-3</v>
      </c>
      <c r="J9" s="189"/>
      <c r="K9" s="212">
        <v>-0.10727433367692535</v>
      </c>
    </row>
    <row r="10" spans="1:11" s="523" customFormat="1" ht="16.149999999999999" customHeight="1" x14ac:dyDescent="0.2">
      <c r="A10" s="523" t="s">
        <v>540</v>
      </c>
      <c r="B10" s="183"/>
      <c r="C10" s="194">
        <v>2901</v>
      </c>
      <c r="D10" s="183"/>
      <c r="E10" s="216">
        <v>0.11550000000000001</v>
      </c>
      <c r="F10" s="183"/>
      <c r="G10" s="195">
        <v>2506</v>
      </c>
      <c r="H10" s="185"/>
      <c r="I10" s="524">
        <v>0.1454</v>
      </c>
      <c r="J10" s="183"/>
      <c r="K10" s="209">
        <v>-0.13615994484660462</v>
      </c>
    </row>
    <row r="11" spans="1:11" s="523" customFormat="1" ht="16.149999999999999" customHeight="1" x14ac:dyDescent="0.2">
      <c r="A11" s="520" t="s">
        <v>123</v>
      </c>
      <c r="B11" s="189"/>
      <c r="C11" s="199">
        <v>1051</v>
      </c>
      <c r="D11" s="189"/>
      <c r="E11" s="214">
        <v>0</v>
      </c>
      <c r="F11" s="189"/>
      <c r="G11" s="200">
        <v>884</v>
      </c>
      <c r="H11" s="521"/>
      <c r="I11" s="522">
        <v>1.1000000000000001E-3</v>
      </c>
      <c r="J11" s="189"/>
      <c r="K11" s="212">
        <v>-0.15889628924833493</v>
      </c>
    </row>
    <row r="12" spans="1:11" s="523" customFormat="1" ht="16.149999999999999" customHeight="1" x14ac:dyDescent="0.2">
      <c r="A12" s="523" t="s">
        <v>124</v>
      </c>
      <c r="B12" s="183"/>
      <c r="C12" s="183"/>
      <c r="D12" s="183"/>
      <c r="E12" s="183"/>
      <c r="F12" s="183"/>
      <c r="G12" s="185"/>
      <c r="H12" s="185"/>
      <c r="I12" s="185"/>
      <c r="J12" s="183"/>
      <c r="K12" s="211"/>
    </row>
    <row r="13" spans="1:11" s="523" customFormat="1" ht="16.149999999999999" customHeight="1" x14ac:dyDescent="0.2">
      <c r="A13" s="198" t="s">
        <v>158</v>
      </c>
      <c r="B13" s="189"/>
      <c r="C13" s="189"/>
      <c r="D13" s="189"/>
      <c r="E13" s="189"/>
      <c r="F13" s="189"/>
      <c r="G13" s="521"/>
      <c r="H13" s="521"/>
      <c r="I13" s="521"/>
      <c r="J13" s="189"/>
      <c r="K13" s="215"/>
    </row>
    <row r="14" spans="1:11" s="523" customFormat="1" ht="16.149999999999999" customHeight="1" x14ac:dyDescent="0.2">
      <c r="A14" s="525" t="s">
        <v>159</v>
      </c>
      <c r="B14" s="183"/>
      <c r="C14" s="194">
        <v>16226</v>
      </c>
      <c r="D14" s="183"/>
      <c r="E14" s="216">
        <v>1.7000000000000001E-2</v>
      </c>
      <c r="F14" s="183"/>
      <c r="G14" s="195">
        <v>14249</v>
      </c>
      <c r="H14" s="185"/>
      <c r="I14" s="524">
        <v>1.8200000000000001E-2</v>
      </c>
      <c r="J14" s="183"/>
      <c r="K14" s="209">
        <v>-0.12184148896832245</v>
      </c>
    </row>
    <row r="15" spans="1:11" s="523" customFormat="1" ht="16.149999999999999" customHeight="1" x14ac:dyDescent="0.2">
      <c r="A15" s="526" t="s">
        <v>160</v>
      </c>
      <c r="B15" s="189"/>
      <c r="C15" s="199">
        <v>32223</v>
      </c>
      <c r="D15" s="189"/>
      <c r="E15" s="214">
        <v>2.8000000000000001E-2</v>
      </c>
      <c r="F15" s="189"/>
      <c r="G15" s="200">
        <v>42390</v>
      </c>
      <c r="H15" s="521"/>
      <c r="I15" s="522">
        <v>2.7900000000000001E-2</v>
      </c>
      <c r="J15" s="189"/>
      <c r="K15" s="212">
        <v>0.31551997020761569</v>
      </c>
    </row>
    <row r="16" spans="1:11" s="523" customFormat="1" ht="16.149999999999999" customHeight="1" x14ac:dyDescent="0.2">
      <c r="A16" s="193" t="s">
        <v>161</v>
      </c>
      <c r="B16" s="183"/>
      <c r="C16" s="194">
        <v>5481</v>
      </c>
      <c r="D16" s="183"/>
      <c r="E16" s="216">
        <v>3.4500000000000003E-2</v>
      </c>
      <c r="F16" s="183"/>
      <c r="G16" s="195">
        <v>1869</v>
      </c>
      <c r="H16" s="185"/>
      <c r="I16" s="524">
        <v>3.3099999999999997E-2</v>
      </c>
      <c r="J16" s="183"/>
      <c r="K16" s="209">
        <v>-0.65900383141762453</v>
      </c>
    </row>
    <row r="17" spans="1:11" s="523" customFormat="1" ht="16.149999999999999" customHeight="1" x14ac:dyDescent="0.2">
      <c r="A17" s="198" t="s">
        <v>162</v>
      </c>
      <c r="B17" s="189"/>
      <c r="C17" s="189"/>
      <c r="D17" s="189"/>
      <c r="E17" s="189"/>
      <c r="F17" s="189"/>
      <c r="G17" s="521"/>
      <c r="H17" s="521"/>
      <c r="I17" s="521"/>
      <c r="J17" s="189"/>
      <c r="K17" s="215"/>
    </row>
    <row r="18" spans="1:11" s="523" customFormat="1" ht="16.149999999999999" customHeight="1" x14ac:dyDescent="0.2">
      <c r="A18" s="525" t="s">
        <v>163</v>
      </c>
      <c r="B18" s="183"/>
      <c r="C18" s="194">
        <v>13323</v>
      </c>
      <c r="D18" s="183"/>
      <c r="E18" s="216">
        <v>2.1399999999999999E-2</v>
      </c>
      <c r="F18" s="183"/>
      <c r="G18" s="195">
        <v>9734</v>
      </c>
      <c r="H18" s="185"/>
      <c r="I18" s="524">
        <v>2.41E-2</v>
      </c>
      <c r="J18" s="183"/>
      <c r="K18" s="209">
        <v>-0.26938377242362832</v>
      </c>
    </row>
    <row r="19" spans="1:11" s="523" customFormat="1" ht="16.149999999999999" customHeight="1" x14ac:dyDescent="0.2">
      <c r="A19" s="526" t="s">
        <v>164</v>
      </c>
      <c r="B19" s="189"/>
      <c r="C19" s="199">
        <v>1549</v>
      </c>
      <c r="D19" s="189"/>
      <c r="E19" s="214">
        <v>2.76E-2</v>
      </c>
      <c r="F19" s="189"/>
      <c r="G19" s="200">
        <v>896</v>
      </c>
      <c r="H19" s="521"/>
      <c r="I19" s="522">
        <v>3.4599999999999999E-2</v>
      </c>
      <c r="J19" s="189"/>
      <c r="K19" s="212">
        <v>-0.42156229825693997</v>
      </c>
    </row>
    <row r="20" spans="1:11" s="523" customFormat="1" ht="16.149999999999999" customHeight="1" x14ac:dyDescent="0.2">
      <c r="A20" s="525" t="s">
        <v>165</v>
      </c>
      <c r="B20" s="183"/>
      <c r="C20" s="527">
        <v>19268</v>
      </c>
      <c r="D20" s="183"/>
      <c r="E20" s="216">
        <v>1.21E-2</v>
      </c>
      <c r="F20" s="183"/>
      <c r="G20" s="528">
        <v>22630</v>
      </c>
      <c r="H20" s="185"/>
      <c r="I20" s="524">
        <v>1.0500000000000001E-2</v>
      </c>
      <c r="J20" s="183"/>
      <c r="K20" s="209">
        <v>0.17448619472700852</v>
      </c>
    </row>
    <row r="21" spans="1:11" s="523" customFormat="1" ht="16.149999999999999" customHeight="1" x14ac:dyDescent="0.2">
      <c r="A21" s="520" t="s">
        <v>126</v>
      </c>
      <c r="B21" s="189"/>
      <c r="C21" s="199">
        <v>88070</v>
      </c>
      <c r="D21" s="189"/>
      <c r="E21" s="214">
        <v>2.1899999999999999E-2</v>
      </c>
      <c r="F21" s="189"/>
      <c r="G21" s="200">
        <v>91768</v>
      </c>
      <c r="H21" s="521"/>
      <c r="I21" s="522">
        <v>2.1899999999999999E-2</v>
      </c>
      <c r="J21" s="189"/>
      <c r="K21" s="212">
        <v>4.1989326671965484E-2</v>
      </c>
    </row>
    <row r="22" spans="1:11" s="523" customFormat="1" ht="16.149999999999999" customHeight="1" x14ac:dyDescent="0.2">
      <c r="A22" s="523" t="s">
        <v>166</v>
      </c>
      <c r="B22" s="183"/>
      <c r="C22" s="194">
        <v>23573</v>
      </c>
      <c r="D22" s="183"/>
      <c r="E22" s="216">
        <v>2.9600000000000001E-2</v>
      </c>
      <c r="F22" s="183"/>
      <c r="G22" s="195">
        <v>24073</v>
      </c>
      <c r="H22" s="185"/>
      <c r="I22" s="524">
        <v>3.2199999999999999E-2</v>
      </c>
      <c r="J22" s="183"/>
      <c r="K22" s="209">
        <v>2.1210707164976882E-2</v>
      </c>
    </row>
    <row r="23" spans="1:11" s="523" customFormat="1" ht="16.149999999999999" customHeight="1" x14ac:dyDescent="0.2">
      <c r="A23" s="520" t="s">
        <v>167</v>
      </c>
      <c r="B23" s="189"/>
      <c r="C23" s="202">
        <v>15714</v>
      </c>
      <c r="D23" s="529"/>
      <c r="E23" s="214">
        <v>2.3699999999999999E-2</v>
      </c>
      <c r="F23" s="189"/>
      <c r="G23" s="530">
        <v>14160</v>
      </c>
      <c r="H23" s="531"/>
      <c r="I23" s="522">
        <v>2.7900000000000001E-2</v>
      </c>
      <c r="J23" s="189"/>
      <c r="K23" s="212">
        <v>-9.8892707140129821E-2</v>
      </c>
    </row>
    <row r="24" spans="1:11" s="523" customFormat="1" ht="16.149999999999999" customHeight="1" x14ac:dyDescent="0.2">
      <c r="A24" s="193" t="s">
        <v>168</v>
      </c>
      <c r="B24" s="183"/>
      <c r="C24" s="203">
        <v>185637</v>
      </c>
      <c r="D24" s="183"/>
      <c r="E24" s="216">
        <v>0.02</v>
      </c>
      <c r="F24" s="183"/>
      <c r="G24" s="532">
        <v>181891</v>
      </c>
      <c r="H24" s="185"/>
      <c r="I24" s="524">
        <v>2.18E-2</v>
      </c>
      <c r="J24" s="183"/>
      <c r="K24" s="209">
        <v>-2.0179166868673808E-2</v>
      </c>
    </row>
    <row r="25" spans="1:11" s="523" customFormat="1" ht="16.149999999999999" customHeight="1" x14ac:dyDescent="0.2">
      <c r="A25" s="520" t="s">
        <v>120</v>
      </c>
      <c r="B25" s="189"/>
      <c r="C25" s="199">
        <v>3178</v>
      </c>
      <c r="D25" s="189"/>
      <c r="E25" s="189"/>
      <c r="F25" s="189"/>
      <c r="G25" s="200">
        <v>3390</v>
      </c>
      <c r="H25" s="521"/>
      <c r="I25" s="521"/>
      <c r="J25" s="189"/>
      <c r="K25" s="212">
        <v>6.6708621774701077E-2</v>
      </c>
    </row>
    <row r="26" spans="1:11" s="523" customFormat="1" ht="16.149999999999999" customHeight="1" x14ac:dyDescent="0.2">
      <c r="A26" s="523" t="s">
        <v>130</v>
      </c>
      <c r="B26" s="183"/>
      <c r="C26" s="194">
        <v>34570</v>
      </c>
      <c r="D26" s="183"/>
      <c r="E26" s="183"/>
      <c r="F26" s="183"/>
      <c r="G26" s="195">
        <v>38053</v>
      </c>
      <c r="H26" s="185"/>
      <c r="I26" s="185"/>
      <c r="J26" s="183"/>
      <c r="K26" s="209">
        <v>0.10075209719409893</v>
      </c>
    </row>
    <row r="27" spans="1:11" s="523" customFormat="1" ht="16.149999999999999" customHeight="1" x14ac:dyDescent="0.2">
      <c r="A27" s="520" t="s">
        <v>65</v>
      </c>
      <c r="B27" s="189"/>
      <c r="C27" s="205">
        <v>223385</v>
      </c>
      <c r="D27" s="189"/>
      <c r="E27" s="189"/>
      <c r="F27" s="189"/>
      <c r="G27" s="533">
        <v>223334</v>
      </c>
      <c r="H27" s="521"/>
      <c r="I27" s="521"/>
      <c r="J27" s="189"/>
      <c r="K27" s="212">
        <v>-2.2830539203617074E-4</v>
      </c>
    </row>
    <row r="28" spans="1:11" s="523" customFormat="1" ht="16.149999999999999" customHeight="1" x14ac:dyDescent="0.2">
      <c r="A28" s="534" t="s">
        <v>131</v>
      </c>
      <c r="B28" s="183"/>
      <c r="C28" s="183"/>
      <c r="D28" s="183"/>
      <c r="E28" s="183"/>
      <c r="F28" s="183"/>
      <c r="G28" s="183"/>
      <c r="H28" s="183"/>
      <c r="I28" s="183"/>
      <c r="J28" s="183"/>
      <c r="K28" s="211"/>
    </row>
    <row r="29" spans="1:11" s="523" customFormat="1" ht="16.149999999999999" customHeight="1" x14ac:dyDescent="0.2">
      <c r="A29" s="520" t="s">
        <v>169</v>
      </c>
      <c r="B29" s="189"/>
      <c r="C29" s="189"/>
      <c r="D29" s="189"/>
      <c r="E29" s="189"/>
      <c r="F29" s="189"/>
      <c r="G29" s="189"/>
      <c r="H29" s="189"/>
      <c r="I29" s="189"/>
      <c r="J29" s="189"/>
      <c r="K29" s="215"/>
    </row>
    <row r="30" spans="1:11" s="523" customFormat="1" ht="16.149999999999999" customHeight="1" x14ac:dyDescent="0.2">
      <c r="A30" s="193" t="s">
        <v>170</v>
      </c>
      <c r="B30" s="183"/>
      <c r="C30" s="206">
        <v>54953</v>
      </c>
      <c r="D30" s="183"/>
      <c r="E30" s="216">
        <v>4.7000000000000002E-3</v>
      </c>
      <c r="F30" s="183"/>
      <c r="G30" s="207">
        <v>67547</v>
      </c>
      <c r="H30" s="185"/>
      <c r="I30" s="524">
        <v>8.0000000000000002E-3</v>
      </c>
      <c r="J30" s="183"/>
      <c r="K30" s="209">
        <v>0.22917766091023237</v>
      </c>
    </row>
    <row r="31" spans="1:11" s="523" customFormat="1" ht="16.149999999999999" customHeight="1" x14ac:dyDescent="0.2">
      <c r="A31" s="198" t="s">
        <v>541</v>
      </c>
      <c r="B31" s="189"/>
      <c r="C31" s="202">
        <v>70623</v>
      </c>
      <c r="D31" s="189"/>
      <c r="E31" s="214">
        <v>1.5E-3</v>
      </c>
      <c r="F31" s="189"/>
      <c r="G31" s="530">
        <v>61301</v>
      </c>
      <c r="H31" s="521"/>
      <c r="I31" s="522">
        <v>2E-3</v>
      </c>
      <c r="J31" s="189"/>
      <c r="K31" s="212">
        <v>-0.13199665831244778</v>
      </c>
    </row>
    <row r="32" spans="1:11" s="523" customFormat="1" ht="16.149999999999999" customHeight="1" x14ac:dyDescent="0.2">
      <c r="A32" s="525" t="s">
        <v>542</v>
      </c>
      <c r="B32" s="183"/>
      <c r="C32" s="194">
        <v>125576</v>
      </c>
      <c r="D32" s="183"/>
      <c r="E32" s="216">
        <v>2.8999999999999998E-3</v>
      </c>
      <c r="F32" s="183"/>
      <c r="G32" s="195">
        <v>128848</v>
      </c>
      <c r="H32" s="185"/>
      <c r="I32" s="524">
        <v>5.1000000000000004E-3</v>
      </c>
      <c r="J32" s="183"/>
      <c r="K32" s="209">
        <v>2.6055934254953176E-2</v>
      </c>
    </row>
    <row r="33" spans="1:11" s="523" customFormat="1" ht="16.149999999999999" customHeight="1" x14ac:dyDescent="0.2">
      <c r="A33" s="520" t="s">
        <v>136</v>
      </c>
      <c r="B33" s="189"/>
      <c r="C33" s="199">
        <v>2048</v>
      </c>
      <c r="D33" s="189"/>
      <c r="E33" s="214">
        <v>6.1999999999999998E-3</v>
      </c>
      <c r="F33" s="189"/>
      <c r="G33" s="200">
        <v>1616</v>
      </c>
      <c r="H33" s="521"/>
      <c r="I33" s="522">
        <v>1.9E-2</v>
      </c>
      <c r="J33" s="189"/>
      <c r="K33" s="212">
        <v>-0.2109375</v>
      </c>
    </row>
    <row r="34" spans="1:11" s="523" customFormat="1" ht="16.149999999999999" customHeight="1" x14ac:dyDescent="0.2">
      <c r="A34" s="525" t="s">
        <v>171</v>
      </c>
      <c r="B34" s="183"/>
      <c r="C34" s="194">
        <v>0</v>
      </c>
      <c r="D34" s="183"/>
      <c r="E34" s="535" t="s">
        <v>187</v>
      </c>
      <c r="F34" s="183"/>
      <c r="G34" s="195">
        <v>0</v>
      </c>
      <c r="H34" s="185"/>
      <c r="I34" s="536" t="s">
        <v>187</v>
      </c>
      <c r="J34" s="183"/>
      <c r="K34" s="209">
        <v>0</v>
      </c>
    </row>
    <row r="35" spans="1:11" s="523" customFormat="1" ht="16.149999999999999" customHeight="1" x14ac:dyDescent="0.2">
      <c r="A35" s="520" t="s">
        <v>137</v>
      </c>
      <c r="B35" s="189"/>
      <c r="C35" s="537">
        <v>1327</v>
      </c>
      <c r="D35" s="529"/>
      <c r="E35" s="214">
        <v>1.2800000000000001E-2</v>
      </c>
      <c r="F35" s="189"/>
      <c r="G35" s="538">
        <v>1524</v>
      </c>
      <c r="H35" s="531"/>
      <c r="I35" s="522">
        <v>1.37E-2</v>
      </c>
      <c r="J35" s="189"/>
      <c r="K35" s="212">
        <v>0.14845516201959308</v>
      </c>
    </row>
    <row r="36" spans="1:11" s="523" customFormat="1" ht="16.149999999999999" customHeight="1" x14ac:dyDescent="0.2">
      <c r="A36" s="523" t="s">
        <v>139</v>
      </c>
      <c r="B36" s="183"/>
      <c r="C36" s="194">
        <v>10686</v>
      </c>
      <c r="D36" s="514"/>
      <c r="E36" s="216">
        <v>3.6400000000000002E-2</v>
      </c>
      <c r="F36" s="183"/>
      <c r="G36" s="195">
        <v>11474</v>
      </c>
      <c r="H36" s="539"/>
      <c r="I36" s="524">
        <v>3.61E-2</v>
      </c>
      <c r="J36" s="183"/>
      <c r="K36" s="209">
        <v>7.3741343814336516E-2</v>
      </c>
    </row>
    <row r="37" spans="1:11" s="523" customFormat="1" ht="16.149999999999999" customHeight="1" x14ac:dyDescent="0.2">
      <c r="A37" s="520" t="s">
        <v>172</v>
      </c>
      <c r="B37" s="189"/>
      <c r="C37" s="202">
        <v>4956</v>
      </c>
      <c r="D37" s="189"/>
      <c r="E37" s="214">
        <v>4.2000000000000003E-2</v>
      </c>
      <c r="F37" s="189"/>
      <c r="G37" s="530">
        <v>4103</v>
      </c>
      <c r="H37" s="521"/>
      <c r="I37" s="522">
        <v>0.06</v>
      </c>
      <c r="J37" s="189"/>
      <c r="K37" s="212">
        <v>-0.17211460855528651</v>
      </c>
    </row>
    <row r="38" spans="1:11" s="523" customFormat="1" ht="16.149999999999999" customHeight="1" x14ac:dyDescent="0.2">
      <c r="A38" s="525" t="s">
        <v>173</v>
      </c>
      <c r="B38" s="183"/>
      <c r="C38" s="194">
        <v>144593</v>
      </c>
      <c r="D38" s="183"/>
      <c r="E38" s="216">
        <v>6.7999999999999996E-3</v>
      </c>
      <c r="F38" s="183"/>
      <c r="G38" s="195">
        <v>147565</v>
      </c>
      <c r="H38" s="185"/>
      <c r="I38" s="524">
        <v>9.2999999999999992E-3</v>
      </c>
      <c r="J38" s="540">
        <v>0</v>
      </c>
      <c r="K38" s="209">
        <v>2.0554245364575049E-2</v>
      </c>
    </row>
    <row r="39" spans="1:11" s="523" customFormat="1" ht="16.149999999999999" customHeight="1" x14ac:dyDescent="0.2">
      <c r="A39" s="520" t="s">
        <v>174</v>
      </c>
      <c r="B39" s="189"/>
      <c r="C39" s="199">
        <v>35832</v>
      </c>
      <c r="D39" s="189"/>
      <c r="E39" s="189"/>
      <c r="F39" s="189"/>
      <c r="G39" s="200">
        <v>29414</v>
      </c>
      <c r="H39" s="521"/>
      <c r="I39" s="521"/>
      <c r="J39" s="189"/>
      <c r="K39" s="212">
        <v>-0.17911364143782094</v>
      </c>
    </row>
    <row r="40" spans="1:11" s="523" customFormat="1" ht="16.149999999999999" customHeight="1" x14ac:dyDescent="0.2">
      <c r="A40" s="523" t="s">
        <v>175</v>
      </c>
      <c r="B40" s="183"/>
      <c r="C40" s="194">
        <v>19804</v>
      </c>
      <c r="D40" s="183"/>
      <c r="E40" s="183"/>
      <c r="F40" s="183"/>
      <c r="G40" s="195">
        <v>21299</v>
      </c>
      <c r="H40" s="185"/>
      <c r="I40" s="185"/>
      <c r="J40" s="183"/>
      <c r="K40" s="209">
        <v>7.5489800040395877E-2</v>
      </c>
    </row>
    <row r="41" spans="1:11" s="523" customFormat="1" ht="16.149999999999999" customHeight="1" x14ac:dyDescent="0.2">
      <c r="A41" s="520" t="s">
        <v>176</v>
      </c>
      <c r="B41" s="189"/>
      <c r="C41" s="199">
        <v>3327</v>
      </c>
      <c r="D41" s="189"/>
      <c r="E41" s="189"/>
      <c r="F41" s="189"/>
      <c r="G41" s="200">
        <v>3653</v>
      </c>
      <c r="H41" s="521"/>
      <c r="I41" s="521"/>
      <c r="J41" s="189"/>
      <c r="K41" s="212">
        <v>9.7986173730087167E-2</v>
      </c>
    </row>
    <row r="42" spans="1:11" s="523" customFormat="1" ht="16.149999999999999" customHeight="1" x14ac:dyDescent="0.2">
      <c r="A42" s="523" t="s">
        <v>177</v>
      </c>
      <c r="B42" s="183"/>
      <c r="C42" s="194">
        <v>19829</v>
      </c>
      <c r="D42" s="183"/>
      <c r="E42" s="183"/>
      <c r="F42" s="183"/>
      <c r="G42" s="195">
        <v>21403</v>
      </c>
      <c r="H42" s="185"/>
      <c r="I42" s="185"/>
      <c r="J42" s="183"/>
      <c r="K42" s="209">
        <v>7.9378687780523483E-2</v>
      </c>
    </row>
    <row r="43" spans="1:11" s="523" customFormat="1" ht="16.149999999999999" customHeight="1" x14ac:dyDescent="0.2">
      <c r="A43" s="526" t="s">
        <v>178</v>
      </c>
      <c r="B43" s="189"/>
      <c r="C43" s="205">
        <v>223385</v>
      </c>
      <c r="D43" s="189"/>
      <c r="E43" s="189"/>
      <c r="F43" s="189"/>
      <c r="G43" s="533">
        <v>223334</v>
      </c>
      <c r="H43" s="521"/>
      <c r="I43" s="521"/>
      <c r="J43" s="189"/>
      <c r="K43" s="212">
        <v>-2.2830539203617074E-4</v>
      </c>
    </row>
    <row r="44" spans="1:11" s="523" customFormat="1" ht="16.149999999999999" customHeight="1" x14ac:dyDescent="0.2">
      <c r="A44" s="534" t="s">
        <v>179</v>
      </c>
      <c r="B44" s="183"/>
      <c r="C44" s="183"/>
      <c r="D44" s="183"/>
      <c r="E44" s="541">
        <v>1.32E-2</v>
      </c>
      <c r="F44" s="183"/>
      <c r="G44" s="185"/>
      <c r="H44" s="185"/>
      <c r="I44" s="542">
        <v>1.2500000000000001E-2</v>
      </c>
      <c r="J44" s="183"/>
      <c r="K44" s="183"/>
    </row>
    <row r="45" spans="1:11" s="523" customFormat="1" ht="16.149999999999999" customHeight="1" x14ac:dyDescent="0.2">
      <c r="A45" s="543" t="s">
        <v>180</v>
      </c>
      <c r="B45" s="189"/>
      <c r="C45" s="189"/>
      <c r="D45" s="189"/>
      <c r="E45" s="544">
        <v>1.4500000000000001E-2</v>
      </c>
      <c r="F45" s="189"/>
      <c r="G45" s="521"/>
      <c r="H45" s="521"/>
      <c r="I45" s="545">
        <v>1.4200000000000001E-2</v>
      </c>
      <c r="J45" s="189"/>
      <c r="K45" s="189"/>
    </row>
    <row r="46" spans="1:11" s="523" customFormat="1" ht="16.149999999999999" customHeight="1" x14ac:dyDescent="0.2">
      <c r="A46" s="534" t="s">
        <v>181</v>
      </c>
      <c r="B46" s="183"/>
      <c r="C46" s="183"/>
      <c r="D46" s="183"/>
      <c r="E46" s="546">
        <v>2728</v>
      </c>
      <c r="F46" s="183"/>
      <c r="G46" s="185"/>
      <c r="H46" s="185"/>
      <c r="I46" s="547">
        <v>2585</v>
      </c>
      <c r="J46" s="183"/>
      <c r="K46" s="183"/>
    </row>
    <row r="47" spans="1:11" s="523" customFormat="1" ht="16.149999999999999" customHeight="1" x14ac:dyDescent="0.2">
      <c r="A47" s="543" t="s">
        <v>182</v>
      </c>
      <c r="B47" s="189"/>
      <c r="C47" s="189"/>
      <c r="D47" s="189"/>
      <c r="E47" s="199">
        <v>-57</v>
      </c>
      <c r="F47" s="189"/>
      <c r="G47" s="521"/>
      <c r="H47" s="521"/>
      <c r="I47" s="200">
        <v>-19</v>
      </c>
      <c r="J47" s="189"/>
      <c r="K47" s="189"/>
    </row>
    <row r="48" spans="1:11" s="523" customFormat="1" ht="16.149999999999999" customHeight="1" x14ac:dyDescent="0.2">
      <c r="A48" s="534" t="s">
        <v>188</v>
      </c>
      <c r="B48" s="183"/>
      <c r="C48" s="183"/>
      <c r="D48" s="183"/>
      <c r="E48" s="548">
        <v>2671</v>
      </c>
      <c r="F48" s="183"/>
      <c r="G48" s="185"/>
      <c r="H48" s="185"/>
      <c r="I48" s="549">
        <v>2566</v>
      </c>
      <c r="J48" s="183"/>
      <c r="K48" s="183"/>
    </row>
    <row r="49" spans="1:11" s="523" customFormat="1" ht="4.9000000000000004" customHeight="1" x14ac:dyDescent="0.2">
      <c r="A49" s="217"/>
      <c r="B49" s="183"/>
      <c r="C49" s="183"/>
      <c r="D49" s="183"/>
      <c r="E49" s="183"/>
      <c r="F49" s="183"/>
      <c r="G49" s="183"/>
      <c r="H49" s="183"/>
      <c r="I49" s="183"/>
      <c r="J49" s="183"/>
      <c r="K49" s="183"/>
    </row>
    <row r="50" spans="1:11" ht="28.15" customHeight="1" x14ac:dyDescent="0.2">
      <c r="A50" s="857" t="s">
        <v>189</v>
      </c>
      <c r="B50" s="853"/>
      <c r="C50" s="853"/>
      <c r="D50" s="853"/>
      <c r="E50" s="853"/>
      <c r="F50" s="853"/>
      <c r="G50" s="853"/>
      <c r="H50" s="853"/>
      <c r="I50" s="853"/>
      <c r="J50" s="853"/>
      <c r="K50" s="853"/>
    </row>
    <row r="51" spans="1:11" ht="43.9" customHeight="1" x14ac:dyDescent="0.2">
      <c r="A51" s="857" t="s">
        <v>190</v>
      </c>
      <c r="B51" s="853"/>
      <c r="C51" s="853"/>
      <c r="D51" s="853"/>
      <c r="E51" s="853"/>
      <c r="F51" s="853"/>
      <c r="G51" s="853"/>
      <c r="H51" s="853"/>
      <c r="I51" s="853"/>
      <c r="J51" s="853"/>
      <c r="K51" s="853"/>
    </row>
    <row r="52" spans="1:11" ht="40.9" customHeight="1" x14ac:dyDescent="0.2">
      <c r="A52" s="857" t="s">
        <v>191</v>
      </c>
      <c r="B52" s="853"/>
      <c r="C52" s="853"/>
      <c r="D52" s="853"/>
      <c r="E52" s="853"/>
      <c r="F52" s="853"/>
      <c r="G52" s="853"/>
      <c r="H52" s="853"/>
      <c r="I52" s="853"/>
      <c r="J52" s="853"/>
      <c r="K52" s="853"/>
    </row>
    <row r="53" spans="1:11" ht="12.4" customHeight="1" x14ac:dyDescent="0.2">
      <c r="A53" s="854"/>
      <c r="B53" s="853"/>
      <c r="C53" s="853"/>
      <c r="D53" s="853"/>
      <c r="E53" s="853"/>
      <c r="F53" s="853"/>
      <c r="G53" s="853"/>
      <c r="H53" s="853"/>
      <c r="I53" s="853"/>
      <c r="J53" s="853"/>
      <c r="K53" s="853"/>
    </row>
    <row r="54" spans="1:11" ht="18.75" customHeight="1" x14ac:dyDescent="0.2">
      <c r="A54" s="1"/>
      <c r="B54" s="1"/>
      <c r="C54" s="1"/>
      <c r="D54" s="1"/>
      <c r="E54" s="1"/>
      <c r="F54" s="1"/>
      <c r="G54" s="1"/>
      <c r="H54" s="1"/>
      <c r="I54" s="1"/>
      <c r="J54" s="1"/>
      <c r="K54" s="1"/>
    </row>
  </sheetData>
  <mergeCells count="11">
    <mergeCell ref="A1:K1"/>
    <mergeCell ref="A2:K2"/>
    <mergeCell ref="A3:K3"/>
    <mergeCell ref="A4:K4"/>
    <mergeCell ref="B5:I5"/>
    <mergeCell ref="A53:K53"/>
    <mergeCell ref="C6:E6"/>
    <mergeCell ref="G6:I6"/>
    <mergeCell ref="A50:K50"/>
    <mergeCell ref="A51:K51"/>
    <mergeCell ref="A52:K52"/>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showGridLines="0" workbookViewId="0">
      <selection activeCell="S11" sqref="S11"/>
    </sheetView>
  </sheetViews>
  <sheetFormatPr defaultColWidth="21.5" defaultRowHeight="12.75" x14ac:dyDescent="0.2"/>
  <cols>
    <col min="1" max="1" width="36.1640625" bestFit="1" customWidth="1"/>
    <col min="2" max="2" width="0.6640625" customWidth="1"/>
    <col min="3" max="3" width="8.1640625" bestFit="1" customWidth="1"/>
    <col min="4" max="4" width="0.6640625" customWidth="1"/>
    <col min="5" max="5" width="8.1640625" bestFit="1" customWidth="1"/>
    <col min="6" max="6" width="0.6640625" customWidth="1"/>
    <col min="7" max="7" width="8.1640625" bestFit="1" customWidth="1"/>
    <col min="8" max="8" width="0.6640625" customWidth="1"/>
    <col min="9" max="9" width="8.1640625" bestFit="1" customWidth="1"/>
    <col min="10" max="10" width="0.6640625" customWidth="1"/>
    <col min="11" max="11" width="8.1640625" bestFit="1" customWidth="1"/>
    <col min="12" max="12" width="0.6640625" customWidth="1"/>
    <col min="13" max="13" width="8.1640625" bestFit="1" customWidth="1"/>
    <col min="14" max="14" width="0.6640625" customWidth="1"/>
    <col min="15" max="15" width="8.1640625" bestFit="1" customWidth="1"/>
    <col min="16" max="16" width="0.6640625" customWidth="1"/>
    <col min="17" max="17" width="7.83203125" bestFit="1" customWidth="1"/>
    <col min="18" max="18" width="0.6640625" customWidth="1"/>
    <col min="19" max="19" width="5.33203125" bestFit="1" customWidth="1"/>
    <col min="20" max="20" width="0.6640625" customWidth="1"/>
    <col min="21" max="21" width="4.5" bestFit="1" customWidth="1"/>
  </cols>
  <sheetData>
    <row r="1" spans="1:21" s="170" customFormat="1" ht="15" customHeight="1" x14ac:dyDescent="0.2">
      <c r="A1" s="819" t="s">
        <v>19</v>
      </c>
      <c r="B1" s="818"/>
      <c r="C1" s="818"/>
      <c r="D1" s="818"/>
      <c r="E1" s="818"/>
      <c r="F1" s="818"/>
      <c r="G1" s="818"/>
      <c r="H1" s="818"/>
      <c r="I1" s="818"/>
      <c r="J1" s="818"/>
      <c r="K1" s="818"/>
      <c r="L1" s="818"/>
      <c r="M1" s="818"/>
      <c r="N1" s="818"/>
      <c r="O1" s="818"/>
      <c r="P1" s="818"/>
      <c r="Q1" s="818"/>
      <c r="R1" s="818"/>
      <c r="S1" s="818"/>
      <c r="T1" s="818"/>
      <c r="U1" s="818"/>
    </row>
    <row r="2" spans="1:21" s="170" customFormat="1" ht="15" customHeight="1" x14ac:dyDescent="0.2">
      <c r="A2" s="819" t="s">
        <v>20</v>
      </c>
      <c r="B2" s="818"/>
      <c r="C2" s="818"/>
      <c r="D2" s="818"/>
      <c r="E2" s="818"/>
      <c r="F2" s="818"/>
      <c r="G2" s="818"/>
      <c r="H2" s="818"/>
      <c r="I2" s="818"/>
      <c r="J2" s="818"/>
      <c r="K2" s="818"/>
      <c r="L2" s="818"/>
      <c r="M2" s="818"/>
      <c r="N2" s="818"/>
      <c r="O2" s="818"/>
      <c r="P2" s="818"/>
      <c r="Q2" s="818"/>
      <c r="R2" s="818"/>
      <c r="S2" s="818"/>
      <c r="T2" s="818"/>
      <c r="U2" s="818"/>
    </row>
    <row r="3" spans="1:21" s="170" customFormat="1" ht="15" customHeight="1" x14ac:dyDescent="0.2">
      <c r="A3" s="819" t="s">
        <v>192</v>
      </c>
      <c r="B3" s="818"/>
      <c r="C3" s="818"/>
      <c r="D3" s="818"/>
      <c r="E3" s="818"/>
      <c r="F3" s="818"/>
      <c r="G3" s="818"/>
      <c r="H3" s="818"/>
      <c r="I3" s="818"/>
      <c r="J3" s="818"/>
      <c r="K3" s="818"/>
      <c r="L3" s="818"/>
      <c r="M3" s="818"/>
      <c r="N3" s="818"/>
      <c r="O3" s="818"/>
      <c r="P3" s="818"/>
      <c r="Q3" s="818"/>
      <c r="R3" s="818"/>
      <c r="S3" s="818"/>
      <c r="T3" s="818"/>
      <c r="U3" s="818"/>
    </row>
    <row r="4" spans="1:21" ht="4.9000000000000004" customHeight="1" x14ac:dyDescent="0.2">
      <c r="A4" s="10"/>
    </row>
    <row r="5" spans="1:21" ht="16.149999999999999" customHeight="1" x14ac:dyDescent="0.2">
      <c r="A5" s="10"/>
      <c r="C5" s="864" t="s">
        <v>18</v>
      </c>
      <c r="D5" s="865" t="s">
        <v>0</v>
      </c>
      <c r="E5" s="865" t="s">
        <v>0</v>
      </c>
      <c r="F5" s="865" t="s">
        <v>0</v>
      </c>
      <c r="G5" s="865" t="s">
        <v>0</v>
      </c>
      <c r="H5" s="865" t="s">
        <v>0</v>
      </c>
      <c r="I5" s="866"/>
      <c r="J5" s="865" t="s">
        <v>0</v>
      </c>
      <c r="K5" s="866"/>
      <c r="L5" s="865" t="s">
        <v>0</v>
      </c>
      <c r="M5" s="865" t="s">
        <v>0</v>
      </c>
      <c r="N5" s="865" t="s">
        <v>0</v>
      </c>
      <c r="O5" s="865" t="s">
        <v>0</v>
      </c>
      <c r="P5" s="865" t="s">
        <v>0</v>
      </c>
      <c r="Q5" s="865" t="s">
        <v>0</v>
      </c>
      <c r="R5" s="53" t="s">
        <v>0</v>
      </c>
      <c r="S5" s="864" t="s">
        <v>74</v>
      </c>
      <c r="T5" s="864" t="s">
        <v>0</v>
      </c>
      <c r="U5" s="865" t="s">
        <v>0</v>
      </c>
    </row>
    <row r="6" spans="1:21" ht="36.4" customHeight="1" x14ac:dyDescent="0.2">
      <c r="A6" s="50" t="s">
        <v>193</v>
      </c>
      <c r="B6" s="7"/>
      <c r="C6" s="52" t="s">
        <v>194</v>
      </c>
      <c r="D6" s="12"/>
      <c r="E6" s="52" t="s">
        <v>195</v>
      </c>
      <c r="F6" s="12"/>
      <c r="G6" s="52" t="s">
        <v>196</v>
      </c>
      <c r="H6" s="12"/>
      <c r="I6" s="52" t="s">
        <v>197</v>
      </c>
      <c r="J6" s="12"/>
      <c r="K6" s="52" t="s">
        <v>198</v>
      </c>
      <c r="L6" s="12"/>
      <c r="M6" s="52" t="s">
        <v>199</v>
      </c>
      <c r="N6" s="12"/>
      <c r="O6" s="52" t="s">
        <v>200</v>
      </c>
      <c r="P6" s="7"/>
      <c r="Q6" s="9" t="s">
        <v>201</v>
      </c>
      <c r="R6" s="12"/>
      <c r="S6" s="52" t="s">
        <v>13</v>
      </c>
      <c r="T6" s="54"/>
      <c r="U6" s="52" t="s">
        <v>14</v>
      </c>
    </row>
    <row r="7" spans="1:21" ht="16.149999999999999" customHeight="1" x14ac:dyDescent="0.2">
      <c r="A7" s="11" t="s">
        <v>28</v>
      </c>
      <c r="B7" s="1"/>
      <c r="C7" s="1"/>
      <c r="D7" s="1"/>
      <c r="E7" s="1"/>
      <c r="F7" s="1"/>
      <c r="G7" s="1"/>
      <c r="H7" s="1"/>
      <c r="I7" s="1"/>
      <c r="J7" s="1"/>
      <c r="K7" s="10"/>
      <c r="L7" s="1"/>
      <c r="M7" s="1"/>
      <c r="N7" s="10"/>
      <c r="O7" s="10"/>
      <c r="P7" s="1"/>
      <c r="Q7" s="10"/>
      <c r="R7" s="1"/>
      <c r="S7" s="1"/>
      <c r="T7" s="1"/>
      <c r="U7" s="1"/>
    </row>
    <row r="8" spans="1:21" ht="16.149999999999999" customHeight="1" x14ac:dyDescent="0.2">
      <c r="A8" s="55" t="s">
        <v>202</v>
      </c>
      <c r="B8" s="1"/>
      <c r="C8" s="1"/>
      <c r="D8" s="1"/>
      <c r="E8" s="1"/>
      <c r="F8" s="1"/>
      <c r="G8" s="1"/>
      <c r="H8" s="1"/>
      <c r="I8" s="1"/>
      <c r="J8" s="1"/>
      <c r="K8" s="10"/>
      <c r="L8" s="1"/>
      <c r="M8" s="1"/>
      <c r="N8" s="10"/>
      <c r="O8" s="10"/>
      <c r="P8" s="1"/>
      <c r="Q8" s="10"/>
      <c r="R8" s="1"/>
      <c r="S8" s="1"/>
      <c r="T8" s="1"/>
      <c r="U8" s="1"/>
    </row>
    <row r="9" spans="1:21" ht="16.149999999999999" customHeight="1" x14ac:dyDescent="0.2">
      <c r="A9" s="13" t="s">
        <v>203</v>
      </c>
      <c r="B9" s="56"/>
      <c r="C9" s="57">
        <v>7503</v>
      </c>
      <c r="D9" s="56"/>
      <c r="E9" s="57">
        <v>8548</v>
      </c>
      <c r="F9" s="56"/>
      <c r="G9" s="57">
        <v>8717</v>
      </c>
      <c r="H9" s="58"/>
      <c r="I9" s="57">
        <v>7912</v>
      </c>
      <c r="J9" s="56"/>
      <c r="K9" s="57">
        <v>8586</v>
      </c>
      <c r="L9" s="56"/>
      <c r="M9" s="57">
        <v>8645</v>
      </c>
      <c r="N9" s="56"/>
      <c r="O9" s="57">
        <v>8687</v>
      </c>
      <c r="P9" s="58"/>
      <c r="Q9" s="59">
        <v>9221</v>
      </c>
      <c r="R9" s="56"/>
      <c r="S9" s="46">
        <v>0.16544489383215369</v>
      </c>
      <c r="T9" s="60"/>
      <c r="U9" s="46">
        <v>6.1471163807988949E-2</v>
      </c>
    </row>
    <row r="10" spans="1:21" ht="16.149999999999999" customHeight="1" x14ac:dyDescent="0.2">
      <c r="A10" s="15" t="s">
        <v>204</v>
      </c>
      <c r="B10" s="61"/>
      <c r="C10" s="62">
        <v>9908</v>
      </c>
      <c r="D10" s="61"/>
      <c r="E10" s="62">
        <v>9615</v>
      </c>
      <c r="F10" s="61"/>
      <c r="G10" s="62">
        <v>9646</v>
      </c>
      <c r="H10" s="63"/>
      <c r="I10" s="62">
        <v>8999</v>
      </c>
      <c r="J10" s="61"/>
      <c r="K10" s="62">
        <v>9436</v>
      </c>
      <c r="L10" s="61"/>
      <c r="M10" s="62">
        <v>9272</v>
      </c>
      <c r="N10" s="61"/>
      <c r="O10" s="62">
        <v>9224</v>
      </c>
      <c r="P10" s="63"/>
      <c r="Q10" s="64">
        <v>9796</v>
      </c>
      <c r="R10" s="61"/>
      <c r="S10" s="29">
        <v>8.8565396155128345E-2</v>
      </c>
      <c r="T10" s="28"/>
      <c r="U10" s="29">
        <v>6.2012142237640934E-2</v>
      </c>
    </row>
    <row r="11" spans="1:21" ht="16.149999999999999" customHeight="1" x14ac:dyDescent="0.2">
      <c r="A11" s="13" t="s">
        <v>205</v>
      </c>
      <c r="B11" s="65"/>
      <c r="C11" s="66">
        <v>6802</v>
      </c>
      <c r="D11" s="65"/>
      <c r="E11" s="66">
        <v>6808</v>
      </c>
      <c r="F11" s="65"/>
      <c r="G11" s="66">
        <v>6807</v>
      </c>
      <c r="H11" s="67"/>
      <c r="I11" s="66">
        <v>6489</v>
      </c>
      <c r="J11" s="65"/>
      <c r="K11" s="66">
        <v>6513</v>
      </c>
      <c r="L11" s="65"/>
      <c r="M11" s="66">
        <v>6542</v>
      </c>
      <c r="N11" s="65"/>
      <c r="O11" s="66">
        <v>6817</v>
      </c>
      <c r="P11" s="67"/>
      <c r="Q11" s="68">
        <v>6924</v>
      </c>
      <c r="R11" s="65"/>
      <c r="S11" s="26">
        <v>6.7036523347202961E-2</v>
      </c>
      <c r="T11" s="27"/>
      <c r="U11" s="26">
        <v>1.5696053982690333E-2</v>
      </c>
    </row>
    <row r="12" spans="1:21" ht="16.149999999999999" customHeight="1" x14ac:dyDescent="0.2">
      <c r="A12" s="15" t="s">
        <v>206</v>
      </c>
      <c r="B12" s="61"/>
      <c r="C12" s="69">
        <v>9071</v>
      </c>
      <c r="D12" s="61"/>
      <c r="E12" s="69">
        <v>8896</v>
      </c>
      <c r="F12" s="61"/>
      <c r="G12" s="69">
        <v>8826</v>
      </c>
      <c r="H12" s="63"/>
      <c r="I12" s="69">
        <v>8220</v>
      </c>
      <c r="J12" s="61"/>
      <c r="K12" s="69">
        <v>8108</v>
      </c>
      <c r="L12" s="61"/>
      <c r="M12" s="69">
        <v>8295</v>
      </c>
      <c r="N12" s="61"/>
      <c r="O12" s="69">
        <v>8171</v>
      </c>
      <c r="P12" s="63"/>
      <c r="Q12" s="70">
        <v>8417</v>
      </c>
      <c r="R12" s="61"/>
      <c r="S12" s="29">
        <v>2.3965936739659369E-2</v>
      </c>
      <c r="T12" s="28"/>
      <c r="U12" s="29">
        <v>3.0106474115775304E-2</v>
      </c>
    </row>
    <row r="13" spans="1:21" ht="16.149999999999999" customHeight="1" x14ac:dyDescent="0.2">
      <c r="A13" s="16" t="s">
        <v>207</v>
      </c>
      <c r="B13" s="71"/>
      <c r="C13" s="72">
        <v>33284</v>
      </c>
      <c r="D13" s="56"/>
      <c r="E13" s="72">
        <v>33867</v>
      </c>
      <c r="F13" s="56"/>
      <c r="G13" s="72">
        <v>33996</v>
      </c>
      <c r="H13" s="58"/>
      <c r="I13" s="72">
        <v>31620</v>
      </c>
      <c r="J13" s="56"/>
      <c r="K13" s="72">
        <v>32643</v>
      </c>
      <c r="L13" s="56"/>
      <c r="M13" s="72">
        <v>32754</v>
      </c>
      <c r="N13" s="56"/>
      <c r="O13" s="72">
        <v>32899</v>
      </c>
      <c r="P13" s="58"/>
      <c r="Q13" s="73">
        <v>34358</v>
      </c>
      <c r="R13" s="56"/>
      <c r="S13" s="26">
        <v>8.6590765338393424E-2</v>
      </c>
      <c r="T13" s="27"/>
      <c r="U13" s="26">
        <v>4.4347852518313628E-2</v>
      </c>
    </row>
    <row r="14" spans="1:21" ht="16.149999999999999" customHeight="1" x14ac:dyDescent="0.2">
      <c r="A14" s="55" t="s">
        <v>208</v>
      </c>
      <c r="B14" s="74"/>
      <c r="C14" s="74"/>
      <c r="D14" s="74"/>
      <c r="E14" s="74"/>
      <c r="F14" s="74"/>
      <c r="G14" s="74"/>
      <c r="H14" s="75"/>
      <c r="I14" s="74"/>
      <c r="J14" s="74"/>
      <c r="K14" s="74"/>
      <c r="L14" s="74"/>
      <c r="M14" s="74"/>
      <c r="N14" s="74"/>
      <c r="O14" s="74"/>
      <c r="P14" s="75"/>
      <c r="Q14" s="75"/>
      <c r="R14" s="74"/>
      <c r="S14" s="28"/>
      <c r="T14" s="28"/>
      <c r="U14" s="28"/>
    </row>
    <row r="15" spans="1:21" ht="16.149999999999999" customHeight="1" x14ac:dyDescent="0.2">
      <c r="A15" s="76" t="s">
        <v>209</v>
      </c>
      <c r="B15" s="65"/>
      <c r="C15" s="57">
        <v>19198</v>
      </c>
      <c r="D15" s="77"/>
      <c r="E15" s="57">
        <v>19475</v>
      </c>
      <c r="F15" s="77"/>
      <c r="G15" s="57">
        <v>20070</v>
      </c>
      <c r="H15" s="78"/>
      <c r="I15" s="57">
        <v>18041</v>
      </c>
      <c r="J15" s="77"/>
      <c r="K15" s="57">
        <v>18924</v>
      </c>
      <c r="L15" s="77"/>
      <c r="M15" s="57">
        <v>18504</v>
      </c>
      <c r="N15" s="77"/>
      <c r="O15" s="57">
        <v>18243</v>
      </c>
      <c r="P15" s="78"/>
      <c r="Q15" s="59">
        <v>19301</v>
      </c>
      <c r="R15" s="77"/>
      <c r="S15" s="26">
        <v>6.9840917909206809E-2</v>
      </c>
      <c r="T15" s="27"/>
      <c r="U15" s="26">
        <v>5.7994847338705253E-2</v>
      </c>
    </row>
    <row r="16" spans="1:21" ht="16.149999999999999" customHeight="1" x14ac:dyDescent="0.2">
      <c r="A16" s="79" t="s">
        <v>210</v>
      </c>
      <c r="B16" s="61"/>
      <c r="C16" s="80">
        <v>10186</v>
      </c>
      <c r="D16" s="81"/>
      <c r="E16" s="80">
        <v>10189</v>
      </c>
      <c r="F16" s="81"/>
      <c r="G16" s="80">
        <v>10018</v>
      </c>
      <c r="H16" s="82"/>
      <c r="I16" s="80">
        <v>9758</v>
      </c>
      <c r="J16" s="81"/>
      <c r="K16" s="80">
        <v>9831</v>
      </c>
      <c r="L16" s="81"/>
      <c r="M16" s="80">
        <v>10089</v>
      </c>
      <c r="N16" s="81"/>
      <c r="O16" s="80">
        <v>10413</v>
      </c>
      <c r="P16" s="82"/>
      <c r="Q16" s="83">
        <v>10766</v>
      </c>
      <c r="R16" s="81"/>
      <c r="S16" s="29">
        <v>0.10329985652797705</v>
      </c>
      <c r="T16" s="28"/>
      <c r="U16" s="29">
        <v>3.3899932776337273E-2</v>
      </c>
    </row>
    <row r="17" spans="1:21" ht="16.149999999999999" customHeight="1" x14ac:dyDescent="0.2">
      <c r="A17" s="76" t="s">
        <v>211</v>
      </c>
      <c r="B17" s="65"/>
      <c r="C17" s="84">
        <v>3900</v>
      </c>
      <c r="D17" s="85"/>
      <c r="E17" s="84">
        <v>4203</v>
      </c>
      <c r="F17" s="85"/>
      <c r="G17" s="84">
        <v>3908</v>
      </c>
      <c r="H17" s="86"/>
      <c r="I17" s="84">
        <v>3821</v>
      </c>
      <c r="J17" s="85"/>
      <c r="K17" s="84">
        <v>3888</v>
      </c>
      <c r="L17" s="85"/>
      <c r="M17" s="84">
        <v>4161</v>
      </c>
      <c r="N17" s="85"/>
      <c r="O17" s="84">
        <v>4243</v>
      </c>
      <c r="P17" s="86"/>
      <c r="Q17" s="87">
        <v>4291</v>
      </c>
      <c r="R17" s="85"/>
      <c r="S17" s="26">
        <v>0.123004449097095</v>
      </c>
      <c r="T17" s="27"/>
      <c r="U17" s="26">
        <v>1.1312750412444025E-2</v>
      </c>
    </row>
    <row r="18" spans="1:21" ht="16.149999999999999" customHeight="1" x14ac:dyDescent="0.2">
      <c r="A18" s="11" t="s">
        <v>207</v>
      </c>
      <c r="B18" s="61"/>
      <c r="C18" s="88">
        <v>33284</v>
      </c>
      <c r="D18" s="89"/>
      <c r="E18" s="88">
        <v>33867</v>
      </c>
      <c r="F18" s="89"/>
      <c r="G18" s="88">
        <v>33996</v>
      </c>
      <c r="H18" s="90"/>
      <c r="I18" s="88">
        <v>31620</v>
      </c>
      <c r="J18" s="89"/>
      <c r="K18" s="88">
        <v>32643</v>
      </c>
      <c r="L18" s="89"/>
      <c r="M18" s="88">
        <v>32754</v>
      </c>
      <c r="N18" s="89"/>
      <c r="O18" s="88">
        <v>32899</v>
      </c>
      <c r="P18" s="90"/>
      <c r="Q18" s="91">
        <v>34358</v>
      </c>
      <c r="R18" s="89"/>
      <c r="S18" s="29">
        <v>8.6590765338393424E-2</v>
      </c>
      <c r="T18" s="28"/>
      <c r="U18" s="29">
        <v>4.4347852518313628E-2</v>
      </c>
    </row>
    <row r="19" spans="1:21" ht="16.149999999999999" customHeight="1" x14ac:dyDescent="0.2">
      <c r="A19" s="92" t="s">
        <v>212</v>
      </c>
      <c r="B19" s="93"/>
      <c r="C19" s="93"/>
      <c r="D19" s="93"/>
      <c r="E19" s="93"/>
      <c r="F19" s="93"/>
      <c r="G19" s="93"/>
      <c r="H19" s="94"/>
      <c r="I19" s="93"/>
      <c r="J19" s="93"/>
      <c r="K19" s="93"/>
      <c r="L19" s="93"/>
      <c r="M19" s="93"/>
      <c r="N19" s="93"/>
      <c r="O19" s="93"/>
      <c r="P19" s="94"/>
      <c r="Q19" s="94"/>
      <c r="R19" s="93"/>
      <c r="S19" s="27"/>
      <c r="T19" s="27"/>
      <c r="U19" s="27"/>
    </row>
    <row r="20" spans="1:21" ht="16.149999999999999" customHeight="1" x14ac:dyDescent="0.2">
      <c r="A20" s="15" t="s">
        <v>213</v>
      </c>
      <c r="B20" s="89"/>
      <c r="C20" s="95">
        <v>24336</v>
      </c>
      <c r="D20" s="89"/>
      <c r="E20" s="95">
        <v>24989</v>
      </c>
      <c r="F20" s="89"/>
      <c r="G20" s="95">
        <v>25157</v>
      </c>
      <c r="H20" s="90"/>
      <c r="I20" s="95">
        <v>23203</v>
      </c>
      <c r="J20" s="89"/>
      <c r="K20" s="95">
        <v>23979</v>
      </c>
      <c r="L20" s="89"/>
      <c r="M20" s="95">
        <v>23989</v>
      </c>
      <c r="N20" s="89"/>
      <c r="O20" s="95">
        <v>23888</v>
      </c>
      <c r="P20" s="90"/>
      <c r="Q20" s="96">
        <v>25018</v>
      </c>
      <c r="R20" s="89"/>
      <c r="S20" s="29">
        <v>7.8222643623669347E-2</v>
      </c>
      <c r="T20" s="28"/>
      <c r="U20" s="29">
        <v>4.7304085733422638E-2</v>
      </c>
    </row>
    <row r="21" spans="1:21" ht="16.149999999999999" customHeight="1" x14ac:dyDescent="0.2">
      <c r="A21" s="13" t="s">
        <v>214</v>
      </c>
      <c r="B21" s="71"/>
      <c r="C21" s="66">
        <v>7211</v>
      </c>
      <c r="D21" s="65"/>
      <c r="E21" s="66">
        <v>7134</v>
      </c>
      <c r="F21" s="65"/>
      <c r="G21" s="66">
        <v>7094</v>
      </c>
      <c r="H21" s="67"/>
      <c r="I21" s="66">
        <v>6699</v>
      </c>
      <c r="J21" s="65"/>
      <c r="K21" s="66">
        <v>6875</v>
      </c>
      <c r="L21" s="65"/>
      <c r="M21" s="66">
        <v>6937</v>
      </c>
      <c r="N21" s="65"/>
      <c r="O21" s="66">
        <v>7091</v>
      </c>
      <c r="P21" s="67"/>
      <c r="Q21" s="68">
        <v>7325</v>
      </c>
      <c r="R21" s="65"/>
      <c r="S21" s="26">
        <v>9.3446783101955519E-2</v>
      </c>
      <c r="T21" s="27"/>
      <c r="U21" s="26">
        <v>3.2999576928500918E-2</v>
      </c>
    </row>
    <row r="22" spans="1:21" ht="16.149999999999999" customHeight="1" x14ac:dyDescent="0.2">
      <c r="A22" s="15" t="s">
        <v>215</v>
      </c>
      <c r="B22" s="61"/>
      <c r="C22" s="69">
        <v>1737</v>
      </c>
      <c r="D22" s="61"/>
      <c r="E22" s="69">
        <v>1744</v>
      </c>
      <c r="F22" s="61"/>
      <c r="G22" s="69">
        <v>1745</v>
      </c>
      <c r="H22" s="63"/>
      <c r="I22" s="69">
        <v>1718</v>
      </c>
      <c r="J22" s="61"/>
      <c r="K22" s="69">
        <v>1789</v>
      </c>
      <c r="L22" s="61"/>
      <c r="M22" s="69">
        <v>1828</v>
      </c>
      <c r="N22" s="61"/>
      <c r="O22" s="69">
        <v>1920</v>
      </c>
      <c r="P22" s="63"/>
      <c r="Q22" s="70">
        <v>2015</v>
      </c>
      <c r="R22" s="61"/>
      <c r="S22" s="29">
        <v>0.17287543655413271</v>
      </c>
      <c r="T22" s="28"/>
      <c r="U22" s="29">
        <v>4.9479166666666664E-2</v>
      </c>
    </row>
    <row r="23" spans="1:21" ht="16.149999999999999" customHeight="1" x14ac:dyDescent="0.2">
      <c r="A23" s="16" t="s">
        <v>207</v>
      </c>
      <c r="B23" s="71"/>
      <c r="C23" s="72">
        <v>33284</v>
      </c>
      <c r="D23" s="56"/>
      <c r="E23" s="72">
        <v>33867</v>
      </c>
      <c r="F23" s="56"/>
      <c r="G23" s="72">
        <v>33996</v>
      </c>
      <c r="H23" s="97"/>
      <c r="I23" s="72">
        <v>31620</v>
      </c>
      <c r="J23" s="56"/>
      <c r="K23" s="72">
        <v>32643</v>
      </c>
      <c r="L23" s="56"/>
      <c r="M23" s="72">
        <v>32754</v>
      </c>
      <c r="N23" s="56"/>
      <c r="O23" s="72">
        <v>32899</v>
      </c>
      <c r="P23" s="97"/>
      <c r="Q23" s="73">
        <v>34358</v>
      </c>
      <c r="R23" s="56"/>
      <c r="S23" s="26">
        <v>8.6590765338393424E-2</v>
      </c>
      <c r="T23" s="27"/>
      <c r="U23" s="26">
        <v>4.4347852518313628E-2</v>
      </c>
    </row>
    <row r="24" spans="1:21" ht="16.149999999999999" customHeight="1" x14ac:dyDescent="0.2">
      <c r="A24" s="11" t="s">
        <v>216</v>
      </c>
      <c r="B24" s="1"/>
      <c r="C24" s="1"/>
      <c r="D24" s="1"/>
      <c r="E24" s="1"/>
      <c r="F24" s="1"/>
      <c r="G24" s="1"/>
      <c r="H24" s="10"/>
      <c r="I24" s="1"/>
      <c r="J24" s="1"/>
      <c r="K24" s="1"/>
      <c r="L24" s="1"/>
      <c r="M24" s="1"/>
      <c r="N24" s="1"/>
      <c r="O24" s="1"/>
      <c r="P24" s="10"/>
      <c r="Q24" s="10"/>
      <c r="R24" s="1"/>
      <c r="S24" s="3"/>
      <c r="T24" s="3"/>
      <c r="U24" s="3"/>
    </row>
    <row r="25" spans="1:21" ht="16.149999999999999" customHeight="1" x14ac:dyDescent="0.2">
      <c r="A25" s="92" t="s">
        <v>202</v>
      </c>
      <c r="B25" s="14"/>
      <c r="C25" s="14"/>
      <c r="D25" s="14"/>
      <c r="E25" s="14"/>
      <c r="F25" s="14"/>
      <c r="G25" s="14"/>
      <c r="H25" s="45"/>
      <c r="I25" s="14"/>
      <c r="J25" s="14"/>
      <c r="K25" s="14"/>
      <c r="L25" s="14"/>
      <c r="M25" s="14"/>
      <c r="N25" s="14"/>
      <c r="O25" s="14"/>
      <c r="P25" s="45"/>
      <c r="Q25" s="45"/>
      <c r="R25" s="14"/>
      <c r="S25" s="98"/>
      <c r="T25" s="98"/>
      <c r="U25" s="98"/>
    </row>
    <row r="26" spans="1:21" ht="16.149999999999999" customHeight="1" x14ac:dyDescent="0.2">
      <c r="A26" s="15" t="s">
        <v>203</v>
      </c>
      <c r="B26" s="99"/>
      <c r="C26" s="100">
        <v>6894</v>
      </c>
      <c r="D26" s="99"/>
      <c r="E26" s="100">
        <v>7950</v>
      </c>
      <c r="F26" s="99"/>
      <c r="G26" s="100">
        <v>8086</v>
      </c>
      <c r="H26" s="101"/>
      <c r="I26" s="100">
        <v>7344</v>
      </c>
      <c r="J26" s="99"/>
      <c r="K26" s="100">
        <v>7966</v>
      </c>
      <c r="L26" s="99"/>
      <c r="M26" s="100">
        <v>8012</v>
      </c>
      <c r="N26" s="99"/>
      <c r="O26" s="100">
        <v>8060</v>
      </c>
      <c r="P26" s="101"/>
      <c r="Q26" s="102">
        <v>8447</v>
      </c>
      <c r="R26" s="99"/>
      <c r="S26" s="29">
        <v>0.15019063180827888</v>
      </c>
      <c r="T26" s="28"/>
      <c r="U26" s="29">
        <v>4.8014888337468982E-2</v>
      </c>
    </row>
    <row r="27" spans="1:21" ht="16.149999999999999" customHeight="1" x14ac:dyDescent="0.2">
      <c r="A27" s="13" t="s">
        <v>204</v>
      </c>
      <c r="B27" s="65"/>
      <c r="C27" s="66">
        <v>8189</v>
      </c>
      <c r="D27" s="65"/>
      <c r="E27" s="66">
        <v>7602</v>
      </c>
      <c r="F27" s="65"/>
      <c r="G27" s="66">
        <v>7455</v>
      </c>
      <c r="H27" s="67"/>
      <c r="I27" s="66">
        <v>6936</v>
      </c>
      <c r="J27" s="65"/>
      <c r="K27" s="66">
        <v>7445</v>
      </c>
      <c r="L27" s="65"/>
      <c r="M27" s="66">
        <v>7614</v>
      </c>
      <c r="N27" s="65"/>
      <c r="O27" s="66">
        <v>7668</v>
      </c>
      <c r="P27" s="67"/>
      <c r="Q27" s="68">
        <v>8216</v>
      </c>
      <c r="R27" s="65"/>
      <c r="S27" s="26">
        <v>0.1845444059976932</v>
      </c>
      <c r="T27" s="27"/>
      <c r="U27" s="26">
        <v>7.1465832029212306E-2</v>
      </c>
    </row>
    <row r="28" spans="1:21" ht="16.149999999999999" customHeight="1" x14ac:dyDescent="0.2">
      <c r="A28" s="15" t="s">
        <v>205</v>
      </c>
      <c r="B28" s="61"/>
      <c r="C28" s="62">
        <v>5682</v>
      </c>
      <c r="D28" s="61"/>
      <c r="E28" s="62">
        <v>5703</v>
      </c>
      <c r="F28" s="61"/>
      <c r="G28" s="62">
        <v>5627</v>
      </c>
      <c r="H28" s="63"/>
      <c r="I28" s="62">
        <v>5237</v>
      </c>
      <c r="J28" s="61"/>
      <c r="K28" s="62">
        <v>5307</v>
      </c>
      <c r="L28" s="61"/>
      <c r="M28" s="62">
        <v>5236</v>
      </c>
      <c r="N28" s="61"/>
      <c r="O28" s="62">
        <v>5457</v>
      </c>
      <c r="P28" s="63"/>
      <c r="Q28" s="64">
        <v>5554</v>
      </c>
      <c r="R28" s="61"/>
      <c r="S28" s="29">
        <v>6.0530838266182926E-2</v>
      </c>
      <c r="T28" s="28"/>
      <c r="U28" s="29">
        <v>1.7775334432838557E-2</v>
      </c>
    </row>
    <row r="29" spans="1:21" ht="16.149999999999999" customHeight="1" x14ac:dyDescent="0.2">
      <c r="A29" s="13" t="s">
        <v>206</v>
      </c>
      <c r="B29" s="65"/>
      <c r="C29" s="103">
        <v>4281</v>
      </c>
      <c r="D29" s="65"/>
      <c r="E29" s="103">
        <v>4160</v>
      </c>
      <c r="F29" s="65"/>
      <c r="G29" s="103">
        <v>4132</v>
      </c>
      <c r="H29" s="67"/>
      <c r="I29" s="103">
        <v>3731</v>
      </c>
      <c r="J29" s="65"/>
      <c r="K29" s="103">
        <v>3851</v>
      </c>
      <c r="L29" s="65"/>
      <c r="M29" s="103">
        <v>3909</v>
      </c>
      <c r="N29" s="65"/>
      <c r="O29" s="103">
        <v>3893</v>
      </c>
      <c r="P29" s="67"/>
      <c r="Q29" s="104">
        <v>3978</v>
      </c>
      <c r="R29" s="65"/>
      <c r="S29" s="26">
        <v>6.6202090592334492E-2</v>
      </c>
      <c r="T29" s="27"/>
      <c r="U29" s="26">
        <v>2.1834061135371178E-2</v>
      </c>
    </row>
    <row r="30" spans="1:21" ht="16.149999999999999" customHeight="1" x14ac:dyDescent="0.2">
      <c r="A30" s="11" t="s">
        <v>217</v>
      </c>
      <c r="B30" s="99"/>
      <c r="C30" s="105">
        <v>25046</v>
      </c>
      <c r="D30" s="99"/>
      <c r="E30" s="105">
        <v>25415</v>
      </c>
      <c r="F30" s="99"/>
      <c r="G30" s="105">
        <v>25300</v>
      </c>
      <c r="H30" s="101"/>
      <c r="I30" s="105">
        <v>23248</v>
      </c>
      <c r="J30" s="99"/>
      <c r="K30" s="105">
        <v>24569</v>
      </c>
      <c r="L30" s="99"/>
      <c r="M30" s="105">
        <v>24771</v>
      </c>
      <c r="N30" s="99"/>
      <c r="O30" s="105">
        <v>25078</v>
      </c>
      <c r="P30" s="101"/>
      <c r="Q30" s="106">
        <v>26195</v>
      </c>
      <c r="R30" s="99"/>
      <c r="S30" s="29">
        <v>0.12676359256710254</v>
      </c>
      <c r="T30" s="28"/>
      <c r="U30" s="29">
        <v>4.4541031980221711E-2</v>
      </c>
    </row>
    <row r="31" spans="1:21" ht="16.149999999999999" customHeight="1" x14ac:dyDescent="0.2">
      <c r="A31" s="92" t="s">
        <v>218</v>
      </c>
      <c r="B31" s="93"/>
      <c r="C31" s="93"/>
      <c r="D31" s="93"/>
      <c r="E31" s="93"/>
      <c r="F31" s="93"/>
      <c r="G31" s="93"/>
      <c r="H31" s="94"/>
      <c r="I31" s="93"/>
      <c r="J31" s="93"/>
      <c r="K31" s="93"/>
      <c r="L31" s="93"/>
      <c r="M31" s="93"/>
      <c r="N31" s="93"/>
      <c r="O31" s="93"/>
      <c r="P31" s="94"/>
      <c r="Q31" s="94"/>
      <c r="R31" s="93"/>
      <c r="S31" s="27"/>
      <c r="T31" s="27"/>
      <c r="U31" s="27"/>
    </row>
    <row r="32" spans="1:21" ht="16.149999999999999" customHeight="1" x14ac:dyDescent="0.2">
      <c r="A32" s="15" t="s">
        <v>213</v>
      </c>
      <c r="B32" s="89"/>
      <c r="C32" s="95">
        <v>19131</v>
      </c>
      <c r="D32" s="89"/>
      <c r="E32" s="95">
        <v>19545</v>
      </c>
      <c r="F32" s="89"/>
      <c r="G32" s="95">
        <v>19433</v>
      </c>
      <c r="H32" s="90"/>
      <c r="I32" s="95">
        <v>17652</v>
      </c>
      <c r="J32" s="89"/>
      <c r="K32" s="95">
        <v>18784</v>
      </c>
      <c r="L32" s="89"/>
      <c r="M32" s="95">
        <v>18911</v>
      </c>
      <c r="N32" s="89"/>
      <c r="O32" s="95">
        <v>19048</v>
      </c>
      <c r="P32" s="90"/>
      <c r="Q32" s="96">
        <v>19838</v>
      </c>
      <c r="R32" s="89"/>
      <c r="S32" s="29">
        <v>0.12383865850895083</v>
      </c>
      <c r="T32" s="28"/>
      <c r="U32" s="29">
        <v>4.1474170516589672E-2</v>
      </c>
    </row>
    <row r="33" spans="1:21" ht="16.149999999999999" customHeight="1" x14ac:dyDescent="0.2">
      <c r="A33" s="13" t="s">
        <v>214</v>
      </c>
      <c r="B33" s="71"/>
      <c r="C33" s="66">
        <v>4617</v>
      </c>
      <c r="D33" s="65"/>
      <c r="E33" s="66">
        <v>4557</v>
      </c>
      <c r="F33" s="65"/>
      <c r="G33" s="66">
        <v>4561</v>
      </c>
      <c r="H33" s="67"/>
      <c r="I33" s="66">
        <v>4309</v>
      </c>
      <c r="J33" s="65"/>
      <c r="K33" s="66">
        <v>4462</v>
      </c>
      <c r="L33" s="65"/>
      <c r="M33" s="66">
        <v>4515</v>
      </c>
      <c r="N33" s="65"/>
      <c r="O33" s="66">
        <v>4615</v>
      </c>
      <c r="P33" s="67"/>
      <c r="Q33" s="68">
        <v>4858</v>
      </c>
      <c r="R33" s="65"/>
      <c r="S33" s="26">
        <v>0.12740775121838013</v>
      </c>
      <c r="T33" s="27"/>
      <c r="U33" s="26">
        <v>5.2654387865655468E-2</v>
      </c>
    </row>
    <row r="34" spans="1:21" ht="16.149999999999999" customHeight="1" x14ac:dyDescent="0.2">
      <c r="A34" s="15" t="s">
        <v>215</v>
      </c>
      <c r="B34" s="61"/>
      <c r="C34" s="69">
        <v>1298</v>
      </c>
      <c r="D34" s="61"/>
      <c r="E34" s="69">
        <v>1313</v>
      </c>
      <c r="F34" s="61"/>
      <c r="G34" s="69">
        <v>1306</v>
      </c>
      <c r="H34" s="63"/>
      <c r="I34" s="69">
        <v>1287</v>
      </c>
      <c r="J34" s="61"/>
      <c r="K34" s="69">
        <v>1323</v>
      </c>
      <c r="L34" s="61"/>
      <c r="M34" s="69">
        <v>1345</v>
      </c>
      <c r="N34" s="61"/>
      <c r="O34" s="69">
        <v>1415</v>
      </c>
      <c r="P34" s="63"/>
      <c r="Q34" s="70">
        <v>1499</v>
      </c>
      <c r="R34" s="61"/>
      <c r="S34" s="29">
        <v>0.16472416472416473</v>
      </c>
      <c r="T34" s="28"/>
      <c r="U34" s="29">
        <v>5.9363957597173146E-2</v>
      </c>
    </row>
    <row r="35" spans="1:21" ht="16.149999999999999" customHeight="1" x14ac:dyDescent="0.2">
      <c r="A35" s="16" t="s">
        <v>217</v>
      </c>
      <c r="B35" s="71"/>
      <c r="C35" s="72">
        <v>25046</v>
      </c>
      <c r="D35" s="56"/>
      <c r="E35" s="72">
        <v>25415</v>
      </c>
      <c r="F35" s="56"/>
      <c r="G35" s="72">
        <v>25300</v>
      </c>
      <c r="H35" s="58"/>
      <c r="I35" s="72">
        <v>23248</v>
      </c>
      <c r="J35" s="56"/>
      <c r="K35" s="72">
        <v>24569</v>
      </c>
      <c r="L35" s="56"/>
      <c r="M35" s="72">
        <v>24771</v>
      </c>
      <c r="N35" s="56"/>
      <c r="O35" s="72">
        <v>25078</v>
      </c>
      <c r="P35" s="58"/>
      <c r="Q35" s="73">
        <v>26195</v>
      </c>
      <c r="R35" s="56"/>
      <c r="S35" s="26">
        <v>0.12676359256710254</v>
      </c>
      <c r="T35" s="27"/>
      <c r="U35" s="26">
        <v>4.4541031980221711E-2</v>
      </c>
    </row>
    <row r="36" spans="1:21" ht="4.9000000000000004" customHeight="1" x14ac:dyDescent="0.2">
      <c r="A36" s="107"/>
      <c r="B36" s="89"/>
      <c r="C36" s="101"/>
      <c r="D36" s="89"/>
      <c r="E36" s="89"/>
      <c r="F36" s="89"/>
      <c r="G36" s="89"/>
      <c r="H36" s="89"/>
      <c r="I36" s="89"/>
      <c r="J36" s="108"/>
      <c r="K36" s="109"/>
      <c r="L36" s="89"/>
      <c r="M36" s="89"/>
      <c r="N36" s="89"/>
      <c r="O36" s="89"/>
      <c r="P36" s="89"/>
      <c r="Q36" s="89"/>
      <c r="R36" s="89"/>
      <c r="S36" s="89"/>
      <c r="T36" s="89"/>
      <c r="U36" s="89"/>
    </row>
    <row r="37" spans="1:21" ht="16.149999999999999" customHeight="1" x14ac:dyDescent="0.2">
      <c r="A37" s="857" t="s">
        <v>219</v>
      </c>
      <c r="B37" s="854"/>
      <c r="C37" s="854"/>
      <c r="D37" s="854"/>
      <c r="E37" s="854"/>
      <c r="F37" s="854"/>
      <c r="G37" s="854"/>
      <c r="H37" s="854"/>
      <c r="I37" s="854"/>
      <c r="J37" s="854"/>
      <c r="K37" s="854"/>
      <c r="L37" s="854"/>
      <c r="M37" s="854"/>
      <c r="N37" s="854"/>
      <c r="O37" s="854"/>
      <c r="P37" s="854"/>
      <c r="Q37" s="854"/>
      <c r="R37" s="854"/>
      <c r="S37" s="854"/>
      <c r="T37" s="854"/>
      <c r="U37" s="854"/>
    </row>
    <row r="38" spans="1:21" ht="16.149999999999999" customHeight="1" x14ac:dyDescent="0.2">
      <c r="A38" s="857" t="s">
        <v>220</v>
      </c>
      <c r="B38" s="861"/>
      <c r="C38" s="862"/>
      <c r="D38" s="853"/>
      <c r="E38" s="862"/>
      <c r="F38" s="853"/>
      <c r="G38" s="853"/>
      <c r="H38" s="853"/>
      <c r="I38" s="853"/>
      <c r="J38" s="853"/>
      <c r="K38" s="853"/>
      <c r="L38" s="853"/>
      <c r="M38" s="853"/>
      <c r="N38" s="853"/>
      <c r="O38" s="853"/>
      <c r="P38" s="853"/>
      <c r="Q38" s="853"/>
      <c r="R38" s="853"/>
      <c r="S38" s="853"/>
      <c r="T38" s="853"/>
      <c r="U38" s="853"/>
    </row>
    <row r="39" spans="1:21" ht="16.149999999999999" customHeight="1" x14ac:dyDescent="0.2">
      <c r="A39" s="857" t="s">
        <v>221</v>
      </c>
      <c r="B39" s="863"/>
      <c r="C39" s="836"/>
      <c r="D39" s="853"/>
      <c r="E39" s="836"/>
      <c r="F39" s="853"/>
      <c r="G39" s="853"/>
      <c r="H39" s="853"/>
      <c r="I39" s="853"/>
      <c r="J39" s="853"/>
      <c r="K39" s="853"/>
      <c r="L39" s="853"/>
      <c r="M39" s="853"/>
      <c r="N39" s="853"/>
      <c r="O39" s="853"/>
      <c r="P39" s="853"/>
      <c r="Q39" s="853"/>
      <c r="R39" s="853"/>
      <c r="S39" s="853"/>
      <c r="T39" s="853"/>
      <c r="U39" s="853"/>
    </row>
  </sheetData>
  <mergeCells count="8">
    <mergeCell ref="A37:U37"/>
    <mergeCell ref="A38:U38"/>
    <mergeCell ref="A39:U39"/>
    <mergeCell ref="A1:U1"/>
    <mergeCell ref="A2:U2"/>
    <mergeCell ref="A3:U3"/>
    <mergeCell ref="C5:Q5"/>
    <mergeCell ref="S5:U5"/>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4"/>
  <sheetViews>
    <sheetView showGridLines="0" workbookViewId="0">
      <selection activeCell="X6" sqref="X6"/>
    </sheetView>
  </sheetViews>
  <sheetFormatPr defaultColWidth="21.5" defaultRowHeight="12.75" x14ac:dyDescent="0.2"/>
  <cols>
    <col min="1" max="1" width="28.5" bestFit="1" customWidth="1"/>
    <col min="2" max="2" width="0.6640625" customWidth="1"/>
    <col min="3" max="3" width="7.33203125" bestFit="1" customWidth="1"/>
    <col min="4" max="4" width="0.6640625" customWidth="1"/>
    <col min="5" max="5" width="7.33203125" bestFit="1" customWidth="1"/>
    <col min="6" max="6" width="0.6640625" customWidth="1"/>
    <col min="7" max="7" width="7.33203125" bestFit="1" customWidth="1"/>
    <col min="8" max="8" width="0.6640625" customWidth="1"/>
    <col min="9" max="9" width="7.33203125" bestFit="1" customWidth="1"/>
    <col min="10" max="10" width="0.6640625" customWidth="1"/>
    <col min="11" max="11" width="7.33203125" bestFit="1" customWidth="1"/>
    <col min="12" max="12" width="0.6640625" customWidth="1"/>
    <col min="13" max="13" width="7.33203125" bestFit="1" customWidth="1"/>
    <col min="14" max="14" width="0.6640625" customWidth="1"/>
    <col min="15" max="15" width="7.33203125" bestFit="1" customWidth="1"/>
    <col min="16" max="16" width="0.6640625" customWidth="1"/>
    <col min="17" max="17" width="7.1640625" bestFit="1" customWidth="1"/>
    <col min="18" max="18" width="0.6640625" customWidth="1"/>
    <col min="19" max="19" width="5.33203125" bestFit="1" customWidth="1"/>
    <col min="20" max="20" width="0.6640625" customWidth="1"/>
    <col min="21" max="21" width="5.33203125" bestFit="1" customWidth="1"/>
  </cols>
  <sheetData>
    <row r="1" spans="1:21" s="170" customFormat="1" ht="15" customHeight="1" x14ac:dyDescent="0.2">
      <c r="A1" s="819" t="s">
        <v>19</v>
      </c>
      <c r="B1" s="818"/>
      <c r="C1" s="818"/>
      <c r="D1" s="818"/>
      <c r="E1" s="818"/>
      <c r="F1" s="818"/>
      <c r="G1" s="818"/>
      <c r="H1" s="818"/>
      <c r="I1" s="818"/>
      <c r="J1" s="818"/>
      <c r="K1" s="818"/>
      <c r="L1" s="818"/>
      <c r="M1" s="818"/>
      <c r="N1" s="818"/>
      <c r="O1" s="818"/>
      <c r="P1" s="818"/>
      <c r="Q1" s="818"/>
      <c r="R1" s="818"/>
      <c r="S1" s="818"/>
      <c r="T1" s="818"/>
      <c r="U1" s="818"/>
    </row>
    <row r="2" spans="1:21" s="170" customFormat="1" ht="15" customHeight="1" x14ac:dyDescent="0.2">
      <c r="A2" s="819" t="s">
        <v>20</v>
      </c>
      <c r="B2" s="818"/>
      <c r="C2" s="818"/>
      <c r="D2" s="818"/>
      <c r="E2" s="818"/>
      <c r="F2" s="818"/>
      <c r="G2" s="818"/>
      <c r="H2" s="818"/>
      <c r="I2" s="818"/>
      <c r="J2" s="818"/>
      <c r="K2" s="818"/>
      <c r="L2" s="818"/>
      <c r="M2" s="818"/>
      <c r="N2" s="818"/>
      <c r="O2" s="818"/>
      <c r="P2" s="818"/>
      <c r="Q2" s="818"/>
      <c r="R2" s="818"/>
      <c r="S2" s="818"/>
      <c r="T2" s="818"/>
      <c r="U2" s="818"/>
    </row>
    <row r="3" spans="1:21" s="170" customFormat="1" ht="15" customHeight="1" x14ac:dyDescent="0.2">
      <c r="A3" s="819" t="s">
        <v>222</v>
      </c>
      <c r="B3" s="818"/>
      <c r="C3" s="818"/>
      <c r="D3" s="818"/>
      <c r="E3" s="818"/>
      <c r="F3" s="818"/>
      <c r="G3" s="818"/>
      <c r="H3" s="818"/>
      <c r="I3" s="818"/>
      <c r="J3" s="818"/>
      <c r="K3" s="818"/>
      <c r="L3" s="818"/>
      <c r="M3" s="818"/>
      <c r="N3" s="818"/>
      <c r="O3" s="818"/>
      <c r="P3" s="818"/>
      <c r="Q3" s="818"/>
      <c r="R3" s="818"/>
      <c r="S3" s="818"/>
      <c r="T3" s="818"/>
      <c r="U3" s="818"/>
    </row>
    <row r="4" spans="1:21" ht="4.9000000000000004" customHeight="1" x14ac:dyDescent="0.2">
      <c r="A4" s="10"/>
    </row>
    <row r="5" spans="1:21" s="523" customFormat="1" ht="16.149999999999999" customHeight="1" x14ac:dyDescent="0.2">
      <c r="A5" s="185"/>
      <c r="B5" s="185"/>
      <c r="C5" s="869" t="s">
        <v>18</v>
      </c>
      <c r="D5" s="870" t="s">
        <v>0</v>
      </c>
      <c r="E5" s="870" t="s">
        <v>0</v>
      </c>
      <c r="F5" s="870" t="s">
        <v>0</v>
      </c>
      <c r="G5" s="860"/>
      <c r="H5" s="870" t="s">
        <v>0</v>
      </c>
      <c r="I5" s="860"/>
      <c r="J5" s="870" t="s">
        <v>0</v>
      </c>
      <c r="K5" s="870" t="s">
        <v>0</v>
      </c>
      <c r="L5" s="870" t="s">
        <v>0</v>
      </c>
      <c r="M5" s="870" t="s">
        <v>0</v>
      </c>
      <c r="N5" s="870" t="s">
        <v>0</v>
      </c>
      <c r="O5" s="870" t="s">
        <v>0</v>
      </c>
      <c r="P5" s="870" t="s">
        <v>0</v>
      </c>
      <c r="Q5" s="870" t="s">
        <v>0</v>
      </c>
      <c r="R5" s="550" t="s">
        <v>0</v>
      </c>
      <c r="S5" s="869" t="s">
        <v>74</v>
      </c>
      <c r="T5" s="869" t="s">
        <v>0</v>
      </c>
      <c r="U5" s="870" t="s">
        <v>0</v>
      </c>
    </row>
    <row r="6" spans="1:21" s="523" customFormat="1" ht="36.4" customHeight="1" x14ac:dyDescent="0.2">
      <c r="A6" s="516" t="s">
        <v>193</v>
      </c>
      <c r="B6" s="183"/>
      <c r="C6" s="551" t="s">
        <v>3</v>
      </c>
      <c r="D6" s="187"/>
      <c r="E6" s="551" t="s">
        <v>4</v>
      </c>
      <c r="F6" s="187"/>
      <c r="G6" s="551" t="s">
        <v>5</v>
      </c>
      <c r="H6" s="187"/>
      <c r="I6" s="551" t="s">
        <v>6</v>
      </c>
      <c r="J6" s="187"/>
      <c r="K6" s="551" t="s">
        <v>7</v>
      </c>
      <c r="L6" s="187"/>
      <c r="M6" s="551" t="s">
        <v>8</v>
      </c>
      <c r="N6" s="187"/>
      <c r="O6" s="551" t="s">
        <v>9</v>
      </c>
      <c r="P6" s="187"/>
      <c r="Q6" s="184" t="s">
        <v>10</v>
      </c>
      <c r="R6" s="187"/>
      <c r="S6" s="551" t="s">
        <v>13</v>
      </c>
      <c r="T6" s="552"/>
      <c r="U6" s="551" t="s">
        <v>14</v>
      </c>
    </row>
    <row r="7" spans="1:21" s="523" customFormat="1" ht="17.649999999999999" customHeight="1" x14ac:dyDescent="0.2">
      <c r="A7" s="523" t="s">
        <v>29</v>
      </c>
      <c r="B7" s="183"/>
      <c r="C7" s="553"/>
      <c r="D7" s="553"/>
      <c r="E7" s="553"/>
      <c r="F7" s="553"/>
      <c r="G7" s="553"/>
      <c r="H7" s="553"/>
      <c r="I7" s="553"/>
      <c r="J7" s="553"/>
      <c r="K7" s="553"/>
      <c r="L7" s="183"/>
      <c r="M7" s="183"/>
      <c r="N7" s="183"/>
      <c r="O7" s="183"/>
      <c r="P7" s="183"/>
      <c r="Q7" s="183"/>
      <c r="R7" s="553"/>
      <c r="S7" s="553"/>
      <c r="T7" s="553"/>
      <c r="U7" s="553"/>
    </row>
    <row r="8" spans="1:21" s="523" customFormat="1" ht="16.149999999999999" customHeight="1" x14ac:dyDescent="0.2">
      <c r="A8" s="523" t="s">
        <v>223</v>
      </c>
      <c r="B8" s="183"/>
      <c r="C8" s="553"/>
      <c r="D8" s="553"/>
      <c r="E8" s="553"/>
      <c r="F8" s="553"/>
      <c r="G8" s="553"/>
      <c r="H8" s="553"/>
      <c r="I8" s="553"/>
      <c r="J8" s="553"/>
      <c r="K8" s="553"/>
      <c r="L8" s="183"/>
      <c r="M8" s="183"/>
      <c r="N8" s="183"/>
      <c r="O8" s="183"/>
      <c r="P8" s="183"/>
      <c r="Q8" s="183"/>
      <c r="R8" s="553"/>
      <c r="S8" s="553"/>
      <c r="T8" s="553"/>
      <c r="U8" s="553"/>
    </row>
    <row r="9" spans="1:21" s="523" customFormat="1" ht="16.149999999999999" customHeight="1" x14ac:dyDescent="0.2">
      <c r="A9" s="523" t="s">
        <v>224</v>
      </c>
      <c r="B9" s="183"/>
      <c r="C9" s="553"/>
      <c r="D9" s="553"/>
      <c r="E9" s="553"/>
      <c r="F9" s="553"/>
      <c r="G9" s="553"/>
      <c r="H9" s="553"/>
      <c r="I9" s="553"/>
      <c r="J9" s="553"/>
      <c r="K9" s="553"/>
      <c r="L9" s="183"/>
      <c r="M9" s="183"/>
      <c r="N9" s="183"/>
      <c r="O9" s="183"/>
      <c r="P9" s="183"/>
      <c r="Q9" s="183"/>
      <c r="R9" s="553"/>
      <c r="S9" s="553"/>
      <c r="T9" s="553"/>
      <c r="U9" s="553"/>
    </row>
    <row r="10" spans="1:21" s="523" customFormat="1" ht="16.149999999999999" customHeight="1" x14ac:dyDescent="0.2">
      <c r="A10" s="554" t="s">
        <v>225</v>
      </c>
      <c r="B10" s="555"/>
      <c r="C10" s="556">
        <v>94</v>
      </c>
      <c r="D10" s="556"/>
      <c r="E10" s="556">
        <v>92</v>
      </c>
      <c r="F10" s="556"/>
      <c r="G10" s="556">
        <v>96</v>
      </c>
      <c r="H10" s="556"/>
      <c r="I10" s="556">
        <v>80</v>
      </c>
      <c r="J10" s="556"/>
      <c r="K10" s="556">
        <v>85</v>
      </c>
      <c r="L10" s="556"/>
      <c r="M10" s="556">
        <v>86</v>
      </c>
      <c r="N10" s="556"/>
      <c r="O10" s="556">
        <v>84</v>
      </c>
      <c r="P10" s="556"/>
      <c r="Q10" s="557">
        <v>88</v>
      </c>
      <c r="R10" s="556"/>
      <c r="S10" s="558">
        <v>0.1</v>
      </c>
      <c r="T10" s="558"/>
      <c r="U10" s="558">
        <v>4.7619047619047616E-2</v>
      </c>
    </row>
    <row r="11" spans="1:21" s="523" customFormat="1" ht="16.149999999999999" customHeight="1" x14ac:dyDescent="0.2">
      <c r="A11" s="193" t="s">
        <v>544</v>
      </c>
      <c r="B11" s="183"/>
      <c r="C11" s="527">
        <v>1576</v>
      </c>
      <c r="D11" s="194"/>
      <c r="E11" s="527">
        <v>1575</v>
      </c>
      <c r="F11" s="194"/>
      <c r="G11" s="527">
        <v>1693</v>
      </c>
      <c r="H11" s="194"/>
      <c r="I11" s="527">
        <v>1464</v>
      </c>
      <c r="J11" s="194"/>
      <c r="K11" s="527">
        <v>1694</v>
      </c>
      <c r="L11" s="194"/>
      <c r="M11" s="527">
        <v>1757</v>
      </c>
      <c r="N11" s="194"/>
      <c r="O11" s="527">
        <v>1747</v>
      </c>
      <c r="P11" s="194"/>
      <c r="Q11" s="528">
        <v>1903</v>
      </c>
      <c r="R11" s="194"/>
      <c r="S11" s="209">
        <v>0.2998633879781421</v>
      </c>
      <c r="T11" s="209"/>
      <c r="U11" s="209">
        <v>8.9295935890097308E-2</v>
      </c>
    </row>
    <row r="12" spans="1:21" s="523" customFormat="1" ht="16.149999999999999" customHeight="1" x14ac:dyDescent="0.2">
      <c r="A12" s="554" t="s">
        <v>226</v>
      </c>
      <c r="B12" s="555"/>
      <c r="C12" s="559">
        <v>1670</v>
      </c>
      <c r="D12" s="560"/>
      <c r="E12" s="559">
        <v>1667</v>
      </c>
      <c r="F12" s="560"/>
      <c r="G12" s="559">
        <v>1789</v>
      </c>
      <c r="H12" s="560"/>
      <c r="I12" s="559">
        <v>1544</v>
      </c>
      <c r="J12" s="560"/>
      <c r="K12" s="559">
        <v>1779</v>
      </c>
      <c r="L12" s="560"/>
      <c r="M12" s="559">
        <v>1843</v>
      </c>
      <c r="N12" s="560"/>
      <c r="O12" s="561">
        <v>1831</v>
      </c>
      <c r="P12" s="560"/>
      <c r="Q12" s="562">
        <v>1991</v>
      </c>
      <c r="R12" s="563"/>
      <c r="S12" s="558">
        <v>0.28950777202072536</v>
      </c>
      <c r="T12" s="558"/>
      <c r="U12" s="558">
        <v>8.7383943200436923E-2</v>
      </c>
    </row>
    <row r="13" spans="1:21" s="523" customFormat="1" ht="16.149999999999999" customHeight="1" x14ac:dyDescent="0.2">
      <c r="A13" s="523" t="s">
        <v>227</v>
      </c>
      <c r="B13" s="183"/>
      <c r="C13" s="196"/>
      <c r="D13" s="196"/>
      <c r="E13" s="196"/>
      <c r="F13" s="196"/>
      <c r="G13" s="196"/>
      <c r="H13" s="196"/>
      <c r="I13" s="196"/>
      <c r="J13" s="196"/>
      <c r="K13" s="196"/>
      <c r="L13" s="196"/>
      <c r="M13" s="196"/>
      <c r="N13" s="196"/>
      <c r="O13" s="196"/>
      <c r="P13" s="196"/>
      <c r="Q13" s="442"/>
      <c r="R13" s="196"/>
      <c r="S13" s="564"/>
      <c r="T13" s="209"/>
      <c r="U13" s="564"/>
    </row>
    <row r="14" spans="1:21" s="523" customFormat="1" ht="16.149999999999999" customHeight="1" x14ac:dyDescent="0.2">
      <c r="A14" s="554" t="s">
        <v>225</v>
      </c>
      <c r="B14" s="555"/>
      <c r="C14" s="565">
        <v>79</v>
      </c>
      <c r="D14" s="565"/>
      <c r="E14" s="565">
        <v>79</v>
      </c>
      <c r="F14" s="565"/>
      <c r="G14" s="565">
        <v>80</v>
      </c>
      <c r="H14" s="565"/>
      <c r="I14" s="565">
        <v>81</v>
      </c>
      <c r="J14" s="565"/>
      <c r="K14" s="565">
        <v>88</v>
      </c>
      <c r="L14" s="565"/>
      <c r="M14" s="565">
        <v>93</v>
      </c>
      <c r="N14" s="565"/>
      <c r="O14" s="565">
        <v>92</v>
      </c>
      <c r="P14" s="565"/>
      <c r="Q14" s="566">
        <v>89</v>
      </c>
      <c r="R14" s="565"/>
      <c r="S14" s="558">
        <v>9.8765432098765427E-2</v>
      </c>
      <c r="T14" s="558"/>
      <c r="U14" s="558">
        <v>-3.2608695652173912E-2</v>
      </c>
    </row>
    <row r="15" spans="1:21" s="523" customFormat="1" ht="16.149999999999999" customHeight="1" x14ac:dyDescent="0.2">
      <c r="A15" s="193" t="s">
        <v>228</v>
      </c>
      <c r="B15" s="183"/>
      <c r="C15" s="527">
        <v>354</v>
      </c>
      <c r="D15" s="194"/>
      <c r="E15" s="527">
        <v>358</v>
      </c>
      <c r="F15" s="194"/>
      <c r="G15" s="527">
        <v>343</v>
      </c>
      <c r="H15" s="194"/>
      <c r="I15" s="527">
        <v>341</v>
      </c>
      <c r="J15" s="194"/>
      <c r="K15" s="527">
        <v>341</v>
      </c>
      <c r="L15" s="194"/>
      <c r="M15" s="527">
        <v>357</v>
      </c>
      <c r="N15" s="194"/>
      <c r="O15" s="527">
        <v>367</v>
      </c>
      <c r="P15" s="194"/>
      <c r="Q15" s="528">
        <v>379</v>
      </c>
      <c r="R15" s="194"/>
      <c r="S15" s="209">
        <v>0.11143695014662756</v>
      </c>
      <c r="T15" s="209"/>
      <c r="U15" s="209">
        <v>3.2697547683923703E-2</v>
      </c>
    </row>
    <row r="16" spans="1:21" s="523" customFormat="1" ht="16.149999999999999" customHeight="1" x14ac:dyDescent="0.2">
      <c r="A16" s="554" t="s">
        <v>229</v>
      </c>
      <c r="B16" s="555"/>
      <c r="C16" s="565">
        <v>433</v>
      </c>
      <c r="D16" s="560"/>
      <c r="E16" s="565">
        <v>437</v>
      </c>
      <c r="F16" s="565"/>
      <c r="G16" s="567">
        <v>423</v>
      </c>
      <c r="H16" s="565"/>
      <c r="I16" s="565">
        <v>422</v>
      </c>
      <c r="J16" s="565"/>
      <c r="K16" s="567">
        <v>429</v>
      </c>
      <c r="L16" s="560"/>
      <c r="M16" s="565">
        <v>450</v>
      </c>
      <c r="N16" s="565"/>
      <c r="O16" s="567">
        <v>459</v>
      </c>
      <c r="P16" s="565"/>
      <c r="Q16" s="568">
        <v>468</v>
      </c>
      <c r="R16" s="565"/>
      <c r="S16" s="558">
        <v>0.10900473933649289</v>
      </c>
      <c r="T16" s="558"/>
      <c r="U16" s="558">
        <v>1.9607843137254902E-2</v>
      </c>
    </row>
    <row r="17" spans="1:21" s="523" customFormat="1" ht="16.149999999999999" customHeight="1" x14ac:dyDescent="0.2">
      <c r="A17" s="523" t="s">
        <v>545</v>
      </c>
      <c r="B17" s="183"/>
      <c r="C17" s="194">
        <v>336</v>
      </c>
      <c r="D17" s="194"/>
      <c r="E17" s="194">
        <v>333</v>
      </c>
      <c r="F17" s="194"/>
      <c r="G17" s="194">
        <v>317</v>
      </c>
      <c r="H17" s="194"/>
      <c r="I17" s="194">
        <v>287</v>
      </c>
      <c r="J17" s="194"/>
      <c r="K17" s="194">
        <v>314</v>
      </c>
      <c r="L17" s="194"/>
      <c r="M17" s="194">
        <v>319</v>
      </c>
      <c r="N17" s="194"/>
      <c r="O17" s="194">
        <v>336</v>
      </c>
      <c r="P17" s="194"/>
      <c r="Q17" s="195">
        <v>324</v>
      </c>
      <c r="R17" s="194"/>
      <c r="S17" s="209">
        <v>0.1289198606271777</v>
      </c>
      <c r="T17" s="209"/>
      <c r="U17" s="209">
        <v>-3.5714285714285712E-2</v>
      </c>
    </row>
    <row r="18" spans="1:21" s="523" customFormat="1" ht="16.149999999999999" customHeight="1" x14ac:dyDescent="0.2">
      <c r="A18" s="554" t="s">
        <v>230</v>
      </c>
      <c r="B18" s="555"/>
      <c r="C18" s="563"/>
      <c r="D18" s="563"/>
      <c r="E18" s="563"/>
      <c r="F18" s="563"/>
      <c r="G18" s="563"/>
      <c r="H18" s="563"/>
      <c r="I18" s="563"/>
      <c r="J18" s="563"/>
      <c r="K18" s="563"/>
      <c r="L18" s="563"/>
      <c r="M18" s="563"/>
      <c r="N18" s="563"/>
      <c r="O18" s="563"/>
      <c r="P18" s="563"/>
      <c r="Q18" s="582"/>
      <c r="R18" s="563"/>
      <c r="S18" s="569"/>
      <c r="T18" s="558"/>
      <c r="U18" s="569"/>
    </row>
    <row r="19" spans="1:21" s="523" customFormat="1" ht="16.149999999999999" customHeight="1" x14ac:dyDescent="0.2">
      <c r="A19" s="523" t="s">
        <v>225</v>
      </c>
      <c r="B19" s="183"/>
      <c r="C19" s="194">
        <v>18</v>
      </c>
      <c r="D19" s="194"/>
      <c r="E19" s="194">
        <v>18</v>
      </c>
      <c r="F19" s="194"/>
      <c r="G19" s="194">
        <v>20</v>
      </c>
      <c r="H19" s="194"/>
      <c r="I19" s="194">
        <v>19</v>
      </c>
      <c r="J19" s="194"/>
      <c r="K19" s="194">
        <v>22</v>
      </c>
      <c r="L19" s="194"/>
      <c r="M19" s="194">
        <v>23</v>
      </c>
      <c r="N19" s="194"/>
      <c r="O19" s="194">
        <v>23</v>
      </c>
      <c r="P19" s="194"/>
      <c r="Q19" s="195">
        <v>24</v>
      </c>
      <c r="R19" s="194"/>
      <c r="S19" s="209">
        <v>0.26315789473684209</v>
      </c>
      <c r="T19" s="209"/>
      <c r="U19" s="209">
        <v>4.3478260869565216E-2</v>
      </c>
    </row>
    <row r="20" spans="1:21" s="523" customFormat="1" ht="16.149999999999999" customHeight="1" x14ac:dyDescent="0.2">
      <c r="A20" s="570" t="s">
        <v>228</v>
      </c>
      <c r="B20" s="555"/>
      <c r="C20" s="571">
        <v>128</v>
      </c>
      <c r="D20" s="565"/>
      <c r="E20" s="571">
        <v>126</v>
      </c>
      <c r="F20" s="565"/>
      <c r="G20" s="571">
        <v>125</v>
      </c>
      <c r="H20" s="565"/>
      <c r="I20" s="571">
        <v>113</v>
      </c>
      <c r="J20" s="565"/>
      <c r="K20" s="571">
        <v>125</v>
      </c>
      <c r="L20" s="565"/>
      <c r="M20" s="571">
        <v>132</v>
      </c>
      <c r="N20" s="565"/>
      <c r="O20" s="571">
        <v>134</v>
      </c>
      <c r="P20" s="565"/>
      <c r="Q20" s="572">
        <v>133</v>
      </c>
      <c r="R20" s="565"/>
      <c r="S20" s="558">
        <v>0.17699115044247787</v>
      </c>
      <c r="T20" s="558"/>
      <c r="U20" s="558">
        <v>-7.462686567164179E-3</v>
      </c>
    </row>
    <row r="21" spans="1:21" s="523" customFormat="1" ht="16.149999999999999" customHeight="1" x14ac:dyDescent="0.2">
      <c r="A21" s="523" t="s">
        <v>231</v>
      </c>
      <c r="B21" s="183"/>
      <c r="C21" s="194">
        <v>146</v>
      </c>
      <c r="D21" s="194"/>
      <c r="E21" s="194">
        <v>144</v>
      </c>
      <c r="F21" s="194"/>
      <c r="G21" s="194">
        <v>145</v>
      </c>
      <c r="H21" s="194"/>
      <c r="I21" s="194">
        <v>132</v>
      </c>
      <c r="J21" s="194"/>
      <c r="K21" s="203">
        <v>147</v>
      </c>
      <c r="L21" s="194"/>
      <c r="M21" s="194">
        <v>155</v>
      </c>
      <c r="N21" s="194"/>
      <c r="O21" s="203">
        <v>157</v>
      </c>
      <c r="P21" s="194"/>
      <c r="Q21" s="532">
        <v>157</v>
      </c>
      <c r="R21" s="194"/>
      <c r="S21" s="209">
        <v>0.18939393939393939</v>
      </c>
      <c r="T21" s="209"/>
      <c r="U21" s="209">
        <v>0</v>
      </c>
    </row>
    <row r="22" spans="1:21" s="523" customFormat="1" ht="16.149999999999999" customHeight="1" x14ac:dyDescent="0.2">
      <c r="A22" s="554" t="s">
        <v>546</v>
      </c>
      <c r="B22" s="555"/>
      <c r="C22" s="563"/>
      <c r="D22" s="563"/>
      <c r="E22" s="563"/>
      <c r="F22" s="563"/>
      <c r="G22" s="563"/>
      <c r="H22" s="563"/>
      <c r="I22" s="563"/>
      <c r="J22" s="563"/>
      <c r="K22" s="563"/>
      <c r="L22" s="563"/>
      <c r="M22" s="563"/>
      <c r="N22" s="563"/>
      <c r="O22" s="563"/>
      <c r="P22" s="563"/>
      <c r="Q22" s="582"/>
      <c r="R22" s="563"/>
      <c r="S22" s="569"/>
      <c r="T22" s="558"/>
      <c r="U22" s="569"/>
    </row>
    <row r="23" spans="1:21" s="523" customFormat="1" ht="16.149999999999999" customHeight="1" x14ac:dyDescent="0.2">
      <c r="A23" s="523" t="s">
        <v>225</v>
      </c>
      <c r="B23" s="183"/>
      <c r="C23" s="194">
        <v>23</v>
      </c>
      <c r="D23" s="196"/>
      <c r="E23" s="194">
        <v>22</v>
      </c>
      <c r="F23" s="196"/>
      <c r="G23" s="194">
        <v>22</v>
      </c>
      <c r="H23" s="196"/>
      <c r="I23" s="194">
        <v>21</v>
      </c>
      <c r="J23" s="196"/>
      <c r="K23" s="194">
        <v>21</v>
      </c>
      <c r="L23" s="196"/>
      <c r="M23" s="194">
        <v>21</v>
      </c>
      <c r="N23" s="196"/>
      <c r="O23" s="194">
        <v>22</v>
      </c>
      <c r="P23" s="196"/>
      <c r="Q23" s="195">
        <v>21</v>
      </c>
      <c r="R23" s="196"/>
      <c r="S23" s="209">
        <v>0</v>
      </c>
      <c r="T23" s="209"/>
      <c r="U23" s="209">
        <v>-4.5454545454545456E-2</v>
      </c>
    </row>
    <row r="24" spans="1:21" s="523" customFormat="1" ht="16.149999999999999" customHeight="1" x14ac:dyDescent="0.2">
      <c r="A24" s="570" t="s">
        <v>544</v>
      </c>
      <c r="B24" s="555"/>
      <c r="C24" s="571">
        <v>121</v>
      </c>
      <c r="D24" s="565"/>
      <c r="E24" s="571">
        <v>120</v>
      </c>
      <c r="F24" s="565"/>
      <c r="G24" s="571">
        <v>114</v>
      </c>
      <c r="H24" s="565"/>
      <c r="I24" s="571">
        <v>105</v>
      </c>
      <c r="J24" s="565"/>
      <c r="K24" s="571">
        <v>115</v>
      </c>
      <c r="L24" s="565"/>
      <c r="M24" s="571">
        <v>130</v>
      </c>
      <c r="N24" s="565"/>
      <c r="O24" s="571">
        <v>148</v>
      </c>
      <c r="P24" s="565"/>
      <c r="Q24" s="572">
        <v>155</v>
      </c>
      <c r="R24" s="565"/>
      <c r="S24" s="558">
        <v>0.47619047619047616</v>
      </c>
      <c r="T24" s="558"/>
      <c r="U24" s="558">
        <v>4.72972972972973E-2</v>
      </c>
    </row>
    <row r="25" spans="1:21" s="523" customFormat="1" ht="16.149999999999999" customHeight="1" x14ac:dyDescent="0.2">
      <c r="A25" s="523" t="s">
        <v>232</v>
      </c>
      <c r="B25" s="183"/>
      <c r="C25" s="204">
        <v>144</v>
      </c>
      <c r="D25" s="194"/>
      <c r="E25" s="204">
        <v>142</v>
      </c>
      <c r="F25" s="194"/>
      <c r="G25" s="204">
        <v>136</v>
      </c>
      <c r="H25" s="194"/>
      <c r="I25" s="204">
        <v>126</v>
      </c>
      <c r="J25" s="194"/>
      <c r="K25" s="204">
        <v>136</v>
      </c>
      <c r="L25" s="194"/>
      <c r="M25" s="204">
        <v>151</v>
      </c>
      <c r="N25" s="194"/>
      <c r="O25" s="204">
        <v>170</v>
      </c>
      <c r="P25" s="194"/>
      <c r="Q25" s="573">
        <v>176</v>
      </c>
      <c r="R25" s="194"/>
      <c r="S25" s="209">
        <v>0.3968253968253968</v>
      </c>
      <c r="T25" s="209"/>
      <c r="U25" s="209">
        <v>3.5294117647058823E-2</v>
      </c>
    </row>
    <row r="26" spans="1:21" s="523" customFormat="1" ht="16.149999999999999" customHeight="1" x14ac:dyDescent="0.2">
      <c r="A26" s="554" t="s">
        <v>233</v>
      </c>
      <c r="B26" s="555"/>
      <c r="C26" s="574">
        <v>2729</v>
      </c>
      <c r="D26" s="556"/>
      <c r="E26" s="574">
        <v>2723</v>
      </c>
      <c r="F26" s="556"/>
      <c r="G26" s="574">
        <v>2810</v>
      </c>
      <c r="H26" s="556"/>
      <c r="I26" s="574">
        <v>2511</v>
      </c>
      <c r="J26" s="556"/>
      <c r="K26" s="574">
        <v>2805</v>
      </c>
      <c r="L26" s="556"/>
      <c r="M26" s="574">
        <v>2918</v>
      </c>
      <c r="N26" s="556"/>
      <c r="O26" s="574">
        <v>2953</v>
      </c>
      <c r="P26" s="556"/>
      <c r="Q26" s="575">
        <v>3116</v>
      </c>
      <c r="R26" s="556"/>
      <c r="S26" s="558">
        <v>0.24093986459577857</v>
      </c>
      <c r="T26" s="558"/>
      <c r="U26" s="558">
        <v>5.5198103623433796E-2</v>
      </c>
    </row>
    <row r="27" spans="1:21" s="523" customFormat="1" ht="16.149999999999999" customHeight="1" x14ac:dyDescent="0.2">
      <c r="A27" s="523" t="s">
        <v>234</v>
      </c>
      <c r="B27" s="183"/>
      <c r="C27" s="183"/>
      <c r="D27" s="183"/>
      <c r="E27" s="183"/>
      <c r="F27" s="183"/>
      <c r="G27" s="183"/>
      <c r="H27" s="183"/>
      <c r="I27" s="183"/>
      <c r="J27" s="183"/>
      <c r="K27" s="183"/>
      <c r="L27" s="183"/>
      <c r="M27" s="183"/>
      <c r="N27" s="183"/>
      <c r="O27" s="183"/>
      <c r="P27" s="183"/>
      <c r="Q27" s="185"/>
      <c r="R27" s="183"/>
      <c r="S27" s="209"/>
      <c r="T27" s="209"/>
      <c r="U27" s="209"/>
    </row>
    <row r="28" spans="1:21" s="523" customFormat="1" ht="16.149999999999999" customHeight="1" x14ac:dyDescent="0.2">
      <c r="A28" s="570" t="s">
        <v>235</v>
      </c>
      <c r="B28" s="555"/>
      <c r="C28" s="576">
        <v>1885</v>
      </c>
      <c r="D28" s="577"/>
      <c r="E28" s="576">
        <v>1897</v>
      </c>
      <c r="F28" s="578"/>
      <c r="G28" s="576">
        <v>1956</v>
      </c>
      <c r="H28" s="577"/>
      <c r="I28" s="576">
        <v>1731</v>
      </c>
      <c r="J28" s="577"/>
      <c r="K28" s="576">
        <v>1899</v>
      </c>
      <c r="L28" s="577"/>
      <c r="M28" s="576">
        <v>1965</v>
      </c>
      <c r="N28" s="578"/>
      <c r="O28" s="576">
        <v>1999</v>
      </c>
      <c r="P28" s="577"/>
      <c r="Q28" s="579">
        <v>2115</v>
      </c>
      <c r="R28" s="578"/>
      <c r="S28" s="558">
        <v>0.22183708838821489</v>
      </c>
      <c r="T28" s="558"/>
      <c r="U28" s="558">
        <v>5.8029014507253625E-2</v>
      </c>
    </row>
    <row r="29" spans="1:21" s="523" customFormat="1" ht="16.149999999999999" customHeight="1" x14ac:dyDescent="0.2">
      <c r="A29" s="193" t="s">
        <v>214</v>
      </c>
      <c r="B29" s="183"/>
      <c r="C29" s="194">
        <v>511</v>
      </c>
      <c r="D29" s="194"/>
      <c r="E29" s="194">
        <v>495</v>
      </c>
      <c r="F29" s="194"/>
      <c r="G29" s="194">
        <v>476</v>
      </c>
      <c r="H29" s="194"/>
      <c r="I29" s="194">
        <v>421</v>
      </c>
      <c r="J29" s="194"/>
      <c r="K29" s="194">
        <v>447</v>
      </c>
      <c r="L29" s="194"/>
      <c r="M29" s="194">
        <v>471</v>
      </c>
      <c r="N29" s="194"/>
      <c r="O29" s="194">
        <v>476</v>
      </c>
      <c r="P29" s="194"/>
      <c r="Q29" s="195">
        <v>493</v>
      </c>
      <c r="R29" s="196"/>
      <c r="S29" s="209">
        <v>0.17102137767220901</v>
      </c>
      <c r="T29" s="209"/>
      <c r="U29" s="209">
        <v>3.5714285714285712E-2</v>
      </c>
    </row>
    <row r="30" spans="1:21" s="523" customFormat="1" ht="16.149999999999999" customHeight="1" x14ac:dyDescent="0.2">
      <c r="A30" s="570" t="s">
        <v>215</v>
      </c>
      <c r="B30" s="555"/>
      <c r="C30" s="565">
        <v>333</v>
      </c>
      <c r="D30" s="565"/>
      <c r="E30" s="565">
        <v>331</v>
      </c>
      <c r="F30" s="565"/>
      <c r="G30" s="565">
        <v>378</v>
      </c>
      <c r="H30" s="565"/>
      <c r="I30" s="565">
        <v>359</v>
      </c>
      <c r="J30" s="565"/>
      <c r="K30" s="565">
        <v>459</v>
      </c>
      <c r="L30" s="565"/>
      <c r="M30" s="565">
        <v>482</v>
      </c>
      <c r="N30" s="565"/>
      <c r="O30" s="565">
        <v>478</v>
      </c>
      <c r="P30" s="565"/>
      <c r="Q30" s="566">
        <v>508</v>
      </c>
      <c r="R30" s="563"/>
      <c r="S30" s="558">
        <v>0.41504178272980502</v>
      </c>
      <c r="T30" s="558"/>
      <c r="U30" s="558">
        <v>6.2761506276150625E-2</v>
      </c>
    </row>
    <row r="31" spans="1:21" s="523" customFormat="1" ht="16.149999999999999" customHeight="1" x14ac:dyDescent="0.2">
      <c r="A31" s="523" t="s">
        <v>233</v>
      </c>
      <c r="B31" s="183"/>
      <c r="C31" s="548">
        <v>2729</v>
      </c>
      <c r="D31" s="206"/>
      <c r="E31" s="548">
        <v>2723</v>
      </c>
      <c r="F31" s="206"/>
      <c r="G31" s="548">
        <v>2810</v>
      </c>
      <c r="H31" s="206"/>
      <c r="I31" s="548">
        <v>2511</v>
      </c>
      <c r="J31" s="206"/>
      <c r="K31" s="548">
        <v>2805</v>
      </c>
      <c r="L31" s="206"/>
      <c r="M31" s="548">
        <v>2918</v>
      </c>
      <c r="N31" s="206"/>
      <c r="O31" s="548">
        <v>2953</v>
      </c>
      <c r="P31" s="206"/>
      <c r="Q31" s="549">
        <v>3116</v>
      </c>
      <c r="R31" s="206"/>
      <c r="S31" s="209">
        <v>0.24093986459577857</v>
      </c>
      <c r="T31" s="209"/>
      <c r="U31" s="209">
        <v>5.5198103623433796E-2</v>
      </c>
    </row>
    <row r="32" spans="1:21" ht="4.9000000000000004" customHeight="1" x14ac:dyDescent="0.2">
      <c r="A32" s="111"/>
      <c r="B32" s="31"/>
      <c r="C32" s="31"/>
      <c r="D32" s="31"/>
      <c r="E32" s="31"/>
      <c r="F32" s="31"/>
      <c r="G32" s="31"/>
      <c r="H32" s="31"/>
      <c r="I32" s="31"/>
      <c r="J32" s="31"/>
      <c r="K32" s="31"/>
      <c r="L32" s="31"/>
      <c r="M32" s="31"/>
      <c r="N32" s="31"/>
      <c r="O32" s="31"/>
      <c r="P32" s="31"/>
      <c r="Q32" s="31"/>
      <c r="R32" s="31"/>
      <c r="S32" s="28"/>
      <c r="T32" s="28"/>
      <c r="U32" s="28"/>
    </row>
    <row r="33" spans="1:21" ht="16.149999999999999" customHeight="1" x14ac:dyDescent="0.2">
      <c r="A33" s="857" t="s">
        <v>236</v>
      </c>
      <c r="B33" s="853"/>
      <c r="C33" s="853"/>
      <c r="D33" s="867"/>
      <c r="E33" s="853"/>
      <c r="F33" s="867"/>
      <c r="G33" s="853"/>
      <c r="H33" s="867"/>
      <c r="I33" s="853"/>
      <c r="J33" s="867"/>
      <c r="K33" s="853"/>
      <c r="L33" s="867"/>
      <c r="M33" s="853"/>
      <c r="N33" s="867"/>
      <c r="O33" s="853"/>
      <c r="P33" s="867"/>
      <c r="Q33" s="853"/>
      <c r="R33" s="853"/>
      <c r="S33" s="853"/>
      <c r="T33" s="853"/>
      <c r="U33" s="853"/>
    </row>
    <row r="34" spans="1:21" ht="15" customHeight="1" x14ac:dyDescent="0.2">
      <c r="A34" s="857" t="s">
        <v>237</v>
      </c>
      <c r="B34" s="835"/>
      <c r="C34" s="836"/>
      <c r="D34" s="835"/>
      <c r="E34" s="836"/>
      <c r="F34" s="835"/>
      <c r="G34" s="836"/>
      <c r="H34" s="835"/>
      <c r="I34" s="863"/>
      <c r="J34" s="835"/>
      <c r="K34" s="853"/>
      <c r="L34" s="835"/>
      <c r="M34" s="853"/>
      <c r="N34" s="835"/>
      <c r="O34" s="853"/>
      <c r="P34" s="835"/>
      <c r="Q34" s="853"/>
      <c r="R34" s="853"/>
      <c r="S34" s="853"/>
      <c r="T34" s="853"/>
      <c r="U34" s="853"/>
    </row>
    <row r="35" spans="1:21" ht="25.15" customHeight="1" x14ac:dyDescent="0.2">
      <c r="A35" s="857" t="s">
        <v>238</v>
      </c>
      <c r="B35" s="853"/>
      <c r="C35" s="868"/>
      <c r="D35" s="867"/>
      <c r="E35" s="853"/>
      <c r="F35" s="867"/>
      <c r="G35" s="853"/>
      <c r="H35" s="867"/>
      <c r="I35" s="853"/>
      <c r="J35" s="867"/>
      <c r="K35" s="867"/>
      <c r="L35" s="867"/>
      <c r="M35" s="867"/>
      <c r="N35" s="867"/>
      <c r="O35" s="867"/>
      <c r="P35" s="867"/>
      <c r="Q35" s="867"/>
      <c r="R35" s="867"/>
      <c r="S35" s="853"/>
      <c r="T35" s="853"/>
      <c r="U35" s="853"/>
    </row>
    <row r="36" spans="1:21" ht="16.149999999999999" customHeight="1" x14ac:dyDescent="0.2">
      <c r="A36" s="34" t="s">
        <v>239</v>
      </c>
      <c r="B36" s="1"/>
      <c r="C36" s="110"/>
      <c r="D36" s="112" t="s">
        <v>0</v>
      </c>
      <c r="E36" s="112" t="s">
        <v>0</v>
      </c>
      <c r="F36" s="112" t="s">
        <v>0</v>
      </c>
      <c r="G36" s="112" t="s">
        <v>0</v>
      </c>
      <c r="H36" s="32"/>
      <c r="I36" s="32"/>
      <c r="J36" s="32"/>
      <c r="K36" s="32"/>
      <c r="L36" s="113" t="s">
        <v>0</v>
      </c>
      <c r="M36" s="113" t="s">
        <v>0</v>
      </c>
      <c r="N36" s="113" t="s">
        <v>0</v>
      </c>
      <c r="O36" s="113" t="s">
        <v>0</v>
      </c>
      <c r="P36" s="113" t="s">
        <v>0</v>
      </c>
      <c r="Q36" s="113" t="s">
        <v>0</v>
      </c>
      <c r="R36" s="110"/>
      <c r="S36" s="3"/>
      <c r="T36" s="3"/>
      <c r="U36" s="3"/>
    </row>
    <row r="37" spans="1:21" s="523" customFormat="1" ht="16.149999999999999" customHeight="1" x14ac:dyDescent="0.2">
      <c r="A37" s="523" t="s">
        <v>240</v>
      </c>
      <c r="B37" s="183"/>
      <c r="C37" s="183"/>
      <c r="D37" s="183"/>
      <c r="E37" s="183"/>
      <c r="F37" s="183"/>
      <c r="G37" s="183"/>
      <c r="H37" s="183"/>
      <c r="I37" s="183"/>
      <c r="J37" s="183"/>
      <c r="K37" s="183"/>
      <c r="L37" s="183"/>
      <c r="M37" s="183"/>
      <c r="N37" s="183"/>
      <c r="O37" s="183"/>
      <c r="P37" s="183"/>
      <c r="Q37" s="183"/>
      <c r="R37" s="183"/>
      <c r="S37" s="209"/>
      <c r="T37" s="209"/>
      <c r="U37" s="209"/>
    </row>
    <row r="38" spans="1:21" s="523" customFormat="1" ht="15" customHeight="1" x14ac:dyDescent="0.2">
      <c r="A38" s="570" t="s">
        <v>241</v>
      </c>
      <c r="B38" s="555"/>
      <c r="C38" s="556">
        <v>48</v>
      </c>
      <c r="D38" s="578"/>
      <c r="E38" s="556">
        <v>46</v>
      </c>
      <c r="F38" s="578"/>
      <c r="G38" s="556">
        <v>40</v>
      </c>
      <c r="H38" s="578"/>
      <c r="I38" s="556">
        <v>43</v>
      </c>
      <c r="J38" s="578"/>
      <c r="K38" s="556">
        <v>45</v>
      </c>
      <c r="L38" s="578"/>
      <c r="M38" s="556">
        <v>48</v>
      </c>
      <c r="N38" s="578"/>
      <c r="O38" s="556">
        <v>56</v>
      </c>
      <c r="P38" s="578"/>
      <c r="Q38" s="556">
        <v>56</v>
      </c>
      <c r="R38" s="577"/>
      <c r="S38" s="558">
        <v>0.30232558139534882</v>
      </c>
      <c r="T38" s="558"/>
      <c r="U38" s="558">
        <v>0</v>
      </c>
    </row>
    <row r="39" spans="1:21" s="523" customFormat="1" ht="16.149999999999999" customHeight="1" x14ac:dyDescent="0.2">
      <c r="A39" s="193" t="s">
        <v>242</v>
      </c>
      <c r="B39" s="183"/>
      <c r="C39" s="194">
        <v>3</v>
      </c>
      <c r="D39" s="196"/>
      <c r="E39" s="194">
        <v>3</v>
      </c>
      <c r="F39" s="196"/>
      <c r="G39" s="194">
        <v>4</v>
      </c>
      <c r="H39" s="196"/>
      <c r="I39" s="194">
        <v>9</v>
      </c>
      <c r="J39" s="196"/>
      <c r="K39" s="194">
        <v>8</v>
      </c>
      <c r="L39" s="196"/>
      <c r="M39" s="194">
        <v>9</v>
      </c>
      <c r="N39" s="196"/>
      <c r="O39" s="194">
        <v>9</v>
      </c>
      <c r="P39" s="196"/>
      <c r="Q39" s="194">
        <v>9</v>
      </c>
      <c r="R39" s="580"/>
      <c r="S39" s="209">
        <v>0</v>
      </c>
      <c r="T39" s="209"/>
      <c r="U39" s="209">
        <v>0</v>
      </c>
    </row>
    <row r="40" spans="1:21" s="523" customFormat="1" ht="16.149999999999999" customHeight="1" x14ac:dyDescent="0.2">
      <c r="A40" s="570" t="s">
        <v>243</v>
      </c>
      <c r="B40" s="555"/>
      <c r="C40" s="565">
        <v>513</v>
      </c>
      <c r="D40" s="563"/>
      <c r="E40" s="565">
        <v>524</v>
      </c>
      <c r="F40" s="563"/>
      <c r="G40" s="565">
        <v>566</v>
      </c>
      <c r="H40" s="563"/>
      <c r="I40" s="565">
        <v>482</v>
      </c>
      <c r="J40" s="563"/>
      <c r="K40" s="565">
        <v>535</v>
      </c>
      <c r="L40" s="563"/>
      <c r="M40" s="565">
        <v>548</v>
      </c>
      <c r="N40" s="563"/>
      <c r="O40" s="565">
        <v>553</v>
      </c>
      <c r="P40" s="563"/>
      <c r="Q40" s="565">
        <v>618</v>
      </c>
      <c r="R40" s="565"/>
      <c r="S40" s="558">
        <v>0.28215767634854771</v>
      </c>
      <c r="T40" s="558"/>
      <c r="U40" s="558">
        <v>0.11754068716094032</v>
      </c>
    </row>
    <row r="41" spans="1:21" s="523" customFormat="1" ht="16.149999999999999" customHeight="1" x14ac:dyDescent="0.2">
      <c r="A41" s="193" t="s">
        <v>244</v>
      </c>
      <c r="B41" s="183"/>
      <c r="C41" s="194">
        <v>65</v>
      </c>
      <c r="D41" s="196"/>
      <c r="E41" s="527">
        <v>66</v>
      </c>
      <c r="F41" s="196"/>
      <c r="G41" s="527">
        <v>69</v>
      </c>
      <c r="H41" s="196"/>
      <c r="I41" s="527">
        <v>66</v>
      </c>
      <c r="J41" s="196"/>
      <c r="K41" s="194">
        <v>73</v>
      </c>
      <c r="L41" s="196"/>
      <c r="M41" s="194">
        <v>77</v>
      </c>
      <c r="N41" s="196"/>
      <c r="O41" s="194">
        <v>80</v>
      </c>
      <c r="P41" s="196"/>
      <c r="Q41" s="194">
        <v>85</v>
      </c>
      <c r="R41" s="194"/>
      <c r="S41" s="209">
        <v>0.2878787878787879</v>
      </c>
      <c r="T41" s="209"/>
      <c r="U41" s="209">
        <v>6.25E-2</v>
      </c>
    </row>
    <row r="42" spans="1:21" s="523" customFormat="1" ht="16.149999999999999" customHeight="1" x14ac:dyDescent="0.2">
      <c r="A42" s="554" t="s">
        <v>245</v>
      </c>
      <c r="B42" s="555"/>
      <c r="C42" s="574">
        <v>629</v>
      </c>
      <c r="D42" s="556"/>
      <c r="E42" s="581">
        <v>639</v>
      </c>
      <c r="F42" s="556"/>
      <c r="G42" s="574">
        <v>679</v>
      </c>
      <c r="H42" s="556"/>
      <c r="I42" s="574">
        <v>600</v>
      </c>
      <c r="J42" s="563"/>
      <c r="K42" s="574">
        <v>661</v>
      </c>
      <c r="L42" s="556"/>
      <c r="M42" s="574">
        <v>682</v>
      </c>
      <c r="N42" s="556"/>
      <c r="O42" s="574">
        <v>698</v>
      </c>
      <c r="P42" s="556"/>
      <c r="Q42" s="574">
        <v>768</v>
      </c>
      <c r="R42" s="556"/>
      <c r="S42" s="558">
        <v>0.28000000000000003</v>
      </c>
      <c r="T42" s="558"/>
      <c r="U42" s="558">
        <v>0.10028653295128939</v>
      </c>
    </row>
    <row r="43" spans="1:21" ht="4.9000000000000004" customHeight="1" x14ac:dyDescent="0.2">
      <c r="A43" s="114"/>
      <c r="B43" s="10"/>
      <c r="C43" s="99"/>
      <c r="D43" s="101"/>
      <c r="E43" s="101"/>
      <c r="F43" s="99"/>
      <c r="G43" s="99"/>
      <c r="H43" s="99"/>
      <c r="I43" s="99"/>
      <c r="J43" s="32"/>
      <c r="K43" s="32"/>
      <c r="L43" s="99"/>
      <c r="M43" s="99"/>
      <c r="N43" s="99"/>
      <c r="O43" s="99"/>
      <c r="P43" s="99"/>
      <c r="Q43" s="99"/>
      <c r="R43" s="99"/>
      <c r="S43" s="99"/>
      <c r="T43" s="99"/>
      <c r="U43" s="99"/>
    </row>
    <row r="44" spans="1:21" ht="16.149999999999999" customHeight="1" x14ac:dyDescent="0.2">
      <c r="A44" s="857" t="s">
        <v>246</v>
      </c>
      <c r="B44" s="835"/>
      <c r="C44" s="836"/>
      <c r="D44" s="835"/>
      <c r="E44" s="836"/>
      <c r="F44" s="835"/>
      <c r="G44" s="836"/>
      <c r="H44" s="835"/>
      <c r="I44" s="863"/>
      <c r="J44" s="835"/>
      <c r="K44" s="835"/>
      <c r="L44" s="835"/>
      <c r="M44" s="835"/>
      <c r="N44" s="835"/>
      <c r="O44" s="835"/>
      <c r="P44" s="835"/>
      <c r="Q44" s="835"/>
      <c r="R44" s="835"/>
      <c r="S44" s="853"/>
      <c r="T44" s="853"/>
      <c r="U44" s="853"/>
    </row>
  </sheetData>
  <mergeCells count="9">
    <mergeCell ref="A33:U33"/>
    <mergeCell ref="A34:U34"/>
    <mergeCell ref="A35:U35"/>
    <mergeCell ref="A44:U44"/>
    <mergeCell ref="A1:U1"/>
    <mergeCell ref="A2:U2"/>
    <mergeCell ref="A3:U3"/>
    <mergeCell ref="C5:Q5"/>
    <mergeCell ref="S5:U5"/>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
  <sheetViews>
    <sheetView showGridLines="0" workbookViewId="0">
      <selection activeCell="U7" sqref="U7"/>
    </sheetView>
  </sheetViews>
  <sheetFormatPr defaultColWidth="21.5" defaultRowHeight="12.75" x14ac:dyDescent="0.2"/>
  <cols>
    <col min="1" max="1" width="1.5" customWidth="1"/>
    <col min="2" max="2" width="2.5" customWidth="1"/>
    <col min="3" max="3" width="24.5" customWidth="1"/>
    <col min="4" max="4" width="0.6640625" customWidth="1"/>
    <col min="5" max="5" width="11.5" customWidth="1"/>
    <col min="6" max="6" width="0.6640625" customWidth="1"/>
    <col min="7" max="7" width="11.5" customWidth="1"/>
    <col min="8" max="8" width="0.6640625" customWidth="1"/>
    <col min="9" max="9" width="11.5" customWidth="1"/>
    <col min="10" max="10" width="0.6640625" customWidth="1"/>
    <col min="11" max="11" width="12.83203125" customWidth="1"/>
    <col min="12" max="12" width="0.6640625" customWidth="1"/>
    <col min="13" max="13" width="11.5" customWidth="1"/>
    <col min="14" max="14" width="0.6640625" customWidth="1"/>
    <col min="15" max="15" width="11.5" customWidth="1"/>
    <col min="16" max="16" width="0.6640625" customWidth="1"/>
    <col min="17" max="17" width="11.5" customWidth="1"/>
    <col min="18" max="18" width="0.6640625" customWidth="1"/>
    <col min="19" max="19" width="11.5" customWidth="1"/>
    <col min="20" max="20" width="0.6640625" customWidth="1"/>
  </cols>
  <sheetData>
    <row r="1" spans="1:20" s="170" customFormat="1" ht="18.75" customHeight="1" x14ac:dyDescent="0.2">
      <c r="A1" s="819" t="s">
        <v>19</v>
      </c>
      <c r="B1" s="818"/>
      <c r="C1" s="818"/>
      <c r="D1" s="818"/>
      <c r="E1" s="818"/>
      <c r="F1" s="818"/>
      <c r="G1" s="818"/>
      <c r="H1" s="818"/>
      <c r="I1" s="818"/>
      <c r="J1" s="818"/>
      <c r="K1" s="818"/>
      <c r="L1" s="818"/>
      <c r="M1" s="818"/>
      <c r="N1" s="818"/>
      <c r="O1" s="818"/>
      <c r="P1" s="818"/>
      <c r="Q1" s="818"/>
      <c r="R1" s="818"/>
      <c r="S1" s="818"/>
    </row>
    <row r="2" spans="1:20" s="170" customFormat="1" ht="18.75" customHeight="1" x14ac:dyDescent="0.2">
      <c r="A2" s="819" t="s">
        <v>20</v>
      </c>
      <c r="B2" s="818"/>
      <c r="C2" s="818"/>
      <c r="D2" s="818"/>
      <c r="E2" s="818"/>
      <c r="F2" s="818"/>
      <c r="G2" s="818"/>
      <c r="H2" s="818"/>
      <c r="I2" s="818"/>
      <c r="J2" s="818"/>
      <c r="K2" s="818"/>
      <c r="L2" s="818"/>
      <c r="M2" s="818"/>
      <c r="N2" s="818"/>
      <c r="O2" s="818"/>
      <c r="P2" s="818"/>
      <c r="Q2" s="818"/>
      <c r="R2" s="818"/>
      <c r="S2" s="818"/>
    </row>
    <row r="3" spans="1:20" s="170" customFormat="1" ht="18.75" customHeight="1" x14ac:dyDescent="0.2">
      <c r="A3" s="819" t="s">
        <v>247</v>
      </c>
      <c r="B3" s="818"/>
      <c r="C3" s="818"/>
      <c r="D3" s="818"/>
      <c r="E3" s="818"/>
      <c r="F3" s="818"/>
      <c r="G3" s="818"/>
      <c r="H3" s="818"/>
      <c r="I3" s="818"/>
      <c r="J3" s="818"/>
      <c r="K3" s="818"/>
      <c r="L3" s="818"/>
      <c r="M3" s="818"/>
      <c r="N3" s="818"/>
      <c r="O3" s="818"/>
      <c r="P3" s="818"/>
      <c r="Q3" s="818"/>
      <c r="R3" s="818"/>
      <c r="S3" s="818"/>
    </row>
    <row r="4" spans="1:20" ht="18.75" customHeight="1" x14ac:dyDescent="0.2">
      <c r="A4" s="874" t="s">
        <v>193</v>
      </c>
      <c r="B4" s="853"/>
      <c r="C4" s="853"/>
      <c r="D4" s="4"/>
      <c r="E4" s="4"/>
      <c r="F4" s="4"/>
      <c r="G4" s="4"/>
      <c r="H4" s="4"/>
      <c r="I4" s="4"/>
      <c r="J4" s="4"/>
      <c r="K4" s="4"/>
      <c r="L4" s="4"/>
      <c r="M4" s="4"/>
      <c r="N4" s="4"/>
      <c r="O4" s="4"/>
      <c r="P4" s="4"/>
      <c r="Q4" s="4"/>
      <c r="R4" s="4"/>
      <c r="S4" s="4"/>
    </row>
    <row r="5" spans="1:20" s="523" customFormat="1" ht="18.75" customHeight="1" x14ac:dyDescent="0.2">
      <c r="A5" s="853"/>
      <c r="B5" s="853"/>
      <c r="C5" s="853"/>
      <c r="D5" s="183"/>
      <c r="E5" s="869" t="s">
        <v>18</v>
      </c>
      <c r="F5" s="860"/>
      <c r="G5" s="860"/>
      <c r="H5" s="860"/>
      <c r="I5" s="860"/>
      <c r="J5" s="860"/>
      <c r="K5" s="860"/>
      <c r="L5" s="860"/>
      <c r="M5" s="860"/>
      <c r="N5" s="860"/>
      <c r="O5" s="860"/>
      <c r="P5" s="860"/>
      <c r="Q5" s="860"/>
      <c r="R5" s="860"/>
      <c r="S5" s="860"/>
    </row>
    <row r="6" spans="1:20" s="523" customFormat="1" ht="16.149999999999999" customHeight="1" x14ac:dyDescent="0.2">
      <c r="A6" s="866"/>
      <c r="B6" s="866"/>
      <c r="C6" s="866"/>
      <c r="D6" s="183"/>
      <c r="E6" s="515" t="s">
        <v>3</v>
      </c>
      <c r="F6" s="183"/>
      <c r="G6" s="551" t="s">
        <v>4</v>
      </c>
      <c r="H6" s="183"/>
      <c r="I6" s="551" t="s">
        <v>5</v>
      </c>
      <c r="J6" s="183"/>
      <c r="K6" s="515" t="s">
        <v>6</v>
      </c>
      <c r="L6" s="183"/>
      <c r="M6" s="551" t="s">
        <v>7</v>
      </c>
      <c r="N6" s="183"/>
      <c r="O6" s="515" t="s">
        <v>8</v>
      </c>
      <c r="P6" s="183"/>
      <c r="Q6" s="551" t="s">
        <v>9</v>
      </c>
      <c r="R6" s="183"/>
      <c r="S6" s="551" t="s">
        <v>10</v>
      </c>
    </row>
    <row r="7" spans="1:20" s="523" customFormat="1" ht="18.75" customHeight="1" x14ac:dyDescent="0.2">
      <c r="A7" s="856" t="s">
        <v>547</v>
      </c>
      <c r="B7" s="856"/>
      <c r="C7" s="856"/>
      <c r="D7" s="183"/>
      <c r="E7" s="183"/>
      <c r="F7" s="183"/>
      <c r="G7" s="183"/>
      <c r="H7" s="183"/>
      <c r="I7" s="183"/>
      <c r="J7" s="183"/>
      <c r="K7" s="183"/>
      <c r="L7" s="183"/>
      <c r="M7" s="183"/>
      <c r="N7" s="183"/>
      <c r="O7" s="183"/>
      <c r="P7" s="183"/>
      <c r="Q7" s="183"/>
      <c r="R7" s="183"/>
      <c r="S7" s="183"/>
      <c r="T7" s="183"/>
    </row>
    <row r="8" spans="1:20" s="523" customFormat="1" ht="18.75" customHeight="1" x14ac:dyDescent="0.2">
      <c r="A8" s="555"/>
      <c r="B8" s="872" t="s">
        <v>548</v>
      </c>
      <c r="C8" s="856"/>
      <c r="D8" s="555"/>
      <c r="E8" s="583">
        <v>38</v>
      </c>
      <c r="F8" s="584"/>
      <c r="G8" s="583">
        <v>-28.3</v>
      </c>
      <c r="H8" s="584"/>
      <c r="I8" s="583">
        <v>-50.4</v>
      </c>
      <c r="J8" s="584"/>
      <c r="K8" s="583">
        <v>-308.8</v>
      </c>
      <c r="L8" s="584"/>
      <c r="M8" s="583">
        <v>41.8</v>
      </c>
      <c r="N8" s="584"/>
      <c r="O8" s="583">
        <v>-38.200000000000003</v>
      </c>
      <c r="P8" s="584"/>
      <c r="Q8" s="583">
        <v>-51.6</v>
      </c>
      <c r="R8" s="584"/>
      <c r="S8" s="583">
        <v>-47.7</v>
      </c>
      <c r="T8" s="183"/>
    </row>
    <row r="9" spans="1:20" s="523" customFormat="1" ht="18.75" customHeight="1" x14ac:dyDescent="0.2">
      <c r="A9" s="183"/>
      <c r="B9" s="856" t="s">
        <v>248</v>
      </c>
      <c r="C9" s="856"/>
      <c r="D9" s="183"/>
      <c r="E9" s="585">
        <v>-52.2</v>
      </c>
      <c r="F9" s="183"/>
      <c r="G9" s="585">
        <v>-51.7</v>
      </c>
      <c r="H9" s="183"/>
      <c r="I9" s="585">
        <v>35.799999999999997</v>
      </c>
      <c r="J9" s="183"/>
      <c r="K9" s="585">
        <v>187.9</v>
      </c>
      <c r="L9" s="564"/>
      <c r="M9" s="585">
        <v>54</v>
      </c>
      <c r="N9" s="183"/>
      <c r="O9" s="585">
        <v>137</v>
      </c>
      <c r="P9" s="183"/>
      <c r="Q9" s="585">
        <v>224.5</v>
      </c>
      <c r="R9" s="183"/>
      <c r="S9" s="585">
        <v>169</v>
      </c>
      <c r="T9" s="183"/>
    </row>
    <row r="10" spans="1:20" s="523" customFormat="1" ht="18.75" customHeight="1" x14ac:dyDescent="0.2">
      <c r="A10" s="555"/>
      <c r="B10" s="872" t="s">
        <v>249</v>
      </c>
      <c r="C10" s="856"/>
      <c r="D10" s="555"/>
      <c r="E10" s="586">
        <v>62.8</v>
      </c>
      <c r="F10" s="555"/>
      <c r="G10" s="586">
        <v>55.8</v>
      </c>
      <c r="H10" s="555"/>
      <c r="I10" s="586">
        <v>87.2</v>
      </c>
      <c r="J10" s="555"/>
      <c r="K10" s="586">
        <v>105</v>
      </c>
      <c r="L10" s="555"/>
      <c r="M10" s="586">
        <v>45.7</v>
      </c>
      <c r="N10" s="555"/>
      <c r="O10" s="586">
        <v>65.400000000000006</v>
      </c>
      <c r="P10" s="555"/>
      <c r="Q10" s="586">
        <v>84.8</v>
      </c>
      <c r="R10" s="555"/>
      <c r="S10" s="586">
        <v>132.19999999999999</v>
      </c>
      <c r="T10" s="183"/>
    </row>
    <row r="11" spans="1:20" s="523" customFormat="1" ht="18.75" customHeight="1" x14ac:dyDescent="0.2">
      <c r="A11" s="183"/>
      <c r="B11" s="183"/>
      <c r="C11" s="534" t="s">
        <v>250</v>
      </c>
      <c r="D11" s="183"/>
      <c r="E11" s="587">
        <v>48.599999999999994</v>
      </c>
      <c r="F11" s="588"/>
      <c r="G11" s="587">
        <v>-24.200000000000003</v>
      </c>
      <c r="H11" s="588"/>
      <c r="I11" s="587">
        <v>72.599999999999994</v>
      </c>
      <c r="J11" s="588"/>
      <c r="K11" s="587">
        <v>-15.900000000000006</v>
      </c>
      <c r="L11" s="588"/>
      <c r="M11" s="587">
        <v>141.5</v>
      </c>
      <c r="N11" s="588"/>
      <c r="O11" s="587">
        <v>164.2</v>
      </c>
      <c r="P11" s="588"/>
      <c r="Q11" s="587">
        <v>257.7</v>
      </c>
      <c r="R11" s="588"/>
      <c r="S11" s="587">
        <v>253.5</v>
      </c>
      <c r="T11" s="183"/>
    </row>
    <row r="12" spans="1:20" s="523" customFormat="1" ht="18.75" customHeight="1" x14ac:dyDescent="0.2">
      <c r="A12" s="183"/>
      <c r="B12" s="183"/>
      <c r="C12" s="183"/>
      <c r="D12" s="183"/>
      <c r="E12" s="183"/>
      <c r="F12" s="183"/>
      <c r="G12" s="183"/>
      <c r="H12" s="183"/>
      <c r="I12" s="183"/>
      <c r="J12" s="183"/>
      <c r="K12" s="183"/>
      <c r="L12" s="183"/>
      <c r="M12" s="183"/>
      <c r="N12" s="183"/>
      <c r="O12" s="183"/>
      <c r="P12" s="183"/>
      <c r="Q12" s="183"/>
      <c r="R12" s="183"/>
      <c r="S12" s="183"/>
      <c r="T12" s="183"/>
    </row>
    <row r="13" spans="1:20" s="523" customFormat="1" ht="18.75" customHeight="1" x14ac:dyDescent="0.2">
      <c r="A13" s="856" t="s">
        <v>549</v>
      </c>
      <c r="B13" s="856"/>
      <c r="C13" s="856"/>
      <c r="D13" s="183"/>
      <c r="E13" s="183"/>
      <c r="F13" s="183"/>
      <c r="G13" s="183"/>
      <c r="H13" s="183"/>
      <c r="I13" s="183"/>
      <c r="J13" s="183"/>
      <c r="K13" s="183"/>
      <c r="L13" s="183"/>
      <c r="M13" s="183"/>
      <c r="N13" s="183"/>
      <c r="O13" s="183"/>
      <c r="P13" s="183"/>
      <c r="Q13" s="183"/>
      <c r="R13" s="183"/>
      <c r="S13" s="183"/>
      <c r="T13" s="183"/>
    </row>
    <row r="14" spans="1:20" s="523" customFormat="1" ht="18.75" customHeight="1" x14ac:dyDescent="0.2">
      <c r="A14" s="555"/>
      <c r="B14" s="872" t="s">
        <v>548</v>
      </c>
      <c r="C14" s="856"/>
      <c r="D14" s="555"/>
      <c r="E14" s="583">
        <v>160.5</v>
      </c>
      <c r="F14" s="584"/>
      <c r="G14" s="583">
        <v>-24.9</v>
      </c>
      <c r="H14" s="584"/>
      <c r="I14" s="583">
        <v>-16.2</v>
      </c>
      <c r="J14" s="584"/>
      <c r="K14" s="583">
        <v>-171.4</v>
      </c>
      <c r="L14" s="584"/>
      <c r="M14" s="583">
        <v>5.7</v>
      </c>
      <c r="N14" s="584"/>
      <c r="O14" s="583">
        <v>27.5</v>
      </c>
      <c r="P14" s="584"/>
      <c r="Q14" s="583">
        <v>49.4</v>
      </c>
      <c r="R14" s="584"/>
      <c r="S14" s="583">
        <v>106.3</v>
      </c>
      <c r="T14" s="183"/>
    </row>
    <row r="15" spans="1:20" s="523" customFormat="1" ht="18.75" customHeight="1" x14ac:dyDescent="0.2">
      <c r="A15" s="183"/>
      <c r="B15" s="856" t="s">
        <v>248</v>
      </c>
      <c r="C15" s="856"/>
      <c r="D15" s="183"/>
      <c r="E15" s="585">
        <v>-10.3</v>
      </c>
      <c r="F15" s="183"/>
      <c r="G15" s="585">
        <v>-17.8</v>
      </c>
      <c r="H15" s="183"/>
      <c r="I15" s="585">
        <v>-21.9</v>
      </c>
      <c r="J15" s="183"/>
      <c r="K15" s="585">
        <v>62.4</v>
      </c>
      <c r="L15" s="183"/>
      <c r="M15" s="585">
        <v>-9</v>
      </c>
      <c r="N15" s="183"/>
      <c r="O15" s="585">
        <v>1.6</v>
      </c>
      <c r="P15" s="183"/>
      <c r="Q15" s="585">
        <v>78.900000000000006</v>
      </c>
      <c r="R15" s="183"/>
      <c r="S15" s="585">
        <v>-16.7</v>
      </c>
      <c r="T15" s="183"/>
    </row>
    <row r="16" spans="1:20" s="523" customFormat="1" ht="18.75" customHeight="1" x14ac:dyDescent="0.2">
      <c r="A16" s="555"/>
      <c r="B16" s="555"/>
      <c r="C16" s="873" t="s">
        <v>251</v>
      </c>
      <c r="D16" s="856"/>
      <c r="E16" s="589">
        <v>150.19999999999999</v>
      </c>
      <c r="F16" s="584"/>
      <c r="G16" s="589">
        <v>-42.7</v>
      </c>
      <c r="H16" s="584"/>
      <c r="I16" s="589">
        <v>-38.099999999999994</v>
      </c>
      <c r="J16" s="584"/>
      <c r="K16" s="589">
        <v>-109</v>
      </c>
      <c r="L16" s="584"/>
      <c r="M16" s="589">
        <v>-3.3</v>
      </c>
      <c r="N16" s="584"/>
      <c r="O16" s="589">
        <v>29.1</v>
      </c>
      <c r="P16" s="584"/>
      <c r="Q16" s="589">
        <v>128.30000000000001</v>
      </c>
      <c r="R16" s="584"/>
      <c r="S16" s="589">
        <v>89.6</v>
      </c>
      <c r="T16" s="183"/>
    </row>
    <row r="17" spans="1:20" ht="4.9000000000000004" customHeight="1" x14ac:dyDescent="0.2">
      <c r="A17" s="1"/>
      <c r="B17" s="1"/>
      <c r="C17" s="1"/>
      <c r="D17" s="1"/>
      <c r="E17" s="1"/>
      <c r="F17" s="1"/>
      <c r="G17" s="1"/>
      <c r="H17" s="1"/>
      <c r="I17" s="1"/>
      <c r="J17" s="1"/>
      <c r="K17" s="1"/>
      <c r="L17" s="1"/>
      <c r="M17" s="1"/>
      <c r="N17" s="1"/>
      <c r="O17" s="1"/>
      <c r="P17" s="1"/>
      <c r="Q17" s="1"/>
      <c r="R17" s="1"/>
      <c r="S17" s="1"/>
      <c r="T17" s="115"/>
    </row>
    <row r="18" spans="1:20" s="170" customFormat="1" ht="15" customHeight="1" x14ac:dyDescent="0.2">
      <c r="A18" s="851" t="s">
        <v>550</v>
      </c>
      <c r="B18" s="818"/>
      <c r="C18" s="818"/>
      <c r="D18" s="818"/>
      <c r="E18" s="818"/>
      <c r="F18" s="818"/>
      <c r="G18" s="818"/>
      <c r="H18" s="818"/>
      <c r="I18" s="818"/>
      <c r="J18" s="818"/>
      <c r="K18" s="818"/>
      <c r="L18" s="818"/>
      <c r="M18" s="818"/>
      <c r="N18" s="818"/>
      <c r="O18" s="818"/>
      <c r="P18" s="382"/>
      <c r="Q18" s="382"/>
      <c r="R18" s="382"/>
      <c r="S18" s="382"/>
      <c r="T18" s="382"/>
    </row>
    <row r="19" spans="1:20" s="170" customFormat="1" ht="72" customHeight="1" x14ac:dyDescent="0.2">
      <c r="A19" s="851" t="s">
        <v>551</v>
      </c>
      <c r="B19" s="818"/>
      <c r="C19" s="818"/>
      <c r="D19" s="818"/>
      <c r="E19" s="818"/>
      <c r="F19" s="818"/>
      <c r="G19" s="818"/>
      <c r="H19" s="818"/>
      <c r="I19" s="818"/>
      <c r="J19" s="818"/>
      <c r="K19" s="818"/>
      <c r="L19" s="818"/>
      <c r="M19" s="818"/>
      <c r="N19" s="818"/>
      <c r="O19" s="818"/>
      <c r="P19" s="818"/>
      <c r="Q19" s="818"/>
      <c r="R19" s="818"/>
      <c r="S19" s="818"/>
      <c r="T19" s="382"/>
    </row>
    <row r="20" spans="1:20" s="170" customFormat="1" ht="15" customHeight="1" x14ac:dyDescent="0.2">
      <c r="A20" s="851" t="s">
        <v>552</v>
      </c>
      <c r="B20" s="871"/>
      <c r="C20" s="871"/>
      <c r="D20" s="871"/>
      <c r="E20" s="871"/>
      <c r="F20" s="871"/>
      <c r="G20" s="871"/>
      <c r="H20" s="871"/>
      <c r="I20" s="871"/>
      <c r="J20" s="871"/>
      <c r="K20" s="871"/>
      <c r="L20" s="871"/>
      <c r="M20" s="871"/>
      <c r="N20" s="871"/>
      <c r="O20" s="871"/>
      <c r="P20" s="871"/>
      <c r="Q20" s="871"/>
      <c r="R20" s="871"/>
      <c r="S20" s="871"/>
      <c r="T20" s="382"/>
    </row>
    <row r="21" spans="1:20" s="170" customFormat="1" ht="42.6" customHeight="1" x14ac:dyDescent="0.2">
      <c r="A21" s="851" t="s">
        <v>553</v>
      </c>
      <c r="B21" s="818"/>
      <c r="C21" s="818"/>
      <c r="D21" s="818"/>
      <c r="E21" s="818"/>
      <c r="F21" s="818"/>
      <c r="G21" s="818"/>
      <c r="H21" s="818"/>
      <c r="I21" s="818"/>
      <c r="J21" s="818"/>
      <c r="K21" s="818"/>
      <c r="L21" s="818"/>
      <c r="M21" s="818"/>
      <c r="N21" s="818"/>
      <c r="O21" s="818"/>
      <c r="P21" s="818"/>
      <c r="Q21" s="818"/>
      <c r="R21" s="818"/>
      <c r="S21" s="818"/>
      <c r="T21" s="382"/>
    </row>
    <row r="22" spans="1:20" s="170" customFormat="1" ht="31.15" customHeight="1" x14ac:dyDescent="0.2">
      <c r="A22" s="851" t="s">
        <v>554</v>
      </c>
      <c r="B22" s="818"/>
      <c r="C22" s="818"/>
      <c r="D22" s="818"/>
      <c r="E22" s="818"/>
      <c r="F22" s="818"/>
      <c r="G22" s="818"/>
      <c r="H22" s="818"/>
      <c r="I22" s="818"/>
      <c r="J22" s="818"/>
      <c r="K22" s="818"/>
      <c r="L22" s="818"/>
      <c r="M22" s="818"/>
      <c r="N22" s="818"/>
      <c r="O22" s="818"/>
      <c r="P22" s="818"/>
      <c r="Q22" s="818"/>
      <c r="R22" s="818"/>
      <c r="S22" s="818"/>
      <c r="T22" s="382"/>
    </row>
    <row r="23" spans="1:20" s="170" customFormat="1" ht="15" customHeight="1" x14ac:dyDescent="0.2">
      <c r="A23" s="851" t="s">
        <v>555</v>
      </c>
      <c r="B23" s="818"/>
      <c r="C23" s="818"/>
      <c r="D23" s="818"/>
      <c r="E23" s="818"/>
      <c r="F23" s="818"/>
      <c r="G23" s="818"/>
      <c r="H23" s="818"/>
      <c r="I23" s="818"/>
      <c r="J23" s="818"/>
      <c r="K23" s="818"/>
      <c r="L23" s="818"/>
      <c r="M23" s="818"/>
      <c r="N23" s="818"/>
      <c r="O23" s="818"/>
      <c r="P23" s="818"/>
      <c r="Q23" s="818"/>
      <c r="R23" s="818"/>
      <c r="S23" s="818"/>
      <c r="T23" s="382"/>
    </row>
    <row r="24" spans="1:20" s="170" customFormat="1" ht="4.9000000000000004" customHeight="1" x14ac:dyDescent="0.2"/>
    <row r="25" spans="1:20" s="170" customFormat="1" x14ac:dyDescent="0.2"/>
  </sheetData>
  <mergeCells count="19">
    <mergeCell ref="A1:S1"/>
    <mergeCell ref="A2:S2"/>
    <mergeCell ref="A3:S3"/>
    <mergeCell ref="A4:C6"/>
    <mergeCell ref="E5:S5"/>
    <mergeCell ref="A7:C7"/>
    <mergeCell ref="B8:C8"/>
    <mergeCell ref="B9:C9"/>
    <mergeCell ref="B10:C10"/>
    <mergeCell ref="A13:C13"/>
    <mergeCell ref="A20:S20"/>
    <mergeCell ref="A21:S21"/>
    <mergeCell ref="A22:S22"/>
    <mergeCell ref="A23:S23"/>
    <mergeCell ref="B14:C14"/>
    <mergeCell ref="B15:C15"/>
    <mergeCell ref="C16:D16"/>
    <mergeCell ref="A18:O18"/>
    <mergeCell ref="A19:S19"/>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
  <sheetViews>
    <sheetView showGridLines="0" workbookViewId="0">
      <selection activeCell="Z8" sqref="Z8"/>
    </sheetView>
  </sheetViews>
  <sheetFormatPr defaultColWidth="21.5" defaultRowHeight="12.75" x14ac:dyDescent="0.2"/>
  <cols>
    <col min="1" max="1" width="33" customWidth="1"/>
    <col min="2" max="2" width="0.6640625" customWidth="1"/>
    <col min="3" max="3" width="8.5" customWidth="1"/>
    <col min="4" max="4" width="0.6640625" customWidth="1"/>
    <col min="5" max="5" width="8.5" customWidth="1"/>
    <col min="6" max="6" width="0.6640625" customWidth="1"/>
    <col min="7" max="7" width="8.5" customWidth="1"/>
    <col min="8" max="8" width="0.6640625" customWidth="1"/>
    <col min="9" max="9" width="8.5" customWidth="1"/>
    <col min="10" max="10" width="0.6640625" customWidth="1"/>
    <col min="11" max="11" width="8.5" customWidth="1"/>
    <col min="12" max="12" width="0.6640625" customWidth="1"/>
    <col min="13" max="13" width="8.5" customWidth="1"/>
    <col min="14" max="14" width="0.6640625" customWidth="1"/>
    <col min="15" max="15" width="8.5" customWidth="1"/>
    <col min="16" max="16" width="0.6640625" customWidth="1"/>
    <col min="17" max="17" width="9.83203125" customWidth="1"/>
    <col min="18" max="18" width="0.6640625" customWidth="1"/>
    <col min="19" max="19" width="9.83203125" customWidth="1"/>
    <col min="20" max="20" width="0.6640625" customWidth="1"/>
    <col min="21" max="21" width="9.83203125" customWidth="1"/>
    <col min="22" max="22" width="0.6640625" customWidth="1"/>
    <col min="23" max="23" width="10.83203125" customWidth="1"/>
  </cols>
  <sheetData>
    <row r="1" spans="1:23" s="170" customFormat="1" ht="18.75" customHeight="1" x14ac:dyDescent="0.2">
      <c r="A1" s="822" t="s">
        <v>556</v>
      </c>
      <c r="B1" s="818"/>
      <c r="C1" s="818"/>
      <c r="D1" s="818"/>
      <c r="E1" s="818"/>
      <c r="F1" s="818"/>
      <c r="G1" s="818"/>
      <c r="H1" s="818"/>
      <c r="I1" s="818"/>
      <c r="J1" s="818"/>
      <c r="K1" s="818"/>
      <c r="L1" s="818"/>
      <c r="M1" s="818"/>
      <c r="N1" s="818"/>
      <c r="O1" s="818"/>
      <c r="P1" s="818"/>
      <c r="Q1" s="818"/>
      <c r="R1" s="818"/>
      <c r="S1" s="818"/>
      <c r="T1" s="818"/>
      <c r="U1" s="818"/>
      <c r="V1" s="818"/>
      <c r="W1" s="818"/>
    </row>
    <row r="2" spans="1:23" s="170" customFormat="1" ht="18.75" customHeight="1" x14ac:dyDescent="0.2">
      <c r="A2" s="819" t="s">
        <v>20</v>
      </c>
      <c r="B2" s="818"/>
      <c r="C2" s="818"/>
      <c r="D2" s="818"/>
      <c r="E2" s="818"/>
      <c r="F2" s="818"/>
      <c r="G2" s="818"/>
      <c r="H2" s="818"/>
      <c r="I2" s="818"/>
      <c r="J2" s="818"/>
      <c r="K2" s="818"/>
      <c r="L2" s="818"/>
      <c r="M2" s="818"/>
      <c r="N2" s="818"/>
      <c r="O2" s="818"/>
      <c r="P2" s="818"/>
      <c r="Q2" s="818"/>
      <c r="R2" s="818"/>
      <c r="S2" s="818"/>
      <c r="T2" s="818"/>
      <c r="U2" s="818"/>
      <c r="V2" s="818"/>
      <c r="W2" s="818"/>
    </row>
    <row r="3" spans="1:23" s="170" customFormat="1" ht="18.75" customHeight="1" x14ac:dyDescent="0.2">
      <c r="A3" s="819" t="s">
        <v>252</v>
      </c>
      <c r="B3" s="818"/>
      <c r="C3" s="818"/>
      <c r="D3" s="818"/>
      <c r="E3" s="818"/>
      <c r="F3" s="818"/>
      <c r="G3" s="818"/>
      <c r="H3" s="818"/>
      <c r="I3" s="818"/>
      <c r="J3" s="818"/>
      <c r="K3" s="818"/>
      <c r="L3" s="818"/>
      <c r="M3" s="818"/>
      <c r="N3" s="818"/>
      <c r="O3" s="818"/>
      <c r="P3" s="818"/>
      <c r="Q3" s="818"/>
      <c r="R3" s="818"/>
      <c r="S3" s="818"/>
      <c r="T3" s="818"/>
      <c r="U3" s="818"/>
      <c r="V3" s="818"/>
      <c r="W3" s="818"/>
    </row>
    <row r="4" spans="1:23" s="170" customFormat="1" ht="4.9000000000000004" customHeight="1" x14ac:dyDescent="0.2">
      <c r="A4" s="817"/>
      <c r="B4" s="818"/>
      <c r="C4" s="818"/>
      <c r="D4" s="818"/>
      <c r="E4" s="818"/>
      <c r="F4" s="818"/>
      <c r="G4" s="818"/>
      <c r="H4" s="818"/>
      <c r="I4" s="818"/>
      <c r="J4" s="818"/>
      <c r="K4" s="818"/>
      <c r="L4" s="818"/>
      <c r="M4" s="818"/>
      <c r="N4" s="818"/>
      <c r="O4" s="818"/>
      <c r="P4" s="818"/>
      <c r="Q4" s="818"/>
      <c r="R4" s="818"/>
      <c r="S4" s="818"/>
      <c r="T4" s="818"/>
      <c r="U4" s="818"/>
      <c r="V4" s="818"/>
      <c r="W4" s="818"/>
    </row>
    <row r="5" spans="1:23" s="523" customFormat="1" ht="18.75" customHeight="1" x14ac:dyDescent="0.2">
      <c r="A5" s="591"/>
      <c r="B5" s="183"/>
      <c r="C5" s="869" t="s">
        <v>253</v>
      </c>
      <c r="D5" s="860"/>
      <c r="E5" s="860"/>
      <c r="F5" s="860"/>
      <c r="G5" s="860"/>
      <c r="H5" s="860"/>
      <c r="I5" s="860"/>
      <c r="J5" s="860"/>
      <c r="K5" s="860"/>
      <c r="L5" s="860"/>
      <c r="M5" s="860"/>
      <c r="N5" s="860"/>
      <c r="O5" s="860"/>
      <c r="P5" s="183"/>
      <c r="Q5" s="183"/>
      <c r="R5" s="183"/>
      <c r="S5" s="183"/>
      <c r="T5" s="183"/>
      <c r="U5" s="183"/>
      <c r="V5" s="183"/>
      <c r="W5" s="183"/>
    </row>
    <row r="6" spans="1:23" s="523" customFormat="1" ht="52.5" customHeight="1" x14ac:dyDescent="0.2">
      <c r="A6" s="516" t="s">
        <v>254</v>
      </c>
      <c r="B6" s="183"/>
      <c r="C6" s="551" t="s">
        <v>255</v>
      </c>
      <c r="D6" s="187"/>
      <c r="E6" s="551" t="s">
        <v>256</v>
      </c>
      <c r="F6" s="187"/>
      <c r="G6" s="551" t="s">
        <v>257</v>
      </c>
      <c r="H6" s="187"/>
      <c r="I6" s="551" t="s">
        <v>258</v>
      </c>
      <c r="J6" s="187"/>
      <c r="K6" s="551" t="s">
        <v>259</v>
      </c>
      <c r="L6" s="187"/>
      <c r="M6" s="551" t="s">
        <v>260</v>
      </c>
      <c r="N6" s="183"/>
      <c r="O6" s="551" t="s">
        <v>261</v>
      </c>
      <c r="P6" s="183"/>
      <c r="Q6" s="551" t="s">
        <v>558</v>
      </c>
      <c r="R6" s="183"/>
      <c r="S6" s="551" t="s">
        <v>557</v>
      </c>
      <c r="T6" s="183"/>
      <c r="U6" s="551" t="s">
        <v>559</v>
      </c>
      <c r="V6" s="183"/>
      <c r="W6" s="551" t="s">
        <v>560</v>
      </c>
    </row>
    <row r="7" spans="1:23" s="523" customFormat="1" ht="18.75" customHeight="1" x14ac:dyDescent="0.2">
      <c r="A7" s="592" t="s">
        <v>262</v>
      </c>
      <c r="B7" s="594"/>
      <c r="C7" s="593">
        <v>0.44</v>
      </c>
      <c r="D7" s="594"/>
      <c r="E7" s="595">
        <v>0.19</v>
      </c>
      <c r="F7" s="594"/>
      <c r="G7" s="595">
        <v>0.22</v>
      </c>
      <c r="H7" s="596"/>
      <c r="I7" s="595">
        <v>0.08</v>
      </c>
      <c r="J7" s="594"/>
      <c r="K7" s="595">
        <v>0.06</v>
      </c>
      <c r="L7" s="594"/>
      <c r="M7" s="595">
        <v>0</v>
      </c>
      <c r="N7" s="594"/>
      <c r="O7" s="595">
        <v>0.01</v>
      </c>
      <c r="P7" s="594"/>
      <c r="Q7" s="597">
        <v>31.8</v>
      </c>
      <c r="R7" s="594"/>
      <c r="S7" s="598">
        <v>0.33500000000000002</v>
      </c>
      <c r="T7" s="594"/>
      <c r="U7" s="599">
        <v>133</v>
      </c>
      <c r="V7" s="594"/>
      <c r="W7" s="600" t="s">
        <v>263</v>
      </c>
    </row>
    <row r="8" spans="1:23" s="523" customFormat="1" ht="18.75" customHeight="1" x14ac:dyDescent="0.2">
      <c r="A8" s="534" t="s">
        <v>163</v>
      </c>
      <c r="B8" s="185"/>
      <c r="C8" s="197">
        <v>0</v>
      </c>
      <c r="D8" s="539"/>
      <c r="E8" s="197">
        <v>0.66</v>
      </c>
      <c r="F8" s="539"/>
      <c r="G8" s="197">
        <v>0.3</v>
      </c>
      <c r="H8" s="539"/>
      <c r="I8" s="197">
        <v>0.01</v>
      </c>
      <c r="J8" s="185"/>
      <c r="K8" s="197">
        <v>0.02</v>
      </c>
      <c r="L8" s="185"/>
      <c r="M8" s="197">
        <v>0.01</v>
      </c>
      <c r="N8" s="185"/>
      <c r="O8" s="197">
        <v>0</v>
      </c>
      <c r="P8" s="185"/>
      <c r="Q8" s="601">
        <v>10.8</v>
      </c>
      <c r="R8" s="185"/>
      <c r="S8" s="602">
        <v>0.114</v>
      </c>
      <c r="T8" s="185"/>
      <c r="U8" s="195">
        <v>20</v>
      </c>
      <c r="V8" s="185"/>
      <c r="W8" s="590" t="s">
        <v>264</v>
      </c>
    </row>
    <row r="9" spans="1:23" s="523" customFormat="1" ht="18.75" customHeight="1" x14ac:dyDescent="0.2">
      <c r="A9" s="198" t="s">
        <v>265</v>
      </c>
      <c r="B9" s="189"/>
      <c r="C9" s="603">
        <v>0</v>
      </c>
      <c r="D9" s="529"/>
      <c r="E9" s="603">
        <v>0.33</v>
      </c>
      <c r="F9" s="189"/>
      <c r="G9" s="603">
        <v>0.62</v>
      </c>
      <c r="H9" s="189"/>
      <c r="I9" s="603">
        <v>0.01</v>
      </c>
      <c r="J9" s="189"/>
      <c r="K9" s="603">
        <v>0.03</v>
      </c>
      <c r="L9" s="529"/>
      <c r="M9" s="603">
        <v>0.01</v>
      </c>
      <c r="N9" s="189"/>
      <c r="O9" s="603">
        <v>0</v>
      </c>
      <c r="P9" s="189"/>
      <c r="Q9" s="604">
        <v>4.3</v>
      </c>
      <c r="R9" s="189"/>
      <c r="S9" s="212">
        <v>0.39800000000000002</v>
      </c>
      <c r="T9" s="529"/>
      <c r="U9" s="199">
        <v>-31</v>
      </c>
      <c r="V9" s="189"/>
      <c r="W9" s="605"/>
    </row>
    <row r="10" spans="1:23" s="523" customFormat="1" ht="18.75" customHeight="1" x14ac:dyDescent="0.2">
      <c r="A10" s="193" t="s">
        <v>266</v>
      </c>
      <c r="B10" s="183"/>
      <c r="C10" s="606">
        <v>0</v>
      </c>
      <c r="D10" s="183"/>
      <c r="E10" s="606">
        <v>1</v>
      </c>
      <c r="F10" s="183"/>
      <c r="G10" s="606">
        <v>0</v>
      </c>
      <c r="H10" s="183"/>
      <c r="I10" s="606">
        <v>0</v>
      </c>
      <c r="J10" s="183"/>
      <c r="K10" s="606">
        <v>0</v>
      </c>
      <c r="L10" s="514"/>
      <c r="M10" s="606">
        <v>0</v>
      </c>
      <c r="N10" s="183"/>
      <c r="O10" s="606">
        <v>0</v>
      </c>
      <c r="P10" s="183"/>
      <c r="Q10" s="585">
        <v>0.3</v>
      </c>
      <c r="R10" s="183"/>
      <c r="S10" s="209">
        <v>2.8000000000000001E-2</v>
      </c>
      <c r="T10" s="514"/>
      <c r="U10" s="194">
        <v>0</v>
      </c>
      <c r="V10" s="183"/>
      <c r="W10" s="564"/>
    </row>
    <row r="11" spans="1:23" s="523" customFormat="1" ht="18.75" customHeight="1" x14ac:dyDescent="0.2">
      <c r="A11" s="198" t="s">
        <v>267</v>
      </c>
      <c r="B11" s="189"/>
      <c r="C11" s="603">
        <v>0</v>
      </c>
      <c r="D11" s="189"/>
      <c r="E11" s="603">
        <v>0.73</v>
      </c>
      <c r="F11" s="189"/>
      <c r="G11" s="603">
        <v>0.27</v>
      </c>
      <c r="H11" s="189"/>
      <c r="I11" s="603">
        <v>0</v>
      </c>
      <c r="J11" s="189"/>
      <c r="K11" s="603">
        <v>0</v>
      </c>
      <c r="L11" s="529"/>
      <c r="M11" s="603">
        <v>0</v>
      </c>
      <c r="N11" s="189"/>
      <c r="O11" s="603">
        <v>0</v>
      </c>
      <c r="P11" s="189"/>
      <c r="Q11" s="604">
        <v>1</v>
      </c>
      <c r="R11" s="189"/>
      <c r="S11" s="212">
        <v>9.2999999999999999E-2</v>
      </c>
      <c r="T11" s="529"/>
      <c r="U11" s="199">
        <v>1</v>
      </c>
      <c r="V11" s="189"/>
      <c r="W11" s="605"/>
    </row>
    <row r="12" spans="1:23" s="523" customFormat="1" ht="25.15" customHeight="1" x14ac:dyDescent="0.2">
      <c r="A12" s="193" t="s">
        <v>268</v>
      </c>
      <c r="B12" s="183"/>
      <c r="C12" s="606">
        <v>0</v>
      </c>
      <c r="D12" s="183"/>
      <c r="E12" s="606">
        <v>0.84</v>
      </c>
      <c r="F12" s="183"/>
      <c r="G12" s="606">
        <v>0.09</v>
      </c>
      <c r="H12" s="183"/>
      <c r="I12" s="606">
        <v>0.04</v>
      </c>
      <c r="J12" s="183"/>
      <c r="K12" s="606">
        <v>0.01</v>
      </c>
      <c r="L12" s="514"/>
      <c r="M12" s="606">
        <v>0.02</v>
      </c>
      <c r="N12" s="183"/>
      <c r="O12" s="606">
        <v>0</v>
      </c>
      <c r="P12" s="183"/>
      <c r="Q12" s="585">
        <v>2.4</v>
      </c>
      <c r="R12" s="183"/>
      <c r="S12" s="209">
        <v>0.222</v>
      </c>
      <c r="T12" s="514"/>
      <c r="U12" s="194">
        <v>53</v>
      </c>
      <c r="V12" s="183"/>
      <c r="W12" s="564"/>
    </row>
    <row r="13" spans="1:23" s="523" customFormat="1" ht="18.75" customHeight="1" x14ac:dyDescent="0.2">
      <c r="A13" s="198" t="s">
        <v>269</v>
      </c>
      <c r="B13" s="189"/>
      <c r="C13" s="603">
        <v>0</v>
      </c>
      <c r="D13" s="189"/>
      <c r="E13" s="603">
        <v>1</v>
      </c>
      <c r="F13" s="189"/>
      <c r="G13" s="603">
        <v>0</v>
      </c>
      <c r="H13" s="189"/>
      <c r="I13" s="603">
        <v>0</v>
      </c>
      <c r="J13" s="189"/>
      <c r="K13" s="603">
        <v>0</v>
      </c>
      <c r="L13" s="529"/>
      <c r="M13" s="603">
        <v>0</v>
      </c>
      <c r="N13" s="189"/>
      <c r="O13" s="603">
        <v>0</v>
      </c>
      <c r="P13" s="189"/>
      <c r="Q13" s="604">
        <v>2.7</v>
      </c>
      <c r="R13" s="189"/>
      <c r="S13" s="212">
        <v>0.25</v>
      </c>
      <c r="T13" s="529"/>
      <c r="U13" s="199">
        <v>-3</v>
      </c>
      <c r="V13" s="189"/>
      <c r="W13" s="605"/>
    </row>
    <row r="14" spans="1:23" s="523" customFormat="1" ht="18.75" hidden="1" customHeight="1" x14ac:dyDescent="0.2">
      <c r="A14" s="193" t="s">
        <v>270</v>
      </c>
      <c r="B14" s="183"/>
      <c r="C14" s="606">
        <v>0</v>
      </c>
      <c r="D14" s="183"/>
      <c r="E14" s="606">
        <v>0</v>
      </c>
      <c r="F14" s="183"/>
      <c r="G14" s="606">
        <v>0</v>
      </c>
      <c r="H14" s="183"/>
      <c r="I14" s="606">
        <v>0</v>
      </c>
      <c r="J14" s="183"/>
      <c r="K14" s="606">
        <v>0</v>
      </c>
      <c r="L14" s="183"/>
      <c r="M14" s="606">
        <v>0</v>
      </c>
      <c r="N14" s="183"/>
      <c r="O14" s="606">
        <v>0</v>
      </c>
      <c r="P14" s="183"/>
      <c r="Q14" s="585">
        <v>0</v>
      </c>
      <c r="R14" s="183"/>
      <c r="S14" s="209">
        <v>0</v>
      </c>
      <c r="T14" s="183"/>
      <c r="U14" s="194">
        <v>0</v>
      </c>
      <c r="V14" s="183"/>
      <c r="W14" s="564"/>
    </row>
    <row r="15" spans="1:23" s="523" customFormat="1" ht="18.75" customHeight="1" x14ac:dyDescent="0.2">
      <c r="A15" s="607" t="s">
        <v>103</v>
      </c>
      <c r="B15" s="609"/>
      <c r="C15" s="608">
        <v>0</v>
      </c>
      <c r="D15" s="609"/>
      <c r="E15" s="608">
        <v>0</v>
      </c>
      <c r="F15" s="609"/>
      <c r="G15" s="608">
        <v>1</v>
      </c>
      <c r="H15" s="609"/>
      <c r="I15" s="608">
        <v>0</v>
      </c>
      <c r="J15" s="609"/>
      <c r="K15" s="608">
        <v>0</v>
      </c>
      <c r="L15" s="609"/>
      <c r="M15" s="608">
        <v>0</v>
      </c>
      <c r="N15" s="609"/>
      <c r="O15" s="608">
        <v>0</v>
      </c>
      <c r="P15" s="609"/>
      <c r="Q15" s="610">
        <v>0.1</v>
      </c>
      <c r="R15" s="609"/>
      <c r="S15" s="212">
        <v>8.9999999999999993E-3</v>
      </c>
      <c r="T15" s="609"/>
      <c r="U15" s="202">
        <v>0</v>
      </c>
      <c r="V15" s="609"/>
      <c r="W15" s="605"/>
    </row>
    <row r="16" spans="1:23" s="523" customFormat="1" ht="18.75" customHeight="1" x14ac:dyDescent="0.2">
      <c r="A16" s="534" t="s">
        <v>271</v>
      </c>
      <c r="B16" s="185"/>
      <c r="C16" s="197">
        <v>1</v>
      </c>
      <c r="D16" s="185"/>
      <c r="E16" s="197">
        <v>0</v>
      </c>
      <c r="F16" s="185"/>
      <c r="G16" s="197">
        <v>0</v>
      </c>
      <c r="H16" s="185"/>
      <c r="I16" s="197">
        <v>0</v>
      </c>
      <c r="J16" s="185"/>
      <c r="K16" s="197">
        <v>0</v>
      </c>
      <c r="L16" s="185"/>
      <c r="M16" s="197">
        <v>0</v>
      </c>
      <c r="N16" s="185"/>
      <c r="O16" s="197">
        <v>0</v>
      </c>
      <c r="P16" s="185"/>
      <c r="Q16" s="601">
        <v>39.299999999999997</v>
      </c>
      <c r="R16" s="185"/>
      <c r="S16" s="602">
        <v>0.41299999999999998</v>
      </c>
      <c r="T16" s="185"/>
      <c r="U16" s="195">
        <v>398</v>
      </c>
      <c r="V16" s="185"/>
      <c r="W16" s="590" t="s">
        <v>272</v>
      </c>
    </row>
    <row r="17" spans="1:23" s="523" customFormat="1" ht="18.75" customHeight="1" x14ac:dyDescent="0.2">
      <c r="A17" s="198" t="s">
        <v>273</v>
      </c>
      <c r="B17" s="189"/>
      <c r="C17" s="603">
        <v>1</v>
      </c>
      <c r="D17" s="189"/>
      <c r="E17" s="603">
        <v>0</v>
      </c>
      <c r="F17" s="189"/>
      <c r="G17" s="603">
        <v>0</v>
      </c>
      <c r="H17" s="189"/>
      <c r="I17" s="603">
        <v>0</v>
      </c>
      <c r="J17" s="189"/>
      <c r="K17" s="603">
        <v>0</v>
      </c>
      <c r="L17" s="189"/>
      <c r="M17" s="603">
        <v>0</v>
      </c>
      <c r="N17" s="189"/>
      <c r="O17" s="603">
        <v>0</v>
      </c>
      <c r="P17" s="189"/>
      <c r="Q17" s="604">
        <v>39.200000000000003</v>
      </c>
      <c r="R17" s="189"/>
      <c r="S17" s="212">
        <v>0.997</v>
      </c>
      <c r="T17" s="189"/>
      <c r="U17" s="199">
        <v>377</v>
      </c>
      <c r="V17" s="189"/>
      <c r="W17" s="605"/>
    </row>
    <row r="18" spans="1:23" s="523" customFormat="1" ht="18.75" customHeight="1" x14ac:dyDescent="0.2">
      <c r="A18" s="193" t="s">
        <v>274</v>
      </c>
      <c r="B18" s="183"/>
      <c r="C18" s="606">
        <v>0</v>
      </c>
      <c r="D18" s="183"/>
      <c r="E18" s="606">
        <v>0.02</v>
      </c>
      <c r="F18" s="183"/>
      <c r="G18" s="606">
        <v>0.06</v>
      </c>
      <c r="H18" s="183"/>
      <c r="I18" s="606">
        <v>0.09</v>
      </c>
      <c r="J18" s="514"/>
      <c r="K18" s="606">
        <v>0.18</v>
      </c>
      <c r="L18" s="183"/>
      <c r="M18" s="606">
        <v>0.49</v>
      </c>
      <c r="N18" s="183"/>
      <c r="O18" s="606">
        <v>0.16</v>
      </c>
      <c r="P18" s="183"/>
      <c r="Q18" s="585">
        <v>0.1</v>
      </c>
      <c r="R18" s="183"/>
      <c r="S18" s="209">
        <v>3.0000000000000001E-3</v>
      </c>
      <c r="T18" s="183"/>
      <c r="U18" s="194">
        <v>21</v>
      </c>
      <c r="V18" s="183"/>
      <c r="W18" s="611"/>
    </row>
    <row r="19" spans="1:23" s="523" customFormat="1" ht="18.75" customHeight="1" x14ac:dyDescent="0.2">
      <c r="A19" s="612" t="s">
        <v>275</v>
      </c>
      <c r="B19" s="614"/>
      <c r="C19" s="613">
        <v>0.88</v>
      </c>
      <c r="D19" s="614"/>
      <c r="E19" s="613">
        <v>0.12</v>
      </c>
      <c r="F19" s="614"/>
      <c r="G19" s="613">
        <v>0</v>
      </c>
      <c r="H19" s="614"/>
      <c r="I19" s="613">
        <v>0</v>
      </c>
      <c r="J19" s="614"/>
      <c r="K19" s="613">
        <v>0</v>
      </c>
      <c r="L19" s="614"/>
      <c r="M19" s="613">
        <v>0</v>
      </c>
      <c r="N19" s="614"/>
      <c r="O19" s="613">
        <v>0</v>
      </c>
      <c r="P19" s="614"/>
      <c r="Q19" s="615">
        <v>5.4</v>
      </c>
      <c r="R19" s="614"/>
      <c r="S19" s="616">
        <v>5.7000000000000002E-2</v>
      </c>
      <c r="T19" s="614"/>
      <c r="U19" s="538">
        <v>-7</v>
      </c>
      <c r="V19" s="614"/>
      <c r="W19" s="521" t="s">
        <v>276</v>
      </c>
    </row>
    <row r="20" spans="1:23" s="523" customFormat="1" ht="18.75" customHeight="1" x14ac:dyDescent="0.2">
      <c r="A20" s="534" t="s">
        <v>277</v>
      </c>
      <c r="B20" s="185"/>
      <c r="C20" s="197">
        <v>0</v>
      </c>
      <c r="D20" s="185"/>
      <c r="E20" s="197">
        <v>0</v>
      </c>
      <c r="F20" s="185"/>
      <c r="G20" s="197">
        <v>0.11</v>
      </c>
      <c r="H20" s="185"/>
      <c r="I20" s="197">
        <v>0.37</v>
      </c>
      <c r="J20" s="185"/>
      <c r="K20" s="197">
        <v>0.52</v>
      </c>
      <c r="L20" s="185"/>
      <c r="M20" s="197">
        <v>0</v>
      </c>
      <c r="N20" s="185"/>
      <c r="O20" s="197">
        <v>0</v>
      </c>
      <c r="P20" s="185"/>
      <c r="Q20" s="601">
        <v>4.7</v>
      </c>
      <c r="R20" s="185"/>
      <c r="S20" s="210">
        <v>4.9000000000000002E-2</v>
      </c>
      <c r="T20" s="185"/>
      <c r="U20" s="195">
        <v>39</v>
      </c>
      <c r="V20" s="185"/>
      <c r="W20" s="536" t="s">
        <v>278</v>
      </c>
    </row>
    <row r="21" spans="1:23" s="523" customFormat="1" ht="18.75" customHeight="1" x14ac:dyDescent="0.2">
      <c r="A21" s="543" t="s">
        <v>279</v>
      </c>
      <c r="B21" s="521"/>
      <c r="C21" s="617">
        <v>0</v>
      </c>
      <c r="D21" s="521"/>
      <c r="E21" s="617">
        <v>1</v>
      </c>
      <c r="F21" s="521"/>
      <c r="G21" s="617">
        <v>0</v>
      </c>
      <c r="H21" s="521"/>
      <c r="I21" s="617">
        <v>0</v>
      </c>
      <c r="J21" s="521"/>
      <c r="K21" s="617">
        <v>0</v>
      </c>
      <c r="L21" s="521"/>
      <c r="M21" s="617">
        <v>0</v>
      </c>
      <c r="N21" s="521"/>
      <c r="O21" s="617">
        <v>0</v>
      </c>
      <c r="P21" s="521"/>
      <c r="Q21" s="618">
        <v>0.7</v>
      </c>
      <c r="R21" s="521"/>
      <c r="S21" s="213">
        <v>7.0000000000000001E-3</v>
      </c>
      <c r="T21" s="521"/>
      <c r="U21" s="200">
        <v>2</v>
      </c>
      <c r="V21" s="521"/>
      <c r="W21" s="619" t="s">
        <v>280</v>
      </c>
    </row>
    <row r="22" spans="1:23" s="523" customFormat="1" ht="18.75" customHeight="1" x14ac:dyDescent="0.2">
      <c r="A22" s="534" t="s">
        <v>281</v>
      </c>
      <c r="B22" s="185"/>
      <c r="C22" s="197">
        <v>0</v>
      </c>
      <c r="D22" s="185"/>
      <c r="E22" s="197">
        <v>0.24</v>
      </c>
      <c r="F22" s="185"/>
      <c r="G22" s="197">
        <v>0.71</v>
      </c>
      <c r="H22" s="185"/>
      <c r="I22" s="197">
        <v>0.05</v>
      </c>
      <c r="J22" s="185"/>
      <c r="K22" s="197">
        <v>0</v>
      </c>
      <c r="L22" s="185"/>
      <c r="M22" s="197">
        <v>0</v>
      </c>
      <c r="N22" s="185"/>
      <c r="O22" s="197">
        <v>0</v>
      </c>
      <c r="P22" s="185"/>
      <c r="Q22" s="601">
        <v>0.8</v>
      </c>
      <c r="R22" s="185"/>
      <c r="S22" s="210">
        <v>8.0000000000000002E-3</v>
      </c>
      <c r="T22" s="185"/>
      <c r="U22" s="195">
        <v>28</v>
      </c>
      <c r="V22" s="185"/>
      <c r="W22" s="536" t="s">
        <v>263</v>
      </c>
    </row>
    <row r="23" spans="1:23" s="523" customFormat="1" ht="18.75" customHeight="1" x14ac:dyDescent="0.2">
      <c r="A23" s="543" t="s">
        <v>282</v>
      </c>
      <c r="B23" s="521"/>
      <c r="C23" s="617">
        <v>0</v>
      </c>
      <c r="D23" s="521"/>
      <c r="E23" s="617">
        <v>0.2</v>
      </c>
      <c r="F23" s="521"/>
      <c r="G23" s="617">
        <v>0.65</v>
      </c>
      <c r="H23" s="521"/>
      <c r="I23" s="617">
        <v>0.12</v>
      </c>
      <c r="J23" s="521"/>
      <c r="K23" s="617">
        <v>0.03</v>
      </c>
      <c r="L23" s="521"/>
      <c r="M23" s="617">
        <v>0</v>
      </c>
      <c r="N23" s="521"/>
      <c r="O23" s="617">
        <v>0</v>
      </c>
      <c r="P23" s="521"/>
      <c r="Q23" s="618">
        <v>1.6</v>
      </c>
      <c r="R23" s="521"/>
      <c r="S23" s="213">
        <v>1.7000000000000001E-2</v>
      </c>
      <c r="T23" s="521"/>
      <c r="U23" s="200">
        <v>18</v>
      </c>
      <c r="V23" s="531"/>
      <c r="W23" s="619" t="s">
        <v>283</v>
      </c>
    </row>
    <row r="24" spans="1:23" s="523" customFormat="1" ht="18.75" customHeight="1" x14ac:dyDescent="0.2">
      <c r="A24" s="620" t="s">
        <v>284</v>
      </c>
      <c r="B24" s="185"/>
      <c r="C24" s="621">
        <v>0.61</v>
      </c>
      <c r="D24" s="185"/>
      <c r="E24" s="621">
        <v>0.16</v>
      </c>
      <c r="F24" s="185"/>
      <c r="G24" s="621">
        <v>0.13</v>
      </c>
      <c r="H24" s="185"/>
      <c r="I24" s="621">
        <v>0.05</v>
      </c>
      <c r="J24" s="185"/>
      <c r="K24" s="621">
        <v>0.05</v>
      </c>
      <c r="L24" s="185"/>
      <c r="M24" s="621">
        <v>0</v>
      </c>
      <c r="N24" s="539"/>
      <c r="O24" s="621">
        <v>0</v>
      </c>
      <c r="P24" s="185"/>
      <c r="Q24" s="622">
        <v>95.100000000000009</v>
      </c>
      <c r="R24" s="185"/>
      <c r="S24" s="623">
        <v>1</v>
      </c>
      <c r="T24" s="185"/>
      <c r="U24" s="549">
        <v>631</v>
      </c>
      <c r="V24" s="539"/>
      <c r="W24" s="624" t="s">
        <v>285</v>
      </c>
    </row>
    <row r="25" spans="1:23" s="523" customFormat="1" ht="15" customHeight="1" x14ac:dyDescent="0.2">
      <c r="A25" s="521"/>
      <c r="B25" s="521"/>
      <c r="C25" s="627"/>
      <c r="D25" s="627"/>
      <c r="E25" s="627"/>
      <c r="F25" s="627"/>
      <c r="G25" s="627"/>
      <c r="H25" s="627"/>
      <c r="I25" s="627"/>
      <c r="J25" s="627"/>
      <c r="K25" s="627"/>
      <c r="L25" s="627"/>
      <c r="M25" s="627"/>
      <c r="N25" s="627"/>
      <c r="O25" s="627"/>
      <c r="P25" s="521"/>
      <c r="Q25" s="531"/>
      <c r="R25" s="521"/>
      <c r="S25" s="521"/>
      <c r="T25" s="521"/>
      <c r="U25" s="521"/>
      <c r="V25" s="521"/>
      <c r="W25" s="521"/>
    </row>
    <row r="26" spans="1:23" s="523" customFormat="1" ht="18.75" customHeight="1" x14ac:dyDescent="0.2">
      <c r="A26" s="186" t="s">
        <v>286</v>
      </c>
      <c r="B26" s="188"/>
      <c r="C26" s="625">
        <v>57.8</v>
      </c>
      <c r="D26" s="626"/>
      <c r="E26" s="625">
        <v>15</v>
      </c>
      <c r="F26" s="626"/>
      <c r="G26" s="625">
        <v>12.4</v>
      </c>
      <c r="H26" s="626"/>
      <c r="I26" s="625">
        <v>4.7</v>
      </c>
      <c r="J26" s="626"/>
      <c r="K26" s="625">
        <v>4.5999999999999996</v>
      </c>
      <c r="L26" s="626"/>
      <c r="M26" s="625">
        <v>0.2</v>
      </c>
      <c r="N26" s="626"/>
      <c r="O26" s="625">
        <v>0.4</v>
      </c>
      <c r="P26" s="626"/>
      <c r="Q26" s="626"/>
      <c r="R26" s="626"/>
      <c r="S26" s="626"/>
      <c r="T26" s="626"/>
      <c r="U26" s="626"/>
      <c r="V26" s="188"/>
      <c r="W26" s="188"/>
    </row>
    <row r="27" spans="1:23" ht="4.9000000000000004" customHeight="1" x14ac:dyDescent="0.2">
      <c r="A27" s="116"/>
      <c r="B27" s="38"/>
      <c r="C27" s="38"/>
      <c r="D27" s="38"/>
      <c r="E27" s="38"/>
      <c r="F27" s="38"/>
      <c r="G27" s="38"/>
      <c r="H27" s="38"/>
      <c r="I27" s="38"/>
      <c r="J27" s="38"/>
      <c r="K27" s="38"/>
      <c r="L27" s="38"/>
      <c r="M27" s="38"/>
      <c r="N27" s="38"/>
      <c r="O27" s="38"/>
      <c r="P27" s="38"/>
      <c r="Q27" s="38"/>
      <c r="R27" s="38"/>
      <c r="S27" s="38"/>
      <c r="T27" s="38"/>
      <c r="U27" s="38"/>
      <c r="V27" s="38"/>
      <c r="W27" s="38"/>
    </row>
    <row r="28" spans="1:23" ht="15" customHeight="1" x14ac:dyDescent="0.2">
      <c r="A28" s="875" t="s">
        <v>287</v>
      </c>
      <c r="B28" s="853"/>
      <c r="C28" s="853"/>
      <c r="D28" s="853"/>
      <c r="E28" s="853"/>
      <c r="F28" s="853"/>
      <c r="G28" s="853"/>
      <c r="H28" s="853"/>
      <c r="I28" s="853"/>
      <c r="J28" s="853"/>
      <c r="K28" s="853"/>
      <c r="L28" s="853"/>
      <c r="M28" s="853"/>
      <c r="N28" s="853"/>
      <c r="O28" s="853"/>
      <c r="P28" s="853"/>
      <c r="Q28" s="853"/>
      <c r="R28" s="853"/>
      <c r="S28" s="853"/>
      <c r="T28" s="853"/>
      <c r="U28" s="853"/>
      <c r="V28" s="853"/>
      <c r="W28" s="853"/>
    </row>
    <row r="29" spans="1:23" ht="40.15" customHeight="1" x14ac:dyDescent="0.2">
      <c r="A29" s="857" t="s">
        <v>288</v>
      </c>
      <c r="B29" s="854"/>
      <c r="C29" s="854"/>
      <c r="D29" s="854"/>
      <c r="E29" s="854"/>
      <c r="F29" s="854"/>
      <c r="G29" s="854"/>
      <c r="H29" s="854"/>
      <c r="I29" s="854"/>
      <c r="J29" s="854"/>
      <c r="K29" s="854"/>
      <c r="L29" s="854"/>
      <c r="M29" s="854"/>
      <c r="N29" s="854"/>
      <c r="O29" s="854"/>
      <c r="P29" s="854"/>
      <c r="Q29" s="854"/>
      <c r="R29" s="854"/>
      <c r="S29" s="854"/>
      <c r="T29" s="854"/>
      <c r="U29" s="854"/>
      <c r="V29" s="854"/>
      <c r="W29" s="854"/>
    </row>
    <row r="30" spans="1:23" ht="15" customHeight="1" x14ac:dyDescent="0.2">
      <c r="A30" s="857" t="s">
        <v>289</v>
      </c>
      <c r="B30" s="853"/>
      <c r="C30" s="853"/>
      <c r="D30" s="853"/>
      <c r="E30" s="853"/>
      <c r="F30" s="853"/>
      <c r="G30" s="853"/>
      <c r="H30" s="853"/>
      <c r="I30" s="853"/>
      <c r="J30" s="853"/>
      <c r="K30" s="853"/>
      <c r="L30" s="853"/>
      <c r="M30" s="853"/>
      <c r="N30" s="853"/>
      <c r="O30" s="853"/>
      <c r="P30" s="853"/>
      <c r="Q30" s="853"/>
      <c r="R30" s="853"/>
      <c r="S30" s="853"/>
      <c r="T30" s="853"/>
      <c r="U30" s="853"/>
      <c r="V30" s="853"/>
      <c r="W30" s="853"/>
    </row>
  </sheetData>
  <mergeCells count="8">
    <mergeCell ref="A28:W28"/>
    <mergeCell ref="A29:W29"/>
    <mergeCell ref="A30:W30"/>
    <mergeCell ref="A1:W1"/>
    <mergeCell ref="A2:W2"/>
    <mergeCell ref="A3:W3"/>
    <mergeCell ref="A4:W4"/>
    <mergeCell ref="C5:O5"/>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showGridLines="0" workbookViewId="0">
      <selection activeCell="T10" sqref="T10"/>
    </sheetView>
  </sheetViews>
  <sheetFormatPr defaultColWidth="21.5" defaultRowHeight="12.75" x14ac:dyDescent="0.2"/>
  <cols>
    <col min="1" max="1" width="24.83203125" customWidth="1"/>
    <col min="2" max="2" width="0.6640625" customWidth="1"/>
    <col min="3" max="3" width="11.1640625" customWidth="1"/>
    <col min="4" max="4" width="0.6640625" customWidth="1"/>
    <col min="5" max="5" width="10.5" customWidth="1"/>
    <col min="6" max="6" width="0.6640625" customWidth="1"/>
    <col min="7" max="7" width="12" customWidth="1"/>
    <col min="8" max="8" width="0.6640625" customWidth="1"/>
    <col min="9" max="9" width="10" customWidth="1"/>
    <col min="10" max="10" width="0.6640625" customWidth="1"/>
    <col min="11" max="11" width="10.1640625" customWidth="1"/>
    <col min="12" max="12" width="0.6640625" customWidth="1"/>
    <col min="13" max="13" width="9.83203125" customWidth="1"/>
    <col min="14" max="14" width="0.6640625" customWidth="1"/>
    <col min="15" max="15" width="10.83203125" customWidth="1"/>
    <col min="16" max="16" width="0.6640625" customWidth="1"/>
    <col min="17" max="17" width="10.5" customWidth="1"/>
  </cols>
  <sheetData>
    <row r="1" spans="1:17" s="170" customFormat="1" ht="18.75" customHeight="1" x14ac:dyDescent="0.2">
      <c r="A1" s="822" t="s">
        <v>556</v>
      </c>
      <c r="B1" s="818"/>
      <c r="C1" s="818"/>
      <c r="D1" s="818"/>
      <c r="E1" s="818"/>
      <c r="F1" s="818"/>
      <c r="G1" s="818"/>
      <c r="H1" s="818"/>
      <c r="I1" s="818"/>
      <c r="J1" s="818"/>
      <c r="K1" s="818"/>
      <c r="L1" s="818"/>
      <c r="M1" s="818"/>
      <c r="N1" s="818"/>
      <c r="O1" s="818"/>
      <c r="P1" s="818"/>
      <c r="Q1" s="818"/>
    </row>
    <row r="2" spans="1:17" s="170" customFormat="1" ht="18.75" customHeight="1" x14ac:dyDescent="0.2">
      <c r="A2" s="819" t="s">
        <v>20</v>
      </c>
      <c r="B2" s="818"/>
      <c r="C2" s="818"/>
      <c r="D2" s="818"/>
      <c r="E2" s="818"/>
      <c r="F2" s="818"/>
      <c r="G2" s="818"/>
      <c r="H2" s="818"/>
      <c r="I2" s="818"/>
      <c r="J2" s="818"/>
      <c r="K2" s="818"/>
      <c r="L2" s="818"/>
      <c r="M2" s="818"/>
      <c r="N2" s="818"/>
      <c r="O2" s="818"/>
      <c r="P2" s="818"/>
      <c r="Q2" s="818"/>
    </row>
    <row r="3" spans="1:17" s="170" customFormat="1" ht="18.75" customHeight="1" x14ac:dyDescent="0.2">
      <c r="A3" s="819" t="s">
        <v>290</v>
      </c>
      <c r="B3" s="818"/>
      <c r="C3" s="818"/>
      <c r="D3" s="818"/>
      <c r="E3" s="818"/>
      <c r="F3" s="818"/>
      <c r="G3" s="818"/>
      <c r="H3" s="818"/>
      <c r="I3" s="818"/>
      <c r="J3" s="818"/>
      <c r="K3" s="818"/>
      <c r="L3" s="818"/>
      <c r="M3" s="818"/>
      <c r="N3" s="818"/>
      <c r="O3" s="818"/>
      <c r="P3" s="818"/>
      <c r="Q3" s="818"/>
    </row>
    <row r="4" spans="1:17" s="170" customFormat="1" ht="4.9000000000000004" customHeight="1" x14ac:dyDescent="0.2">
      <c r="A4" s="169"/>
    </row>
    <row r="5" spans="1:17" s="523" customFormat="1" ht="18.75" customHeight="1" x14ac:dyDescent="0.2">
      <c r="A5" s="628"/>
      <c r="B5" s="183"/>
      <c r="C5" s="183"/>
      <c r="D5" s="183"/>
      <c r="E5" s="183"/>
      <c r="F5" s="183"/>
      <c r="G5" s="869" t="s">
        <v>286</v>
      </c>
      <c r="H5" s="860"/>
      <c r="I5" s="860"/>
      <c r="J5" s="860"/>
      <c r="K5" s="860"/>
      <c r="L5" s="860"/>
      <c r="M5" s="860"/>
      <c r="N5" s="860"/>
      <c r="O5" s="860"/>
      <c r="P5" s="860"/>
      <c r="Q5" s="860"/>
    </row>
    <row r="6" spans="1:17" s="523" customFormat="1" ht="30" customHeight="1" x14ac:dyDescent="0.2">
      <c r="A6" s="516" t="s">
        <v>193</v>
      </c>
      <c r="B6" s="183"/>
      <c r="C6" s="551" t="s">
        <v>286</v>
      </c>
      <c r="D6" s="187"/>
      <c r="E6" s="551" t="s">
        <v>291</v>
      </c>
      <c r="F6" s="187"/>
      <c r="G6" s="551" t="s">
        <v>563</v>
      </c>
      <c r="H6" s="187"/>
      <c r="I6" s="551" t="s">
        <v>561</v>
      </c>
      <c r="J6" s="187"/>
      <c r="K6" s="551" t="s">
        <v>562</v>
      </c>
      <c r="L6" s="187"/>
      <c r="M6" s="551" t="s">
        <v>292</v>
      </c>
      <c r="N6" s="187"/>
      <c r="O6" s="551" t="s">
        <v>293</v>
      </c>
      <c r="P6" s="187"/>
      <c r="Q6" s="551" t="s">
        <v>103</v>
      </c>
    </row>
    <row r="7" spans="1:17" s="523" customFormat="1" ht="18.75" customHeight="1" x14ac:dyDescent="0.2">
      <c r="A7" s="520" t="s">
        <v>294</v>
      </c>
      <c r="B7" s="189"/>
      <c r="C7" s="629">
        <v>3.3</v>
      </c>
      <c r="D7" s="189"/>
      <c r="E7" s="630" t="s">
        <v>256</v>
      </c>
      <c r="F7" s="189"/>
      <c r="G7" s="629">
        <v>2.1</v>
      </c>
      <c r="H7" s="189"/>
      <c r="I7" s="629">
        <v>0.5</v>
      </c>
      <c r="J7" s="189"/>
      <c r="K7" s="629">
        <v>0.4</v>
      </c>
      <c r="L7" s="189"/>
      <c r="M7" s="629">
        <v>0.2</v>
      </c>
      <c r="N7" s="189"/>
      <c r="O7" s="629">
        <v>0.1</v>
      </c>
      <c r="P7" s="189"/>
      <c r="Q7" s="631">
        <v>0</v>
      </c>
    </row>
    <row r="8" spans="1:17" s="523" customFormat="1" ht="18.75" customHeight="1" x14ac:dyDescent="0.2">
      <c r="A8" s="523" t="s">
        <v>295</v>
      </c>
      <c r="B8" s="183"/>
      <c r="C8" s="585">
        <v>3.1</v>
      </c>
      <c r="D8" s="183"/>
      <c r="E8" s="550" t="s">
        <v>256</v>
      </c>
      <c r="F8" s="183"/>
      <c r="G8" s="585">
        <v>2.2999999999999998</v>
      </c>
      <c r="H8" s="183"/>
      <c r="I8" s="585">
        <v>0</v>
      </c>
      <c r="J8" s="183"/>
      <c r="K8" s="585">
        <v>0.7</v>
      </c>
      <c r="L8" s="183"/>
      <c r="M8" s="585">
        <v>0.1</v>
      </c>
      <c r="N8" s="183"/>
      <c r="O8" s="585">
        <v>0</v>
      </c>
      <c r="P8" s="183"/>
      <c r="Q8" s="585">
        <v>0</v>
      </c>
    </row>
    <row r="9" spans="1:17" s="523" customFormat="1" ht="18.75" customHeight="1" x14ac:dyDescent="0.2">
      <c r="A9" s="520" t="s">
        <v>296</v>
      </c>
      <c r="B9" s="189"/>
      <c r="C9" s="604">
        <v>2.8</v>
      </c>
      <c r="D9" s="189"/>
      <c r="E9" s="630" t="s">
        <v>256</v>
      </c>
      <c r="F9" s="189"/>
      <c r="G9" s="604">
        <v>0.7</v>
      </c>
      <c r="H9" s="189"/>
      <c r="I9" s="604">
        <v>1.1000000000000001</v>
      </c>
      <c r="J9" s="189"/>
      <c r="K9" s="604">
        <v>0</v>
      </c>
      <c r="L9" s="189"/>
      <c r="M9" s="604">
        <v>0.3</v>
      </c>
      <c r="N9" s="189"/>
      <c r="O9" s="604">
        <v>0</v>
      </c>
      <c r="P9" s="189"/>
      <c r="Q9" s="604">
        <v>0.7</v>
      </c>
    </row>
    <row r="10" spans="1:17" s="523" customFormat="1" ht="18.75" customHeight="1" x14ac:dyDescent="0.2">
      <c r="A10" s="523" t="s">
        <v>297</v>
      </c>
      <c r="B10" s="183"/>
      <c r="C10" s="585">
        <v>2.6</v>
      </c>
      <c r="D10" s="183"/>
      <c r="E10" s="550" t="s">
        <v>257</v>
      </c>
      <c r="F10" s="183"/>
      <c r="G10" s="585">
        <v>2.4</v>
      </c>
      <c r="H10" s="183"/>
      <c r="I10" s="585">
        <v>0</v>
      </c>
      <c r="J10" s="183"/>
      <c r="K10" s="585">
        <v>0</v>
      </c>
      <c r="L10" s="183"/>
      <c r="M10" s="585">
        <v>0.2</v>
      </c>
      <c r="N10" s="183"/>
      <c r="O10" s="585">
        <v>0</v>
      </c>
      <c r="P10" s="183"/>
      <c r="Q10" s="585">
        <v>0</v>
      </c>
    </row>
    <row r="11" spans="1:17" s="523" customFormat="1" ht="18.75" customHeight="1" x14ac:dyDescent="0.2">
      <c r="A11" s="520" t="s">
        <v>298</v>
      </c>
      <c r="B11" s="189"/>
      <c r="C11" s="604">
        <v>2.2000000000000002</v>
      </c>
      <c r="D11" s="189"/>
      <c r="E11" s="630" t="s">
        <v>257</v>
      </c>
      <c r="F11" s="189"/>
      <c r="G11" s="604">
        <v>1.1000000000000001</v>
      </c>
      <c r="H11" s="189"/>
      <c r="I11" s="604">
        <v>0</v>
      </c>
      <c r="J11" s="189"/>
      <c r="K11" s="604">
        <v>0.7</v>
      </c>
      <c r="L11" s="189"/>
      <c r="M11" s="604">
        <v>0.2</v>
      </c>
      <c r="N11" s="189"/>
      <c r="O11" s="604">
        <v>0.2</v>
      </c>
      <c r="P11" s="189"/>
      <c r="Q11" s="604">
        <v>0</v>
      </c>
    </row>
    <row r="12" spans="1:17" s="523" customFormat="1" ht="18.75" customHeight="1" x14ac:dyDescent="0.2">
      <c r="A12" s="523" t="s">
        <v>299</v>
      </c>
      <c r="B12" s="183"/>
      <c r="C12" s="585">
        <v>1.6</v>
      </c>
      <c r="D12" s="183"/>
      <c r="E12" s="550" t="s">
        <v>259</v>
      </c>
      <c r="F12" s="183"/>
      <c r="G12" s="585">
        <v>1.4</v>
      </c>
      <c r="H12" s="183"/>
      <c r="I12" s="585">
        <v>0.1</v>
      </c>
      <c r="J12" s="183"/>
      <c r="K12" s="585">
        <v>0.1</v>
      </c>
      <c r="L12" s="183"/>
      <c r="M12" s="585">
        <v>0</v>
      </c>
      <c r="N12" s="183"/>
      <c r="O12" s="585">
        <v>0</v>
      </c>
      <c r="P12" s="183"/>
      <c r="Q12" s="585">
        <v>0</v>
      </c>
    </row>
    <row r="13" spans="1:17" s="523" customFormat="1" ht="18.75" customHeight="1" x14ac:dyDescent="0.2">
      <c r="A13" s="520" t="s">
        <v>300</v>
      </c>
      <c r="B13" s="189"/>
      <c r="C13" s="604">
        <v>1.6</v>
      </c>
      <c r="D13" s="189"/>
      <c r="E13" s="630" t="s">
        <v>257</v>
      </c>
      <c r="F13" s="189"/>
      <c r="G13" s="604">
        <v>0.6</v>
      </c>
      <c r="H13" s="189"/>
      <c r="I13" s="604">
        <v>0.5</v>
      </c>
      <c r="J13" s="189"/>
      <c r="K13" s="604">
        <v>0</v>
      </c>
      <c r="L13" s="189"/>
      <c r="M13" s="604">
        <v>0.4</v>
      </c>
      <c r="N13" s="189"/>
      <c r="O13" s="604">
        <v>0.1</v>
      </c>
      <c r="P13" s="189"/>
      <c r="Q13" s="604">
        <v>0</v>
      </c>
    </row>
    <row r="14" spans="1:17" s="523" customFormat="1" ht="18.75" customHeight="1" x14ac:dyDescent="0.2">
      <c r="A14" s="523" t="s">
        <v>301</v>
      </c>
      <c r="B14" s="183"/>
      <c r="C14" s="585">
        <v>1.4</v>
      </c>
      <c r="D14" s="183"/>
      <c r="E14" s="550" t="s">
        <v>257</v>
      </c>
      <c r="F14" s="183"/>
      <c r="G14" s="585">
        <v>1.4</v>
      </c>
      <c r="H14" s="183"/>
      <c r="I14" s="585">
        <v>0</v>
      </c>
      <c r="J14" s="183"/>
      <c r="K14" s="585">
        <v>0</v>
      </c>
      <c r="L14" s="183"/>
      <c r="M14" s="585">
        <v>0</v>
      </c>
      <c r="N14" s="183"/>
      <c r="O14" s="585">
        <v>0</v>
      </c>
      <c r="P14" s="183"/>
      <c r="Q14" s="585">
        <v>0</v>
      </c>
    </row>
    <row r="15" spans="1:17" s="523" customFormat="1" ht="18.75" customHeight="1" x14ac:dyDescent="0.2">
      <c r="A15" s="520" t="s">
        <v>302</v>
      </c>
      <c r="B15" s="189"/>
      <c r="C15" s="604">
        <v>1.4</v>
      </c>
      <c r="D15" s="189"/>
      <c r="E15" s="630" t="s">
        <v>258</v>
      </c>
      <c r="F15" s="189"/>
      <c r="G15" s="604">
        <v>1.4</v>
      </c>
      <c r="H15" s="189"/>
      <c r="I15" s="604">
        <v>0</v>
      </c>
      <c r="J15" s="189"/>
      <c r="K15" s="604">
        <v>0</v>
      </c>
      <c r="L15" s="189"/>
      <c r="M15" s="604">
        <v>0</v>
      </c>
      <c r="N15" s="189"/>
      <c r="O15" s="604">
        <v>0</v>
      </c>
      <c r="P15" s="189"/>
      <c r="Q15" s="604">
        <v>0</v>
      </c>
    </row>
    <row r="16" spans="1:17" s="523" customFormat="1" ht="18.75" customHeight="1" x14ac:dyDescent="0.2">
      <c r="A16" s="523" t="s">
        <v>303</v>
      </c>
      <c r="B16" s="183"/>
      <c r="C16" s="585">
        <v>1.2</v>
      </c>
      <c r="D16" s="183"/>
      <c r="E16" s="550" t="s">
        <v>258</v>
      </c>
      <c r="F16" s="183"/>
      <c r="G16" s="585">
        <v>1.2</v>
      </c>
      <c r="H16" s="183"/>
      <c r="I16" s="585">
        <v>0</v>
      </c>
      <c r="J16" s="183"/>
      <c r="K16" s="585">
        <v>0</v>
      </c>
      <c r="L16" s="183"/>
      <c r="M16" s="585">
        <v>0</v>
      </c>
      <c r="N16" s="183"/>
      <c r="O16" s="585">
        <v>0</v>
      </c>
      <c r="P16" s="183"/>
      <c r="Q16" s="585">
        <v>0</v>
      </c>
    </row>
    <row r="17" spans="1:17" s="523" customFormat="1" ht="18.75" customHeight="1" x14ac:dyDescent="0.2">
      <c r="A17" s="520" t="s">
        <v>304</v>
      </c>
      <c r="B17" s="189"/>
      <c r="C17" s="604">
        <v>1.1000000000000001</v>
      </c>
      <c r="D17" s="189"/>
      <c r="E17" s="630" t="s">
        <v>258</v>
      </c>
      <c r="F17" s="189"/>
      <c r="G17" s="604">
        <v>0.6</v>
      </c>
      <c r="H17" s="189"/>
      <c r="I17" s="604">
        <v>0.2</v>
      </c>
      <c r="J17" s="189"/>
      <c r="K17" s="604">
        <v>0.3</v>
      </c>
      <c r="L17" s="189"/>
      <c r="M17" s="604">
        <v>0</v>
      </c>
      <c r="N17" s="189"/>
      <c r="O17" s="604">
        <v>0</v>
      </c>
      <c r="P17" s="189"/>
      <c r="Q17" s="604">
        <v>0</v>
      </c>
    </row>
    <row r="18" spans="1:17" s="523" customFormat="1" ht="18.75" customHeight="1" x14ac:dyDescent="0.2">
      <c r="A18" s="523" t="s">
        <v>305</v>
      </c>
      <c r="B18" s="183"/>
      <c r="C18" s="585">
        <v>1</v>
      </c>
      <c r="D18" s="183"/>
      <c r="E18" s="550" t="s">
        <v>257</v>
      </c>
      <c r="F18" s="183"/>
      <c r="G18" s="585">
        <v>0.9</v>
      </c>
      <c r="H18" s="183"/>
      <c r="I18" s="585">
        <v>0</v>
      </c>
      <c r="J18" s="183"/>
      <c r="K18" s="585">
        <v>0</v>
      </c>
      <c r="L18" s="183"/>
      <c r="M18" s="585">
        <v>0</v>
      </c>
      <c r="N18" s="183"/>
      <c r="O18" s="585">
        <v>0.1</v>
      </c>
      <c r="P18" s="183"/>
      <c r="Q18" s="585">
        <v>0</v>
      </c>
    </row>
    <row r="19" spans="1:17" s="523" customFormat="1" ht="18.75" customHeight="1" x14ac:dyDescent="0.2">
      <c r="A19" s="520" t="s">
        <v>306</v>
      </c>
      <c r="B19" s="189"/>
      <c r="C19" s="604">
        <v>0.8</v>
      </c>
      <c r="D19" s="189"/>
      <c r="E19" s="630" t="s">
        <v>257</v>
      </c>
      <c r="F19" s="189"/>
      <c r="G19" s="604">
        <v>0.8</v>
      </c>
      <c r="H19" s="189"/>
      <c r="I19" s="604">
        <v>0</v>
      </c>
      <c r="J19" s="189"/>
      <c r="K19" s="604">
        <v>0</v>
      </c>
      <c r="L19" s="189"/>
      <c r="M19" s="604">
        <v>0</v>
      </c>
      <c r="N19" s="189"/>
      <c r="O19" s="604">
        <v>0</v>
      </c>
      <c r="P19" s="189"/>
      <c r="Q19" s="604">
        <v>0</v>
      </c>
    </row>
    <row r="20" spans="1:17" s="523" customFormat="1" ht="18.75" customHeight="1" x14ac:dyDescent="0.2">
      <c r="A20" s="523" t="s">
        <v>307</v>
      </c>
      <c r="B20" s="183"/>
      <c r="C20" s="585">
        <v>0.6</v>
      </c>
      <c r="D20" s="183"/>
      <c r="E20" s="550" t="s">
        <v>257</v>
      </c>
      <c r="F20" s="183"/>
      <c r="G20" s="585">
        <v>0.6</v>
      </c>
      <c r="H20" s="183"/>
      <c r="I20" s="585">
        <v>0</v>
      </c>
      <c r="J20" s="183"/>
      <c r="K20" s="585">
        <v>0</v>
      </c>
      <c r="L20" s="183"/>
      <c r="M20" s="585">
        <v>0</v>
      </c>
      <c r="N20" s="183"/>
      <c r="O20" s="585">
        <v>0</v>
      </c>
      <c r="P20" s="183"/>
      <c r="Q20" s="585">
        <v>0</v>
      </c>
    </row>
    <row r="21" spans="1:17" s="523" customFormat="1" ht="18.75" customHeight="1" x14ac:dyDescent="0.2">
      <c r="A21" s="632" t="s">
        <v>103</v>
      </c>
      <c r="B21" s="633"/>
      <c r="C21" s="604">
        <v>1</v>
      </c>
      <c r="D21" s="633"/>
      <c r="E21" s="634" t="s">
        <v>257</v>
      </c>
      <c r="F21" s="633"/>
      <c r="G21" s="604">
        <v>0.6</v>
      </c>
      <c r="H21" s="633"/>
      <c r="I21" s="604">
        <v>0</v>
      </c>
      <c r="J21" s="633"/>
      <c r="K21" s="610">
        <v>0</v>
      </c>
      <c r="L21" s="633"/>
      <c r="M21" s="610">
        <v>0.3</v>
      </c>
      <c r="N21" s="633"/>
      <c r="O21" s="610">
        <v>0.1</v>
      </c>
      <c r="P21" s="633"/>
      <c r="Q21" s="610">
        <v>0</v>
      </c>
    </row>
    <row r="22" spans="1:17" s="523" customFormat="1" ht="18.75" customHeight="1" x14ac:dyDescent="0.2">
      <c r="A22" s="534" t="s">
        <v>564</v>
      </c>
      <c r="B22" s="185"/>
      <c r="C22" s="587">
        <v>25.7</v>
      </c>
      <c r="D22" s="185"/>
      <c r="E22" s="185"/>
      <c r="F22" s="185"/>
      <c r="G22" s="587">
        <v>18.100000000000001</v>
      </c>
      <c r="H22" s="185"/>
      <c r="I22" s="587">
        <v>2.4000000000000004</v>
      </c>
      <c r="J22" s="185"/>
      <c r="K22" s="587">
        <v>2.2000000000000002</v>
      </c>
      <c r="L22" s="185"/>
      <c r="M22" s="587">
        <v>1.7</v>
      </c>
      <c r="N22" s="185"/>
      <c r="O22" s="587">
        <v>0.6</v>
      </c>
      <c r="P22" s="185"/>
      <c r="Q22" s="587">
        <v>0.7</v>
      </c>
    </row>
    <row r="23" spans="1:17" s="523" customFormat="1" ht="18.75" customHeight="1" x14ac:dyDescent="0.2">
      <c r="A23" s="520" t="s">
        <v>308</v>
      </c>
      <c r="B23" s="189"/>
      <c r="C23" s="635">
        <v>69.400000000000006</v>
      </c>
      <c r="D23" s="189"/>
      <c r="E23" s="189"/>
      <c r="F23" s="189"/>
      <c r="G23" s="189"/>
      <c r="H23" s="189"/>
      <c r="I23" s="189"/>
      <c r="J23" s="189"/>
      <c r="K23" s="189"/>
      <c r="L23" s="189"/>
      <c r="M23" s="189"/>
      <c r="N23" s="189"/>
      <c r="O23" s="189"/>
      <c r="P23" s="189"/>
      <c r="Q23" s="189"/>
    </row>
    <row r="24" spans="1:17" s="523" customFormat="1" ht="18.75" customHeight="1" x14ac:dyDescent="0.2">
      <c r="A24" s="534" t="s">
        <v>284</v>
      </c>
      <c r="B24" s="185"/>
      <c r="C24" s="587">
        <f>SUM(C22:C23)</f>
        <v>95.100000000000009</v>
      </c>
      <c r="D24" s="183"/>
      <c r="E24" s="183"/>
      <c r="F24" s="183"/>
      <c r="G24" s="183"/>
      <c r="H24" s="183"/>
      <c r="I24" s="183"/>
      <c r="J24" s="183"/>
      <c r="K24" s="183"/>
      <c r="L24" s="183"/>
      <c r="M24" s="183"/>
      <c r="N24" s="183"/>
      <c r="O24" s="183"/>
      <c r="P24" s="183"/>
      <c r="Q24" s="183"/>
    </row>
    <row r="25" spans="1:17" ht="4.9000000000000004" customHeight="1" x14ac:dyDescent="0.2">
      <c r="A25" s="636"/>
      <c r="B25" s="1"/>
      <c r="C25" s="1"/>
      <c r="D25" s="1"/>
      <c r="E25" s="1"/>
      <c r="F25" s="1"/>
      <c r="G25" s="1"/>
      <c r="H25" s="1"/>
      <c r="I25" s="1"/>
      <c r="J25" s="1"/>
      <c r="K25" s="1"/>
      <c r="L25" s="1"/>
      <c r="M25" s="1"/>
      <c r="N25" s="1"/>
      <c r="O25" s="1"/>
      <c r="P25" s="1"/>
      <c r="Q25" s="1"/>
    </row>
    <row r="26" spans="1:17" x14ac:dyDescent="0.2">
      <c r="A26" s="876" t="s">
        <v>309</v>
      </c>
      <c r="B26" s="878"/>
      <c r="C26" s="878"/>
      <c r="D26" s="878"/>
      <c r="E26" s="878"/>
      <c r="F26" s="878"/>
      <c r="G26" s="878"/>
      <c r="H26" s="878"/>
      <c r="I26" s="878"/>
      <c r="J26" s="878"/>
      <c r="K26" s="878"/>
      <c r="L26" s="878"/>
      <c r="M26" s="878"/>
      <c r="N26" s="878"/>
      <c r="O26" s="878"/>
      <c r="P26" s="878"/>
      <c r="Q26" s="878"/>
    </row>
    <row r="27" spans="1:17" x14ac:dyDescent="0.2">
      <c r="A27" s="876" t="s">
        <v>310</v>
      </c>
      <c r="B27" s="877"/>
      <c r="C27" s="877"/>
      <c r="D27" s="877"/>
      <c r="E27" s="877"/>
      <c r="F27" s="877"/>
      <c r="G27" s="877"/>
      <c r="H27" s="877"/>
      <c r="I27" s="877"/>
      <c r="J27" s="877"/>
      <c r="K27" s="877"/>
      <c r="L27" s="877"/>
      <c r="M27" s="877"/>
      <c r="N27" s="877"/>
      <c r="O27" s="877"/>
      <c r="P27" s="877"/>
      <c r="Q27" s="877"/>
    </row>
    <row r="28" spans="1:17" x14ac:dyDescent="0.2">
      <c r="A28" s="857" t="s">
        <v>311</v>
      </c>
      <c r="B28" s="853"/>
      <c r="C28" s="853"/>
      <c r="D28" s="853"/>
      <c r="E28" s="853"/>
      <c r="F28" s="853"/>
      <c r="G28" s="853"/>
      <c r="H28" s="853"/>
      <c r="I28" s="853"/>
      <c r="J28" s="853"/>
      <c r="K28" s="853"/>
      <c r="L28" s="853"/>
      <c r="M28" s="853"/>
      <c r="N28" s="853"/>
      <c r="O28" s="853"/>
      <c r="P28" s="853"/>
      <c r="Q28" s="853"/>
    </row>
  </sheetData>
  <mergeCells count="7">
    <mergeCell ref="A27:Q27"/>
    <mergeCell ref="A28:Q28"/>
    <mergeCell ref="A1:Q1"/>
    <mergeCell ref="A2:Q2"/>
    <mergeCell ref="A3:Q3"/>
    <mergeCell ref="G5:Q5"/>
    <mergeCell ref="A26:Q26"/>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6"/>
  <sheetViews>
    <sheetView showGridLines="0" topLeftCell="A78" workbookViewId="0">
      <selection activeCell="Q74" sqref="Q74"/>
    </sheetView>
  </sheetViews>
  <sheetFormatPr defaultColWidth="21.5" defaultRowHeight="12.75" x14ac:dyDescent="0.2"/>
  <cols>
    <col min="1" max="1" width="4.5" style="170" customWidth="1"/>
    <col min="2" max="2" width="47.5" style="170" customWidth="1"/>
    <col min="3" max="3" width="9.83203125" style="170" customWidth="1"/>
    <col min="4" max="4" width="0.6640625" style="170" customWidth="1"/>
    <col min="5" max="5" width="9.83203125" style="170" customWidth="1"/>
    <col min="6" max="6" width="0.6640625" style="170" customWidth="1"/>
    <col min="7" max="7" width="9.83203125" style="170" customWidth="1"/>
    <col min="8" max="8" width="0.6640625" style="170" customWidth="1"/>
    <col min="9" max="9" width="9.83203125" style="170" customWidth="1"/>
    <col min="10" max="10" width="0.6640625" style="170" customWidth="1"/>
    <col min="11" max="11" width="9.83203125" style="170" customWidth="1"/>
    <col min="12" max="12" width="0.6640625" style="170" customWidth="1"/>
    <col min="13" max="13" width="8.1640625" style="170" customWidth="1"/>
    <col min="14" max="14" width="0.6640625" style="170" customWidth="1"/>
    <col min="15" max="15" width="9.83203125" style="170" customWidth="1"/>
    <col min="16" max="16" width="0.6640625" style="170" customWidth="1"/>
    <col min="17" max="17" width="9.83203125" style="170" customWidth="1"/>
    <col min="18" max="18" width="0.6640625" style="170" customWidth="1"/>
    <col min="19" max="19" width="8.1640625" style="170" customWidth="1"/>
    <col min="20" max="20" width="3.83203125" style="170" customWidth="1"/>
    <col min="21" max="21" width="0.6640625" style="170" customWidth="1"/>
    <col min="22" max="22" width="7.5" style="170" customWidth="1"/>
    <col min="23" max="23" width="3.83203125" style="170" customWidth="1"/>
    <col min="24" max="24" width="0.6640625" style="170" customWidth="1"/>
    <col min="25" max="25" width="8.1640625" style="170" customWidth="1"/>
    <col min="26" max="26" width="0.6640625" style="170" customWidth="1"/>
    <col min="27" max="27" width="10.5" style="170" customWidth="1"/>
    <col min="28" max="28" width="0.6640625" style="170" customWidth="1"/>
    <col min="29" max="29" width="9.83203125" style="170" customWidth="1"/>
    <col min="30" max="30" width="3.5" style="170" customWidth="1"/>
    <col min="31" max="16384" width="21.5" style="170"/>
  </cols>
  <sheetData>
    <row r="1" spans="1:30" ht="16.149999999999999" customHeight="1" x14ac:dyDescent="0.2">
      <c r="A1" s="819" t="s">
        <v>19</v>
      </c>
      <c r="B1" s="818"/>
      <c r="C1" s="818"/>
      <c r="D1" s="818"/>
      <c r="E1" s="818"/>
      <c r="F1" s="818"/>
      <c r="G1" s="818"/>
      <c r="H1" s="818"/>
      <c r="I1" s="818"/>
      <c r="J1" s="818"/>
      <c r="K1" s="818"/>
      <c r="L1" s="818"/>
      <c r="M1" s="818"/>
      <c r="N1" s="818"/>
      <c r="O1" s="818"/>
      <c r="P1" s="818"/>
      <c r="Q1" s="818"/>
      <c r="R1" s="818"/>
      <c r="S1" s="818"/>
      <c r="T1" s="818"/>
      <c r="U1" s="821"/>
      <c r="V1" s="818"/>
      <c r="W1" s="818"/>
      <c r="X1" s="821"/>
      <c r="Y1" s="818"/>
      <c r="Z1" s="818"/>
      <c r="AA1" s="818"/>
      <c r="AB1" s="818"/>
      <c r="AC1" s="818"/>
      <c r="AD1" s="818"/>
    </row>
    <row r="2" spans="1:30" ht="16.149999999999999" customHeight="1" x14ac:dyDescent="0.2">
      <c r="A2" s="819" t="s">
        <v>20</v>
      </c>
      <c r="B2" s="818"/>
      <c r="C2" s="818"/>
      <c r="D2" s="818"/>
      <c r="E2" s="818"/>
      <c r="F2" s="818"/>
      <c r="G2" s="818"/>
      <c r="H2" s="818"/>
      <c r="I2" s="818"/>
      <c r="J2" s="818"/>
      <c r="K2" s="818"/>
      <c r="L2" s="818"/>
      <c r="M2" s="818"/>
      <c r="N2" s="818"/>
      <c r="O2" s="818"/>
      <c r="P2" s="818"/>
      <c r="Q2" s="818"/>
      <c r="R2" s="818"/>
      <c r="S2" s="818"/>
      <c r="T2" s="818"/>
      <c r="U2" s="821"/>
      <c r="V2" s="818"/>
      <c r="W2" s="818"/>
      <c r="X2" s="821"/>
      <c r="Y2" s="818"/>
      <c r="Z2" s="818"/>
      <c r="AA2" s="818"/>
      <c r="AB2" s="818"/>
      <c r="AC2" s="818"/>
      <c r="AD2" s="818"/>
    </row>
    <row r="3" spans="1:30" ht="16.149999999999999" customHeight="1" x14ac:dyDescent="0.2">
      <c r="A3" s="819" t="s">
        <v>312</v>
      </c>
      <c r="B3" s="818"/>
      <c r="C3" s="818"/>
      <c r="D3" s="818"/>
      <c r="E3" s="818"/>
      <c r="F3" s="818"/>
      <c r="G3" s="818"/>
      <c r="H3" s="818"/>
      <c r="I3" s="818"/>
      <c r="J3" s="818"/>
      <c r="K3" s="818"/>
      <c r="L3" s="818"/>
      <c r="M3" s="818"/>
      <c r="N3" s="818"/>
      <c r="O3" s="818"/>
      <c r="P3" s="818"/>
      <c r="Q3" s="818"/>
      <c r="R3" s="818"/>
      <c r="S3" s="818"/>
      <c r="T3" s="818"/>
      <c r="U3" s="821"/>
      <c r="V3" s="818"/>
      <c r="W3" s="818"/>
      <c r="X3" s="821"/>
      <c r="Y3" s="818"/>
      <c r="Z3" s="818"/>
      <c r="AA3" s="818"/>
      <c r="AB3" s="818"/>
      <c r="AC3" s="818"/>
      <c r="AD3" s="818"/>
    </row>
    <row r="4" spans="1:30" ht="49.9" customHeight="1" x14ac:dyDescent="0.2">
      <c r="A4" s="919" t="s">
        <v>313</v>
      </c>
      <c r="B4" s="818"/>
      <c r="C4" s="818"/>
      <c r="D4" s="818"/>
      <c r="E4" s="818"/>
      <c r="F4" s="818"/>
      <c r="G4" s="818"/>
      <c r="H4" s="818"/>
      <c r="I4" s="818"/>
      <c r="J4" s="818"/>
      <c r="K4" s="818"/>
      <c r="L4" s="818"/>
      <c r="M4" s="818"/>
      <c r="N4" s="818"/>
      <c r="O4" s="818"/>
      <c r="P4" s="818"/>
      <c r="Q4" s="818"/>
      <c r="R4" s="818"/>
      <c r="S4" s="818"/>
      <c r="T4" s="818"/>
      <c r="U4" s="920"/>
      <c r="V4" s="818"/>
      <c r="W4" s="818"/>
      <c r="X4" s="920"/>
      <c r="Y4" s="818"/>
      <c r="Z4" s="818"/>
      <c r="AA4" s="818"/>
      <c r="AB4" s="818"/>
      <c r="AC4" s="818"/>
      <c r="AD4" s="818"/>
    </row>
    <row r="5" spans="1:30" ht="13.9" customHeight="1" x14ac:dyDescent="0.2">
      <c r="A5" s="919" t="s">
        <v>314</v>
      </c>
      <c r="B5" s="818"/>
      <c r="C5" s="818"/>
      <c r="D5" s="818"/>
      <c r="E5" s="818"/>
      <c r="F5" s="818"/>
      <c r="G5" s="818"/>
      <c r="H5" s="818"/>
      <c r="I5" s="818"/>
      <c r="J5" s="818"/>
      <c r="K5" s="818"/>
      <c r="L5" s="818"/>
      <c r="M5" s="818"/>
      <c r="N5" s="818"/>
      <c r="O5" s="818"/>
      <c r="P5" s="818"/>
      <c r="Q5" s="818"/>
      <c r="R5" s="818"/>
      <c r="S5" s="818"/>
      <c r="T5" s="818"/>
      <c r="U5" s="920"/>
      <c r="V5" s="818"/>
      <c r="W5" s="818"/>
      <c r="X5" s="920"/>
      <c r="Y5" s="818"/>
      <c r="Z5" s="818"/>
      <c r="AA5" s="818"/>
      <c r="AB5" s="818"/>
      <c r="AC5" s="818"/>
      <c r="AD5" s="818"/>
    </row>
    <row r="6" spans="1:30" ht="4.9000000000000004" customHeight="1" x14ac:dyDescent="0.2">
      <c r="A6" s="916"/>
      <c r="B6" s="818"/>
      <c r="C6" s="818"/>
      <c r="D6" s="818"/>
      <c r="E6" s="818"/>
      <c r="F6" s="818"/>
      <c r="G6" s="818"/>
      <c r="H6" s="818"/>
      <c r="I6" s="818"/>
      <c r="J6" s="818"/>
      <c r="K6" s="818"/>
      <c r="L6" s="818"/>
      <c r="M6" s="818"/>
      <c r="N6" s="818"/>
      <c r="O6" s="818"/>
      <c r="P6" s="818"/>
      <c r="Q6" s="818"/>
      <c r="R6" s="818"/>
      <c r="S6" s="818"/>
      <c r="T6" s="818"/>
      <c r="U6" s="637"/>
      <c r="V6" s="637"/>
      <c r="W6" s="637"/>
      <c r="X6" s="637"/>
      <c r="Y6" s="637"/>
      <c r="Z6" s="637"/>
      <c r="AA6" s="637"/>
      <c r="AB6" s="637"/>
      <c r="AC6" s="637"/>
      <c r="AD6" s="307"/>
    </row>
    <row r="7" spans="1:30" s="462" customFormat="1" ht="13.9" customHeight="1" x14ac:dyDescent="0.15">
      <c r="A7" s="637"/>
      <c r="B7" s="637"/>
      <c r="C7" s="912" t="s">
        <v>18</v>
      </c>
      <c r="D7" s="894"/>
      <c r="E7" s="899"/>
      <c r="F7" s="894"/>
      <c r="G7" s="899"/>
      <c r="H7" s="894"/>
      <c r="I7" s="899"/>
      <c r="J7" s="894"/>
      <c r="K7" s="899"/>
      <c r="L7" s="894"/>
      <c r="M7" s="894"/>
      <c r="N7" s="894"/>
      <c r="O7" s="894"/>
      <c r="P7" s="894"/>
      <c r="Q7" s="917"/>
      <c r="R7" s="637"/>
      <c r="S7" s="912" t="s">
        <v>74</v>
      </c>
      <c r="T7" s="899"/>
      <c r="U7" s="899"/>
      <c r="V7" s="899"/>
      <c r="W7" s="899"/>
      <c r="X7" s="637"/>
      <c r="Y7" s="913" t="s">
        <v>86</v>
      </c>
      <c r="Z7" s="918"/>
      <c r="AA7" s="891"/>
      <c r="AB7" s="637"/>
      <c r="AC7" s="912" t="s">
        <v>74</v>
      </c>
      <c r="AD7" s="899"/>
    </row>
    <row r="8" spans="1:30" s="462" customFormat="1" ht="28.9" customHeight="1" x14ac:dyDescent="0.15">
      <c r="A8" s="912" t="s">
        <v>315</v>
      </c>
      <c r="B8" s="899"/>
      <c r="C8" s="439" t="s">
        <v>3</v>
      </c>
      <c r="D8" s="637"/>
      <c r="E8" s="439" t="s">
        <v>4</v>
      </c>
      <c r="F8" s="637"/>
      <c r="G8" s="439" t="s">
        <v>5</v>
      </c>
      <c r="H8" s="637"/>
      <c r="I8" s="439" t="s">
        <v>6</v>
      </c>
      <c r="J8" s="637"/>
      <c r="K8" s="439" t="s">
        <v>7</v>
      </c>
      <c r="L8" s="637"/>
      <c r="M8" s="439" t="s">
        <v>8</v>
      </c>
      <c r="N8" s="637"/>
      <c r="O8" s="439" t="s">
        <v>9</v>
      </c>
      <c r="P8" s="637"/>
      <c r="Q8" s="638" t="s">
        <v>10</v>
      </c>
      <c r="R8" s="637"/>
      <c r="S8" s="913" t="s">
        <v>13</v>
      </c>
      <c r="T8" s="914"/>
      <c r="U8" s="639"/>
      <c r="V8" s="913" t="s">
        <v>14</v>
      </c>
      <c r="W8" s="879"/>
      <c r="X8" s="639"/>
      <c r="Y8" s="640">
        <v>2018</v>
      </c>
      <c r="Z8" s="641"/>
      <c r="AA8" s="642">
        <v>2019</v>
      </c>
      <c r="AB8" s="637"/>
      <c r="AC8" s="913" t="s">
        <v>15</v>
      </c>
      <c r="AD8" s="879"/>
    </row>
    <row r="9" spans="1:30" s="462" customFormat="1" ht="13.9" customHeight="1" x14ac:dyDescent="0.15">
      <c r="A9" s="915" t="s">
        <v>316</v>
      </c>
      <c r="B9" s="888"/>
      <c r="C9" s="643"/>
      <c r="D9" s="643"/>
      <c r="E9" s="643"/>
      <c r="F9" s="643"/>
      <c r="G9" s="643"/>
      <c r="H9" s="643"/>
      <c r="I9" s="643"/>
      <c r="J9" s="643"/>
      <c r="K9" s="643"/>
      <c r="L9" s="643"/>
      <c r="M9" s="643"/>
      <c r="N9" s="643"/>
      <c r="O9" s="643"/>
      <c r="P9" s="643"/>
      <c r="Q9" s="644"/>
      <c r="R9" s="637"/>
      <c r="S9" s="645"/>
      <c r="T9" s="645"/>
      <c r="U9" s="645"/>
      <c r="V9" s="645"/>
      <c r="W9" s="643"/>
      <c r="X9" s="643"/>
      <c r="Y9" s="643"/>
      <c r="Z9" s="643"/>
      <c r="AA9" s="644"/>
      <c r="AB9" s="637"/>
      <c r="AC9" s="645"/>
      <c r="AD9" s="637"/>
    </row>
    <row r="10" spans="1:30" s="462" customFormat="1" ht="13.9" customHeight="1" x14ac:dyDescent="0.15">
      <c r="A10" s="896" t="s">
        <v>565</v>
      </c>
      <c r="B10" s="888"/>
      <c r="C10" s="466">
        <v>2415</v>
      </c>
      <c r="D10" s="466"/>
      <c r="E10" s="466">
        <v>2395</v>
      </c>
      <c r="F10" s="466"/>
      <c r="G10" s="466">
        <v>2318</v>
      </c>
      <c r="H10" s="299"/>
      <c r="I10" s="466">
        <v>2326</v>
      </c>
      <c r="J10" s="466"/>
      <c r="K10" s="466">
        <v>2260</v>
      </c>
      <c r="L10" s="466"/>
      <c r="M10" s="466">
        <v>2260</v>
      </c>
      <c r="N10" s="466"/>
      <c r="O10" s="466">
        <v>2259</v>
      </c>
      <c r="P10" s="466"/>
      <c r="Q10" s="465">
        <v>2368</v>
      </c>
      <c r="R10" s="646"/>
      <c r="S10" s="468">
        <v>1.8056749785038694E-2</v>
      </c>
      <c r="T10" s="468"/>
      <c r="U10" s="468"/>
      <c r="V10" s="468">
        <v>4.8251438689685705E-2</v>
      </c>
      <c r="W10" s="466"/>
      <c r="X10" s="466"/>
      <c r="Y10" s="466">
        <v>9454</v>
      </c>
      <c r="Z10" s="466"/>
      <c r="AA10" s="465">
        <v>9147</v>
      </c>
      <c r="AB10" s="646"/>
      <c r="AC10" s="468">
        <v>-3.2473027290035962E-2</v>
      </c>
      <c r="AD10" s="646"/>
    </row>
    <row r="11" spans="1:30" s="462" customFormat="1" ht="13.9" customHeight="1" x14ac:dyDescent="0.15">
      <c r="A11" s="307"/>
      <c r="B11" s="462" t="s">
        <v>317</v>
      </c>
      <c r="C11" s="441">
        <v>0</v>
      </c>
      <c r="D11" s="441"/>
      <c r="E11" s="441">
        <v>0</v>
      </c>
      <c r="F11" s="441"/>
      <c r="G11" s="441">
        <v>0</v>
      </c>
      <c r="H11" s="441"/>
      <c r="I11" s="441">
        <v>8</v>
      </c>
      <c r="J11" s="441"/>
      <c r="K11" s="441">
        <v>0</v>
      </c>
      <c r="L11" s="441"/>
      <c r="M11" s="441">
        <v>0</v>
      </c>
      <c r="N11" s="441"/>
      <c r="O11" s="441">
        <v>0</v>
      </c>
      <c r="P11" s="441"/>
      <c r="Q11" s="469">
        <v>0</v>
      </c>
      <c r="R11" s="647"/>
      <c r="S11" s="470"/>
      <c r="T11" s="470"/>
      <c r="U11" s="470"/>
      <c r="V11" s="470"/>
      <c r="W11" s="441"/>
      <c r="X11" s="441"/>
      <c r="Y11" s="441">
        <v>8</v>
      </c>
      <c r="Z11" s="441"/>
      <c r="AA11" s="469">
        <v>0</v>
      </c>
      <c r="AB11" s="647"/>
      <c r="AC11" s="470"/>
      <c r="AD11" s="647"/>
    </row>
    <row r="12" spans="1:30" s="462" customFormat="1" ht="13.9" customHeight="1" x14ac:dyDescent="0.15">
      <c r="A12" s="896" t="s">
        <v>318</v>
      </c>
      <c r="B12" s="888"/>
      <c r="C12" s="479">
        <v>2415</v>
      </c>
      <c r="D12" s="466"/>
      <c r="E12" s="479">
        <v>2395</v>
      </c>
      <c r="F12" s="466"/>
      <c r="G12" s="479">
        <v>2318</v>
      </c>
      <c r="H12" s="466"/>
      <c r="I12" s="479">
        <v>2334</v>
      </c>
      <c r="J12" s="466"/>
      <c r="K12" s="479">
        <v>2260</v>
      </c>
      <c r="L12" s="466"/>
      <c r="M12" s="479">
        <v>2260</v>
      </c>
      <c r="N12" s="466"/>
      <c r="O12" s="479">
        <v>2259</v>
      </c>
      <c r="P12" s="466"/>
      <c r="Q12" s="648">
        <v>2368</v>
      </c>
      <c r="R12" s="646"/>
      <c r="S12" s="468">
        <v>1.456726649528706E-2</v>
      </c>
      <c r="T12" s="468"/>
      <c r="U12" s="468"/>
      <c r="V12" s="468">
        <v>4.8251438689685705E-2</v>
      </c>
      <c r="W12" s="466"/>
      <c r="X12" s="466"/>
      <c r="Y12" s="479">
        <v>9462</v>
      </c>
      <c r="Z12" s="466"/>
      <c r="AA12" s="648">
        <v>9147</v>
      </c>
      <c r="AB12" s="646"/>
      <c r="AC12" s="468">
        <v>-3.3291058972733038E-2</v>
      </c>
      <c r="AD12" s="646"/>
    </row>
    <row r="13" spans="1:30" s="462" customFormat="1" ht="4.9000000000000004" customHeight="1" x14ac:dyDescent="0.15">
      <c r="A13" s="895"/>
      <c r="B13" s="895"/>
      <c r="C13" s="649"/>
      <c r="D13" s="649"/>
      <c r="E13" s="649"/>
      <c r="F13" s="649"/>
      <c r="G13" s="649"/>
      <c r="H13" s="649"/>
      <c r="I13" s="649"/>
      <c r="J13" s="649"/>
      <c r="K13" s="649"/>
      <c r="L13" s="649"/>
      <c r="M13" s="649"/>
      <c r="N13" s="649"/>
      <c r="O13" s="649"/>
      <c r="P13" s="649"/>
      <c r="Q13" s="650"/>
      <c r="R13" s="649"/>
      <c r="S13" s="649"/>
      <c r="T13" s="649"/>
      <c r="U13" s="649"/>
      <c r="V13" s="649"/>
      <c r="W13" s="649"/>
      <c r="X13" s="649"/>
      <c r="Y13" s="649"/>
      <c r="Z13" s="649"/>
      <c r="AA13" s="650"/>
      <c r="AB13" s="649"/>
      <c r="AC13" s="649"/>
      <c r="AD13" s="649"/>
    </row>
    <row r="14" spans="1:30" s="462" customFormat="1" ht="13.9" customHeight="1" x14ac:dyDescent="0.15">
      <c r="A14" s="911" t="s">
        <v>319</v>
      </c>
      <c r="B14" s="903"/>
      <c r="C14" s="646"/>
      <c r="D14" s="646"/>
      <c r="E14" s="646"/>
      <c r="F14" s="646"/>
      <c r="G14" s="646"/>
      <c r="H14" s="646"/>
      <c r="I14" s="646"/>
      <c r="J14" s="646"/>
      <c r="K14" s="646"/>
      <c r="L14" s="646"/>
      <c r="M14" s="646"/>
      <c r="N14" s="646"/>
      <c r="O14" s="646"/>
      <c r="P14" s="646"/>
      <c r="Q14" s="651"/>
      <c r="R14" s="646"/>
      <c r="S14" s="646"/>
      <c r="T14" s="646"/>
      <c r="U14" s="646"/>
      <c r="V14" s="646"/>
      <c r="W14" s="646"/>
      <c r="X14" s="646"/>
      <c r="Y14" s="646"/>
      <c r="Z14" s="646"/>
      <c r="AA14" s="651"/>
      <c r="AB14" s="646"/>
      <c r="AC14" s="646"/>
      <c r="AD14" s="646"/>
    </row>
    <row r="15" spans="1:30" s="462" customFormat="1" ht="13.9" customHeight="1" x14ac:dyDescent="0.15">
      <c r="A15" s="879" t="s">
        <v>320</v>
      </c>
      <c r="B15" s="879"/>
      <c r="C15" s="440">
        <v>3056</v>
      </c>
      <c r="D15" s="440"/>
      <c r="E15" s="440">
        <v>3063</v>
      </c>
      <c r="F15" s="440"/>
      <c r="G15" s="440">
        <v>2989</v>
      </c>
      <c r="H15" s="440"/>
      <c r="I15" s="440">
        <v>3023</v>
      </c>
      <c r="J15" s="440"/>
      <c r="K15" s="440">
        <v>2932</v>
      </c>
      <c r="L15" s="440"/>
      <c r="M15" s="440">
        <v>2873</v>
      </c>
      <c r="N15" s="440"/>
      <c r="O15" s="440">
        <v>2903</v>
      </c>
      <c r="P15" s="440"/>
      <c r="Q15" s="484">
        <v>3048</v>
      </c>
      <c r="R15" s="647"/>
      <c r="S15" s="470">
        <v>8.2699305325835259E-3</v>
      </c>
      <c r="T15" s="470"/>
      <c r="U15" s="470"/>
      <c r="V15" s="470">
        <v>4.9948329314502236E-2</v>
      </c>
      <c r="W15" s="440"/>
      <c r="X15" s="440"/>
      <c r="Y15" s="440">
        <v>12131</v>
      </c>
      <c r="Z15" s="440"/>
      <c r="AA15" s="484">
        <v>11756</v>
      </c>
      <c r="AB15" s="647"/>
      <c r="AC15" s="470">
        <v>-3.0912538125463688E-2</v>
      </c>
      <c r="AD15" s="470"/>
    </row>
    <row r="16" spans="1:30" s="462" customFormat="1" ht="13.9" customHeight="1" x14ac:dyDescent="0.15">
      <c r="A16" s="481"/>
      <c r="B16" s="464" t="s">
        <v>317</v>
      </c>
      <c r="C16" s="299">
        <v>0</v>
      </c>
      <c r="D16" s="299"/>
      <c r="E16" s="299">
        <v>0</v>
      </c>
      <c r="F16" s="299"/>
      <c r="G16" s="299">
        <v>0</v>
      </c>
      <c r="H16" s="299"/>
      <c r="I16" s="299">
        <v>8</v>
      </c>
      <c r="J16" s="299"/>
      <c r="K16" s="299">
        <v>0</v>
      </c>
      <c r="L16" s="299"/>
      <c r="M16" s="299">
        <v>0</v>
      </c>
      <c r="N16" s="299"/>
      <c r="O16" s="299">
        <v>0</v>
      </c>
      <c r="P16" s="299"/>
      <c r="Q16" s="472">
        <v>0</v>
      </c>
      <c r="R16" s="646"/>
      <c r="S16" s="468"/>
      <c r="T16" s="468"/>
      <c r="U16" s="468"/>
      <c r="V16" s="468"/>
      <c r="W16" s="466"/>
      <c r="X16" s="465"/>
      <c r="Y16" s="299">
        <v>8</v>
      </c>
      <c r="Z16" s="465"/>
      <c r="AA16" s="465">
        <v>0</v>
      </c>
      <c r="AB16" s="646"/>
      <c r="AC16" s="468"/>
      <c r="AD16" s="467"/>
    </row>
    <row r="17" spans="1:30" s="462" customFormat="1" ht="13.9" customHeight="1" x14ac:dyDescent="0.15">
      <c r="A17" s="307"/>
      <c r="B17" s="462" t="s">
        <v>321</v>
      </c>
      <c r="C17" s="476">
        <v>0</v>
      </c>
      <c r="D17" s="441"/>
      <c r="E17" s="476">
        <v>0</v>
      </c>
      <c r="F17" s="441"/>
      <c r="G17" s="476">
        <v>0</v>
      </c>
      <c r="H17" s="441"/>
      <c r="I17" s="476">
        <v>0</v>
      </c>
      <c r="J17" s="441"/>
      <c r="K17" s="476">
        <v>0</v>
      </c>
      <c r="L17" s="441"/>
      <c r="M17" s="476">
        <v>0</v>
      </c>
      <c r="N17" s="441"/>
      <c r="O17" s="476">
        <v>0</v>
      </c>
      <c r="P17" s="441"/>
      <c r="Q17" s="652">
        <v>-44</v>
      </c>
      <c r="R17" s="647"/>
      <c r="S17" s="470"/>
      <c r="T17" s="470"/>
      <c r="U17" s="470"/>
      <c r="V17" s="470"/>
      <c r="W17" s="440"/>
      <c r="X17" s="440"/>
      <c r="Y17" s="476">
        <v>0</v>
      </c>
      <c r="Z17" s="441"/>
      <c r="AA17" s="652">
        <v>-44</v>
      </c>
      <c r="AB17" s="647"/>
      <c r="AC17" s="470"/>
      <c r="AD17" s="463"/>
    </row>
    <row r="18" spans="1:30" s="462" customFormat="1" ht="13.9" customHeight="1" x14ac:dyDescent="0.15">
      <c r="A18" s="896" t="s">
        <v>322</v>
      </c>
      <c r="B18" s="879"/>
      <c r="C18" s="479">
        <v>3056</v>
      </c>
      <c r="D18" s="466"/>
      <c r="E18" s="479">
        <v>3063</v>
      </c>
      <c r="F18" s="466"/>
      <c r="G18" s="479">
        <v>2989</v>
      </c>
      <c r="H18" s="466"/>
      <c r="I18" s="479">
        <v>3031</v>
      </c>
      <c r="J18" s="466"/>
      <c r="K18" s="479">
        <v>2932</v>
      </c>
      <c r="L18" s="466"/>
      <c r="M18" s="479">
        <v>2873</v>
      </c>
      <c r="N18" s="466"/>
      <c r="O18" s="479">
        <v>2903</v>
      </c>
      <c r="P18" s="466"/>
      <c r="Q18" s="648">
        <v>3004</v>
      </c>
      <c r="R18" s="646"/>
      <c r="S18" s="468">
        <v>-8.9079511712306172E-3</v>
      </c>
      <c r="T18" s="468"/>
      <c r="U18" s="468"/>
      <c r="V18" s="468">
        <v>3.47915949018257E-2</v>
      </c>
      <c r="W18" s="466"/>
      <c r="X18" s="465"/>
      <c r="Y18" s="479">
        <v>12139</v>
      </c>
      <c r="Z18" s="465"/>
      <c r="AA18" s="648">
        <v>11712</v>
      </c>
      <c r="AB18" s="646"/>
      <c r="AC18" s="468">
        <v>-3.5175879396984924E-2</v>
      </c>
      <c r="AD18" s="467"/>
    </row>
    <row r="19" spans="1:30" s="462" customFormat="1" ht="4.9000000000000004" customHeight="1" x14ac:dyDescent="0.15">
      <c r="A19" s="653"/>
      <c r="B19" s="653"/>
      <c r="C19" s="476"/>
      <c r="D19" s="476"/>
      <c r="E19" s="476"/>
      <c r="F19" s="476"/>
      <c r="G19" s="476"/>
      <c r="H19" s="476"/>
      <c r="I19" s="476"/>
      <c r="J19" s="476"/>
      <c r="K19" s="476"/>
      <c r="L19" s="476"/>
      <c r="M19" s="476"/>
      <c r="N19" s="476"/>
      <c r="O19" s="476"/>
      <c r="P19" s="476"/>
      <c r="Q19" s="652"/>
      <c r="R19" s="649"/>
      <c r="S19" s="654"/>
      <c r="T19" s="654"/>
      <c r="U19" s="654"/>
      <c r="V19" s="654"/>
      <c r="W19" s="476"/>
      <c r="X19" s="476"/>
      <c r="Y19" s="476"/>
      <c r="Z19" s="476"/>
      <c r="AA19" s="652"/>
      <c r="AB19" s="649"/>
      <c r="AC19" s="654"/>
      <c r="AD19" s="654"/>
    </row>
    <row r="20" spans="1:30" s="462" customFormat="1" ht="13.9" customHeight="1" x14ac:dyDescent="0.15">
      <c r="A20" s="911" t="s">
        <v>98</v>
      </c>
      <c r="B20" s="903"/>
      <c r="C20" s="472"/>
      <c r="D20" s="472"/>
      <c r="E20" s="472"/>
      <c r="F20" s="472"/>
      <c r="G20" s="299"/>
      <c r="H20" s="472"/>
      <c r="I20" s="472"/>
      <c r="J20" s="472"/>
      <c r="K20" s="472"/>
      <c r="L20" s="299"/>
      <c r="M20" s="299"/>
      <c r="N20" s="472"/>
      <c r="O20" s="299"/>
      <c r="P20" s="472"/>
      <c r="Q20" s="472"/>
      <c r="R20" s="651"/>
      <c r="S20" s="473"/>
      <c r="T20" s="473"/>
      <c r="U20" s="473"/>
      <c r="V20" s="473"/>
      <c r="W20" s="472"/>
      <c r="X20" s="472"/>
      <c r="Y20" s="472"/>
      <c r="Z20" s="472"/>
      <c r="AA20" s="472"/>
      <c r="AB20" s="651"/>
      <c r="AC20" s="473"/>
      <c r="AD20" s="473"/>
    </row>
    <row r="21" spans="1:30" s="462" customFormat="1" ht="13.9" customHeight="1" x14ac:dyDescent="0.15">
      <c r="A21" s="879" t="s">
        <v>323</v>
      </c>
      <c r="B21" s="879"/>
      <c r="C21" s="440">
        <v>2268</v>
      </c>
      <c r="D21" s="440"/>
      <c r="E21" s="440">
        <v>2170</v>
      </c>
      <c r="F21" s="440"/>
      <c r="G21" s="440">
        <v>2091</v>
      </c>
      <c r="H21" s="440"/>
      <c r="I21" s="440">
        <v>2486</v>
      </c>
      <c r="J21" s="440"/>
      <c r="K21" s="440">
        <v>2293</v>
      </c>
      <c r="L21" s="440"/>
      <c r="M21" s="440">
        <v>2154</v>
      </c>
      <c r="N21" s="484"/>
      <c r="O21" s="440">
        <v>2180</v>
      </c>
      <c r="P21" s="440"/>
      <c r="Q21" s="484">
        <v>2407</v>
      </c>
      <c r="R21" s="647"/>
      <c r="S21" s="470">
        <v>-3.1777956556717619E-2</v>
      </c>
      <c r="T21" s="470"/>
      <c r="U21" s="470"/>
      <c r="V21" s="470">
        <v>0.10412844036697248</v>
      </c>
      <c r="W21" s="440"/>
      <c r="X21" s="440"/>
      <c r="Y21" s="440">
        <v>9015</v>
      </c>
      <c r="Z21" s="440"/>
      <c r="AA21" s="484">
        <v>9034</v>
      </c>
      <c r="AB21" s="647"/>
      <c r="AC21" s="470">
        <v>2.1075984470327234E-3</v>
      </c>
      <c r="AD21" s="470"/>
    </row>
    <row r="22" spans="1:30" s="462" customFormat="1" ht="13.9" customHeight="1" x14ac:dyDescent="0.15">
      <c r="A22" s="481"/>
      <c r="B22" s="464" t="s">
        <v>324</v>
      </c>
      <c r="C22" s="299"/>
      <c r="D22" s="299"/>
      <c r="E22" s="299"/>
      <c r="F22" s="299"/>
      <c r="G22" s="299"/>
      <c r="H22" s="299"/>
      <c r="I22" s="299"/>
      <c r="J22" s="299"/>
      <c r="K22" s="299"/>
      <c r="L22" s="299"/>
      <c r="M22" s="299"/>
      <c r="N22" s="472"/>
      <c r="O22" s="299"/>
      <c r="P22" s="299"/>
      <c r="Q22" s="472"/>
      <c r="R22" s="646"/>
      <c r="S22" s="468"/>
      <c r="T22" s="468"/>
      <c r="U22" s="468"/>
      <c r="V22" s="468"/>
      <c r="W22" s="299"/>
      <c r="X22" s="299"/>
      <c r="Y22" s="299"/>
      <c r="Z22" s="299"/>
      <c r="AA22" s="472"/>
      <c r="AB22" s="646"/>
      <c r="AC22" s="468"/>
      <c r="AD22" s="468"/>
    </row>
    <row r="23" spans="1:30" s="462" customFormat="1" ht="13.9" customHeight="1" x14ac:dyDescent="0.15">
      <c r="A23" s="307"/>
      <c r="B23" s="462" t="s">
        <v>566</v>
      </c>
      <c r="C23" s="441">
        <v>0</v>
      </c>
      <c r="D23" s="441"/>
      <c r="E23" s="441">
        <v>0</v>
      </c>
      <c r="F23" s="469"/>
      <c r="G23" s="441">
        <v>0</v>
      </c>
      <c r="H23" s="441"/>
      <c r="I23" s="441">
        <v>-24</v>
      </c>
      <c r="J23" s="441"/>
      <c r="K23" s="441">
        <v>-9</v>
      </c>
      <c r="L23" s="441"/>
      <c r="M23" s="441">
        <v>-12</v>
      </c>
      <c r="N23" s="469"/>
      <c r="O23" s="441">
        <v>-27</v>
      </c>
      <c r="P23" s="441"/>
      <c r="Q23" s="469">
        <v>-29</v>
      </c>
      <c r="R23" s="647"/>
      <c r="S23" s="470"/>
      <c r="T23" s="470"/>
      <c r="U23" s="470"/>
      <c r="V23" s="470"/>
      <c r="W23" s="441"/>
      <c r="X23" s="441"/>
      <c r="Y23" s="441">
        <v>-24</v>
      </c>
      <c r="Z23" s="441"/>
      <c r="AA23" s="469">
        <v>-77</v>
      </c>
      <c r="AB23" s="647"/>
      <c r="AC23" s="470"/>
      <c r="AD23" s="470"/>
    </row>
    <row r="24" spans="1:30" s="462" customFormat="1" ht="13.9" customHeight="1" x14ac:dyDescent="0.15">
      <c r="A24" s="481"/>
      <c r="B24" s="464" t="s">
        <v>567</v>
      </c>
      <c r="C24" s="299">
        <v>0</v>
      </c>
      <c r="D24" s="299"/>
      <c r="E24" s="299">
        <v>-77</v>
      </c>
      <c r="F24" s="472"/>
      <c r="G24" s="299">
        <v>0</v>
      </c>
      <c r="H24" s="299"/>
      <c r="I24" s="299">
        <v>-247</v>
      </c>
      <c r="J24" s="299"/>
      <c r="K24" s="299">
        <v>0</v>
      </c>
      <c r="L24" s="299"/>
      <c r="M24" s="299">
        <v>0</v>
      </c>
      <c r="N24" s="472"/>
      <c r="O24" s="299">
        <v>0</v>
      </c>
      <c r="P24" s="299"/>
      <c r="Q24" s="472">
        <v>-110</v>
      </c>
      <c r="R24" s="646"/>
      <c r="S24" s="468"/>
      <c r="T24" s="468"/>
      <c r="U24" s="468"/>
      <c r="V24" s="468"/>
      <c r="W24" s="299"/>
      <c r="X24" s="299"/>
      <c r="Y24" s="299">
        <v>-324</v>
      </c>
      <c r="Z24" s="299"/>
      <c r="AA24" s="472">
        <v>-110</v>
      </c>
      <c r="AB24" s="646"/>
      <c r="AC24" s="468"/>
      <c r="AD24" s="468"/>
    </row>
    <row r="25" spans="1:30" s="462" customFormat="1" ht="13.9" customHeight="1" x14ac:dyDescent="0.15">
      <c r="A25" s="307"/>
      <c r="B25" s="462" t="s">
        <v>325</v>
      </c>
      <c r="C25" s="441">
        <v>0</v>
      </c>
      <c r="D25" s="441"/>
      <c r="E25" s="441">
        <v>0</v>
      </c>
      <c r="F25" s="469"/>
      <c r="G25" s="441">
        <v>0</v>
      </c>
      <c r="H25" s="441"/>
      <c r="I25" s="441">
        <v>-42</v>
      </c>
      <c r="J25" s="441"/>
      <c r="K25" s="441">
        <v>-14</v>
      </c>
      <c r="L25" s="441"/>
      <c r="M25" s="441">
        <v>0</v>
      </c>
      <c r="N25" s="469"/>
      <c r="O25" s="441">
        <v>-18</v>
      </c>
      <c r="P25" s="441"/>
      <c r="Q25" s="469">
        <v>-140</v>
      </c>
      <c r="R25" s="647"/>
      <c r="S25" s="470"/>
      <c r="T25" s="470"/>
      <c r="U25" s="470"/>
      <c r="V25" s="470"/>
      <c r="W25" s="441"/>
      <c r="X25" s="441"/>
      <c r="Y25" s="441">
        <v>-42</v>
      </c>
      <c r="Z25" s="441"/>
      <c r="AA25" s="469">
        <v>-172</v>
      </c>
      <c r="AB25" s="647"/>
      <c r="AC25" s="470"/>
      <c r="AD25" s="470"/>
    </row>
    <row r="26" spans="1:30" s="462" customFormat="1" ht="13.9" customHeight="1" x14ac:dyDescent="0.15">
      <c r="A26" s="896" t="s">
        <v>326</v>
      </c>
      <c r="B26" s="879"/>
      <c r="C26" s="479">
        <v>2268</v>
      </c>
      <c r="D26" s="466"/>
      <c r="E26" s="479">
        <v>2093</v>
      </c>
      <c r="F26" s="466"/>
      <c r="G26" s="479">
        <v>2091</v>
      </c>
      <c r="H26" s="466"/>
      <c r="I26" s="479">
        <v>2173</v>
      </c>
      <c r="J26" s="466"/>
      <c r="K26" s="479">
        <v>2270</v>
      </c>
      <c r="L26" s="466"/>
      <c r="M26" s="479">
        <v>2142</v>
      </c>
      <c r="N26" s="465"/>
      <c r="O26" s="479">
        <v>2135</v>
      </c>
      <c r="P26" s="466"/>
      <c r="Q26" s="648">
        <v>2128</v>
      </c>
      <c r="R26" s="646"/>
      <c r="S26" s="468">
        <v>-2.0708697653014266E-2</v>
      </c>
      <c r="T26" s="468"/>
      <c r="U26" s="468"/>
      <c r="V26" s="468">
        <v>-3.2786885245901639E-3</v>
      </c>
      <c r="W26" s="466"/>
      <c r="X26" s="466"/>
      <c r="Y26" s="479">
        <v>8625</v>
      </c>
      <c r="Z26" s="466"/>
      <c r="AA26" s="648">
        <v>8675</v>
      </c>
      <c r="AB26" s="299"/>
      <c r="AC26" s="468">
        <v>5.7971014492753624E-3</v>
      </c>
      <c r="AD26" s="467"/>
    </row>
    <row r="27" spans="1:30" s="462" customFormat="1" ht="4.9000000000000004" customHeight="1" x14ac:dyDescent="0.15">
      <c r="A27" s="653"/>
      <c r="B27" s="653"/>
      <c r="C27" s="476"/>
      <c r="D27" s="476"/>
      <c r="E27" s="476"/>
      <c r="F27" s="476"/>
      <c r="G27" s="476"/>
      <c r="H27" s="476"/>
      <c r="I27" s="476"/>
      <c r="J27" s="476"/>
      <c r="K27" s="652"/>
      <c r="L27" s="476"/>
      <c r="M27" s="476"/>
      <c r="N27" s="652"/>
      <c r="O27" s="476"/>
      <c r="P27" s="476"/>
      <c r="Q27" s="652"/>
      <c r="R27" s="649"/>
      <c r="S27" s="476"/>
      <c r="T27" s="476"/>
      <c r="U27" s="476"/>
      <c r="V27" s="476"/>
      <c r="W27" s="476"/>
      <c r="X27" s="652"/>
      <c r="Y27" s="652"/>
      <c r="Z27" s="652"/>
      <c r="AA27" s="652"/>
      <c r="AB27" s="476"/>
      <c r="AC27" s="654"/>
      <c r="AD27" s="654"/>
    </row>
    <row r="28" spans="1:30" s="462" customFormat="1" ht="13.9" customHeight="1" x14ac:dyDescent="0.15">
      <c r="A28" s="911" t="s">
        <v>327</v>
      </c>
      <c r="B28" s="879"/>
      <c r="C28" s="646"/>
      <c r="D28" s="646"/>
      <c r="E28" s="646"/>
      <c r="F28" s="646"/>
      <c r="G28" s="646"/>
      <c r="H28" s="646"/>
      <c r="I28" s="646"/>
      <c r="J28" s="646"/>
      <c r="K28" s="651"/>
      <c r="L28" s="646"/>
      <c r="M28" s="646"/>
      <c r="N28" s="646"/>
      <c r="O28" s="646"/>
      <c r="P28" s="646"/>
      <c r="Q28" s="651"/>
      <c r="R28" s="646"/>
      <c r="S28" s="646"/>
      <c r="T28" s="646"/>
      <c r="U28" s="646"/>
      <c r="V28" s="646"/>
      <c r="W28" s="646"/>
      <c r="X28" s="646"/>
      <c r="Y28" s="646"/>
      <c r="Z28" s="646"/>
      <c r="AA28" s="651"/>
      <c r="AB28" s="646"/>
      <c r="AC28" s="646"/>
      <c r="AD28" s="646"/>
    </row>
    <row r="29" spans="1:30" s="462" customFormat="1" ht="13.9" customHeight="1" x14ac:dyDescent="0.15">
      <c r="A29" s="879" t="s">
        <v>565</v>
      </c>
      <c r="B29" s="879"/>
      <c r="C29" s="440">
        <v>2415</v>
      </c>
      <c r="D29" s="440"/>
      <c r="E29" s="440">
        <v>2395</v>
      </c>
      <c r="F29" s="440"/>
      <c r="G29" s="440">
        <v>2318</v>
      </c>
      <c r="H29" s="440"/>
      <c r="I29" s="440">
        <v>2326</v>
      </c>
      <c r="J29" s="440"/>
      <c r="K29" s="440">
        <v>2260</v>
      </c>
      <c r="L29" s="440"/>
      <c r="M29" s="440">
        <v>2260</v>
      </c>
      <c r="N29" s="440"/>
      <c r="O29" s="440">
        <v>2259</v>
      </c>
      <c r="P29" s="440"/>
      <c r="Q29" s="484">
        <v>2368</v>
      </c>
      <c r="R29" s="647"/>
      <c r="S29" s="470">
        <v>1.8056749785038694E-2</v>
      </c>
      <c r="T29" s="470"/>
      <c r="U29" s="470"/>
      <c r="V29" s="470">
        <v>4.8251438689685705E-2</v>
      </c>
      <c r="W29" s="647"/>
      <c r="X29" s="440"/>
      <c r="Y29" s="440">
        <v>9454</v>
      </c>
      <c r="Z29" s="440"/>
      <c r="AA29" s="484">
        <v>9147</v>
      </c>
      <c r="AB29" s="647"/>
      <c r="AC29" s="470">
        <v>-3.2473027290035962E-2</v>
      </c>
      <c r="AD29" s="647"/>
    </row>
    <row r="30" spans="1:30" s="462" customFormat="1" ht="13.9" customHeight="1" x14ac:dyDescent="0.15">
      <c r="A30" s="896" t="s">
        <v>323</v>
      </c>
      <c r="B30" s="879"/>
      <c r="C30" s="299">
        <v>2268</v>
      </c>
      <c r="D30" s="299"/>
      <c r="E30" s="299">
        <v>2170</v>
      </c>
      <c r="F30" s="299"/>
      <c r="G30" s="299">
        <v>2091</v>
      </c>
      <c r="H30" s="299"/>
      <c r="I30" s="299">
        <v>2486</v>
      </c>
      <c r="J30" s="299"/>
      <c r="K30" s="299">
        <v>2293</v>
      </c>
      <c r="L30" s="299"/>
      <c r="M30" s="299">
        <v>2154</v>
      </c>
      <c r="N30" s="299"/>
      <c r="O30" s="299">
        <v>2180</v>
      </c>
      <c r="P30" s="299"/>
      <c r="Q30" s="472">
        <v>2407</v>
      </c>
      <c r="R30" s="646"/>
      <c r="S30" s="468">
        <v>-3.1777956556717619E-2</v>
      </c>
      <c r="T30" s="468"/>
      <c r="U30" s="468"/>
      <c r="V30" s="468">
        <v>0.10412844036697248</v>
      </c>
      <c r="W30" s="646"/>
      <c r="X30" s="299"/>
      <c r="Y30" s="299">
        <v>9015</v>
      </c>
      <c r="Z30" s="646"/>
      <c r="AA30" s="472">
        <v>9034</v>
      </c>
      <c r="AB30" s="646"/>
      <c r="AC30" s="468">
        <v>2.1075984470327234E-3</v>
      </c>
      <c r="AD30" s="646"/>
    </row>
    <row r="31" spans="1:30" s="462" customFormat="1" ht="13.9" customHeight="1" x14ac:dyDescent="0.15">
      <c r="A31" s="879" t="s">
        <v>328</v>
      </c>
      <c r="B31" s="879"/>
      <c r="C31" s="647"/>
      <c r="D31" s="647"/>
      <c r="E31" s="647"/>
      <c r="F31" s="647"/>
      <c r="G31" s="647"/>
      <c r="H31" s="647"/>
      <c r="I31" s="647"/>
      <c r="J31" s="647"/>
      <c r="K31" s="647"/>
      <c r="L31" s="647"/>
      <c r="M31" s="647"/>
      <c r="N31" s="647"/>
      <c r="O31" s="647"/>
      <c r="P31" s="647"/>
      <c r="Q31" s="655"/>
      <c r="R31" s="647"/>
      <c r="S31" s="805">
        <v>500</v>
      </c>
      <c r="T31" s="657" t="s">
        <v>82</v>
      </c>
      <c r="U31" s="656"/>
      <c r="V31" s="805">
        <v>-560</v>
      </c>
      <c r="W31" s="657" t="s">
        <v>82</v>
      </c>
      <c r="X31" s="647"/>
      <c r="Y31" s="647"/>
      <c r="Z31" s="647"/>
      <c r="AA31" s="655"/>
      <c r="AB31" s="647"/>
      <c r="AC31" s="805">
        <v>-340</v>
      </c>
      <c r="AD31" s="657" t="s">
        <v>82</v>
      </c>
    </row>
    <row r="32" spans="1:30" s="462" customFormat="1" ht="4.9000000000000004" customHeight="1" x14ac:dyDescent="0.15">
      <c r="A32" s="480"/>
      <c r="B32" s="480"/>
      <c r="C32" s="646"/>
      <c r="D32" s="646"/>
      <c r="E32" s="646"/>
      <c r="F32" s="646"/>
      <c r="G32" s="646"/>
      <c r="H32" s="646"/>
      <c r="I32" s="646"/>
      <c r="J32" s="646"/>
      <c r="K32" s="646"/>
      <c r="L32" s="646"/>
      <c r="M32" s="646"/>
      <c r="N32" s="646"/>
      <c r="O32" s="646"/>
      <c r="P32" s="646"/>
      <c r="Q32" s="651"/>
      <c r="R32" s="646"/>
      <c r="S32" s="646"/>
      <c r="T32" s="646"/>
      <c r="U32" s="646"/>
      <c r="V32" s="646"/>
      <c r="W32" s="658"/>
      <c r="X32" s="658"/>
      <c r="Y32" s="658"/>
      <c r="Z32" s="658"/>
      <c r="AA32" s="659"/>
      <c r="AB32" s="658"/>
      <c r="AC32" s="658"/>
      <c r="AD32" s="646"/>
    </row>
    <row r="33" spans="1:30" s="462" customFormat="1" ht="13.9" customHeight="1" x14ac:dyDescent="0.15">
      <c r="A33" s="900" t="s">
        <v>329</v>
      </c>
      <c r="B33" s="902"/>
      <c r="C33" s="660"/>
      <c r="D33" s="660"/>
      <c r="E33" s="660"/>
      <c r="F33" s="660"/>
      <c r="G33" s="660"/>
      <c r="H33" s="660"/>
      <c r="I33" s="660"/>
      <c r="J33" s="660"/>
      <c r="K33" s="660"/>
      <c r="L33" s="660"/>
      <c r="M33" s="660"/>
      <c r="N33" s="660"/>
      <c r="O33" s="660"/>
      <c r="P33" s="660"/>
      <c r="Q33" s="661"/>
      <c r="R33" s="660"/>
      <c r="S33" s="660"/>
      <c r="T33" s="660"/>
      <c r="U33" s="660"/>
      <c r="V33" s="660"/>
      <c r="W33" s="647"/>
      <c r="X33" s="647"/>
      <c r="Y33" s="440"/>
      <c r="Z33" s="440"/>
      <c r="AA33" s="440"/>
      <c r="AB33" s="647"/>
      <c r="AC33" s="647"/>
      <c r="AD33" s="660"/>
    </row>
    <row r="34" spans="1:30" s="462" customFormat="1" ht="13.9" customHeight="1" x14ac:dyDescent="0.15">
      <c r="A34" s="896" t="s">
        <v>330</v>
      </c>
      <c r="B34" s="891"/>
      <c r="C34" s="466">
        <v>2415</v>
      </c>
      <c r="D34" s="662"/>
      <c r="E34" s="466">
        <v>2395</v>
      </c>
      <c r="F34" s="466"/>
      <c r="G34" s="466">
        <v>2318</v>
      </c>
      <c r="H34" s="466"/>
      <c r="I34" s="466">
        <v>2334</v>
      </c>
      <c r="J34" s="466"/>
      <c r="K34" s="466">
        <v>2260</v>
      </c>
      <c r="L34" s="466"/>
      <c r="M34" s="466">
        <v>2260</v>
      </c>
      <c r="N34" s="466"/>
      <c r="O34" s="466">
        <v>2259</v>
      </c>
      <c r="P34" s="466"/>
      <c r="Q34" s="465">
        <v>2368</v>
      </c>
      <c r="R34" s="467"/>
      <c r="S34" s="468">
        <v>1.456726649528706E-2</v>
      </c>
      <c r="T34" s="468"/>
      <c r="U34" s="468"/>
      <c r="V34" s="468">
        <v>4.8251438689685705E-2</v>
      </c>
      <c r="W34" s="299"/>
      <c r="X34" s="299"/>
      <c r="Y34" s="466">
        <v>9462</v>
      </c>
      <c r="Z34" s="466"/>
      <c r="AA34" s="465">
        <v>9147</v>
      </c>
      <c r="AB34" s="646"/>
      <c r="AC34" s="468">
        <v>-3.3291058972733038E-2</v>
      </c>
      <c r="AD34" s="468"/>
    </row>
    <row r="35" spans="1:30" s="462" customFormat="1" ht="13.9" customHeight="1" x14ac:dyDescent="0.15">
      <c r="A35" s="879" t="s">
        <v>331</v>
      </c>
      <c r="B35" s="879"/>
      <c r="C35" s="441">
        <v>2268</v>
      </c>
      <c r="D35" s="647"/>
      <c r="E35" s="441">
        <v>2093</v>
      </c>
      <c r="F35" s="441"/>
      <c r="G35" s="441">
        <v>2091</v>
      </c>
      <c r="H35" s="441"/>
      <c r="I35" s="441">
        <v>2173</v>
      </c>
      <c r="J35" s="441"/>
      <c r="K35" s="441">
        <v>2270</v>
      </c>
      <c r="L35" s="441"/>
      <c r="M35" s="441">
        <v>2142</v>
      </c>
      <c r="N35" s="441"/>
      <c r="O35" s="441">
        <v>2135</v>
      </c>
      <c r="P35" s="656"/>
      <c r="Q35" s="469">
        <v>2128</v>
      </c>
      <c r="R35" s="463"/>
      <c r="S35" s="470">
        <v>-2.0708697653014266E-2</v>
      </c>
      <c r="T35" s="470"/>
      <c r="U35" s="470"/>
      <c r="V35" s="470">
        <v>-3.2786885245901639E-3</v>
      </c>
      <c r="W35" s="441"/>
      <c r="X35" s="441"/>
      <c r="Y35" s="441">
        <v>8625</v>
      </c>
      <c r="Z35" s="470"/>
      <c r="AA35" s="469">
        <v>8675</v>
      </c>
      <c r="AB35" s="647"/>
      <c r="AC35" s="470">
        <v>5.7971014492753624E-3</v>
      </c>
      <c r="AD35" s="470"/>
    </row>
    <row r="36" spans="1:30" s="462" customFormat="1" ht="13.9" customHeight="1" x14ac:dyDescent="0.15">
      <c r="A36" s="896" t="s">
        <v>332</v>
      </c>
      <c r="B36" s="879"/>
      <c r="C36" s="646"/>
      <c r="D36" s="646"/>
      <c r="E36" s="646"/>
      <c r="F36" s="646"/>
      <c r="G36" s="646"/>
      <c r="H36" s="646"/>
      <c r="I36" s="646"/>
      <c r="J36" s="646"/>
      <c r="K36" s="646"/>
      <c r="L36" s="646"/>
      <c r="M36" s="646"/>
      <c r="N36" s="646"/>
      <c r="O36" s="467"/>
      <c r="P36" s="467"/>
      <c r="Q36" s="663"/>
      <c r="R36" s="467"/>
      <c r="S36" s="806">
        <v>360</v>
      </c>
      <c r="T36" s="665" t="s">
        <v>82</v>
      </c>
      <c r="U36" s="664"/>
      <c r="V36" s="806">
        <v>510</v>
      </c>
      <c r="W36" s="665" t="s">
        <v>82</v>
      </c>
      <c r="X36" s="468"/>
      <c r="Y36" s="468"/>
      <c r="Z36" s="468"/>
      <c r="AA36" s="473"/>
      <c r="AB36" s="646"/>
      <c r="AC36" s="806">
        <v>-390</v>
      </c>
      <c r="AD36" s="665" t="s">
        <v>82</v>
      </c>
    </row>
    <row r="37" spans="1:30" s="462" customFormat="1" ht="4.9000000000000004" customHeight="1" x14ac:dyDescent="0.15">
      <c r="A37" s="307"/>
      <c r="B37" s="307"/>
      <c r="C37" s="637"/>
      <c r="D37" s="637"/>
      <c r="E37" s="637"/>
      <c r="F37" s="637"/>
      <c r="G37" s="637"/>
      <c r="H37" s="637"/>
      <c r="I37" s="637"/>
      <c r="J37" s="637"/>
      <c r="K37" s="637"/>
      <c r="L37" s="637"/>
      <c r="M37" s="637"/>
      <c r="N37" s="637"/>
      <c r="O37" s="637"/>
      <c r="P37" s="637"/>
      <c r="Q37" s="666"/>
      <c r="R37" s="637"/>
      <c r="S37" s="637"/>
      <c r="T37" s="637"/>
      <c r="U37" s="637"/>
      <c r="V37" s="637"/>
      <c r="W37" s="637"/>
      <c r="X37" s="637"/>
      <c r="Y37" s="637"/>
      <c r="Z37" s="637"/>
      <c r="AA37" s="666"/>
      <c r="AB37" s="637"/>
      <c r="AC37" s="667"/>
      <c r="AD37" s="637"/>
    </row>
    <row r="38" spans="1:30" s="462" customFormat="1" ht="13.9" customHeight="1" x14ac:dyDescent="0.15">
      <c r="A38" s="910" t="s">
        <v>333</v>
      </c>
      <c r="B38" s="902"/>
      <c r="C38" s="668"/>
      <c r="D38" s="668"/>
      <c r="E38" s="668"/>
      <c r="F38" s="668"/>
      <c r="G38" s="668"/>
      <c r="H38" s="668"/>
      <c r="I38" s="668"/>
      <c r="J38" s="668"/>
      <c r="K38" s="668"/>
      <c r="L38" s="668"/>
      <c r="M38" s="668"/>
      <c r="N38" s="668"/>
      <c r="O38" s="668"/>
      <c r="P38" s="668"/>
      <c r="Q38" s="669"/>
      <c r="R38" s="668"/>
      <c r="S38" s="668"/>
      <c r="T38" s="668"/>
      <c r="U38" s="668"/>
      <c r="V38" s="668"/>
      <c r="W38" s="668"/>
      <c r="X38" s="668"/>
      <c r="Y38" s="668"/>
      <c r="Z38" s="668"/>
      <c r="AA38" s="669"/>
      <c r="AB38" s="668"/>
      <c r="AC38" s="670"/>
      <c r="AD38" s="668"/>
    </row>
    <row r="39" spans="1:30" s="462" customFormat="1" ht="13.9" customHeight="1" x14ac:dyDescent="0.15">
      <c r="A39" s="879" t="s">
        <v>320</v>
      </c>
      <c r="B39" s="879"/>
      <c r="C39" s="440">
        <v>3056</v>
      </c>
      <c r="D39" s="440"/>
      <c r="E39" s="440">
        <v>3063</v>
      </c>
      <c r="F39" s="440"/>
      <c r="G39" s="440">
        <v>2989</v>
      </c>
      <c r="H39" s="440"/>
      <c r="I39" s="440">
        <v>3023</v>
      </c>
      <c r="J39" s="440"/>
      <c r="K39" s="440">
        <v>2932</v>
      </c>
      <c r="L39" s="440"/>
      <c r="M39" s="440">
        <v>2873</v>
      </c>
      <c r="N39" s="440"/>
      <c r="O39" s="440">
        <v>2903</v>
      </c>
      <c r="P39" s="440"/>
      <c r="Q39" s="484">
        <v>3048</v>
      </c>
      <c r="R39" s="647"/>
      <c r="S39" s="470">
        <v>8.2699305325835259E-3</v>
      </c>
      <c r="T39" s="470"/>
      <c r="U39" s="470"/>
      <c r="V39" s="470">
        <v>4.9948329314502236E-2</v>
      </c>
      <c r="W39" s="647"/>
      <c r="X39" s="440"/>
      <c r="Y39" s="440">
        <v>12131</v>
      </c>
      <c r="Z39" s="647"/>
      <c r="AA39" s="484">
        <v>11756</v>
      </c>
      <c r="AB39" s="647"/>
      <c r="AC39" s="470">
        <v>-3.0912538125463688E-2</v>
      </c>
      <c r="AD39" s="647"/>
    </row>
    <row r="40" spans="1:30" s="462" customFormat="1" ht="13.9" customHeight="1" x14ac:dyDescent="0.15">
      <c r="A40" s="896" t="s">
        <v>323</v>
      </c>
      <c r="B40" s="879"/>
      <c r="C40" s="671">
        <v>2268</v>
      </c>
      <c r="D40" s="671"/>
      <c r="E40" s="671">
        <v>2170</v>
      </c>
      <c r="F40" s="671"/>
      <c r="G40" s="671">
        <v>2091</v>
      </c>
      <c r="H40" s="671"/>
      <c r="I40" s="671">
        <v>2486</v>
      </c>
      <c r="J40" s="671"/>
      <c r="K40" s="671">
        <v>2293</v>
      </c>
      <c r="L40" s="671"/>
      <c r="M40" s="671">
        <v>2154</v>
      </c>
      <c r="N40" s="671"/>
      <c r="O40" s="671">
        <v>2180</v>
      </c>
      <c r="P40" s="671"/>
      <c r="Q40" s="672">
        <v>2407</v>
      </c>
      <c r="R40" s="646"/>
      <c r="S40" s="468">
        <v>-3.1777956556717619E-2</v>
      </c>
      <c r="T40" s="468"/>
      <c r="U40" s="468"/>
      <c r="V40" s="468">
        <v>0.10412844036697248</v>
      </c>
      <c r="W40" s="646"/>
      <c r="X40" s="299"/>
      <c r="Y40" s="299">
        <v>9015</v>
      </c>
      <c r="Z40" s="646"/>
      <c r="AA40" s="472">
        <v>9034</v>
      </c>
      <c r="AB40" s="646"/>
      <c r="AC40" s="468">
        <v>2.1075984470327234E-3</v>
      </c>
      <c r="AD40" s="646"/>
    </row>
    <row r="41" spans="1:30" s="462" customFormat="1" ht="13.9" customHeight="1" x14ac:dyDescent="0.15">
      <c r="A41" s="879" t="s">
        <v>334</v>
      </c>
      <c r="B41" s="879"/>
      <c r="C41" s="647"/>
      <c r="D41" s="647"/>
      <c r="E41" s="647"/>
      <c r="F41" s="647"/>
      <c r="G41" s="647"/>
      <c r="H41" s="647"/>
      <c r="I41" s="647"/>
      <c r="J41" s="647"/>
      <c r="K41" s="647"/>
      <c r="L41" s="647"/>
      <c r="M41" s="647"/>
      <c r="N41" s="647"/>
      <c r="O41" s="647"/>
      <c r="P41" s="647"/>
      <c r="Q41" s="655"/>
      <c r="R41" s="647"/>
      <c r="S41" s="805">
        <v>400</v>
      </c>
      <c r="T41" s="657" t="s">
        <v>82</v>
      </c>
      <c r="U41" s="656"/>
      <c r="V41" s="805">
        <v>-540</v>
      </c>
      <c r="W41" s="657" t="s">
        <v>82</v>
      </c>
      <c r="X41" s="647"/>
      <c r="Y41" s="647"/>
      <c r="Z41" s="647"/>
      <c r="AA41" s="655"/>
      <c r="AB41" s="647"/>
      <c r="AC41" s="805">
        <v>-330</v>
      </c>
      <c r="AD41" s="657" t="s">
        <v>82</v>
      </c>
    </row>
    <row r="42" spans="1:30" s="462" customFormat="1" ht="6.4" customHeight="1" x14ac:dyDescent="0.15">
      <c r="A42" s="481"/>
      <c r="B42" s="481"/>
      <c r="C42" s="646"/>
      <c r="D42" s="646"/>
      <c r="E42" s="646"/>
      <c r="F42" s="646"/>
      <c r="G42" s="646"/>
      <c r="H42" s="646"/>
      <c r="I42" s="646"/>
      <c r="J42" s="646"/>
      <c r="K42" s="646"/>
      <c r="L42" s="646"/>
      <c r="M42" s="646"/>
      <c r="N42" s="646"/>
      <c r="O42" s="646"/>
      <c r="P42" s="646"/>
      <c r="Q42" s="651"/>
      <c r="R42" s="646"/>
      <c r="S42" s="646"/>
      <c r="T42" s="646"/>
      <c r="U42" s="646"/>
      <c r="V42" s="646"/>
      <c r="W42" s="646"/>
      <c r="X42" s="646"/>
      <c r="Y42" s="646"/>
      <c r="Z42" s="646"/>
      <c r="AA42" s="651"/>
      <c r="AB42" s="646"/>
      <c r="AC42" s="673"/>
      <c r="AD42" s="646"/>
    </row>
    <row r="43" spans="1:30" s="462" customFormat="1" ht="13.9" customHeight="1" x14ac:dyDescent="0.15">
      <c r="A43" s="900" t="s">
        <v>335</v>
      </c>
      <c r="B43" s="902"/>
      <c r="C43" s="660"/>
      <c r="D43" s="660"/>
      <c r="E43" s="660"/>
      <c r="F43" s="660"/>
      <c r="G43" s="660"/>
      <c r="H43" s="660"/>
      <c r="I43" s="660"/>
      <c r="J43" s="660"/>
      <c r="K43" s="660"/>
      <c r="L43" s="660"/>
      <c r="M43" s="660"/>
      <c r="N43" s="660"/>
      <c r="O43" s="660"/>
      <c r="P43" s="660"/>
      <c r="Q43" s="661"/>
      <c r="R43" s="660"/>
      <c r="S43" s="660"/>
      <c r="T43" s="660"/>
      <c r="U43" s="660"/>
      <c r="V43" s="660"/>
      <c r="W43" s="660"/>
      <c r="X43" s="660"/>
      <c r="Y43" s="660"/>
      <c r="Z43" s="660"/>
      <c r="AA43" s="661"/>
      <c r="AB43" s="660"/>
      <c r="AC43" s="660"/>
      <c r="AD43" s="660"/>
    </row>
    <row r="44" spans="1:30" s="462" customFormat="1" ht="13.9" customHeight="1" x14ac:dyDescent="0.15">
      <c r="A44" s="896" t="s">
        <v>336</v>
      </c>
      <c r="B44" s="891"/>
      <c r="C44" s="466">
        <v>3056</v>
      </c>
      <c r="D44" s="466"/>
      <c r="E44" s="466">
        <v>3063</v>
      </c>
      <c r="F44" s="466"/>
      <c r="G44" s="466">
        <v>2989</v>
      </c>
      <c r="H44" s="466"/>
      <c r="I44" s="466">
        <v>3031</v>
      </c>
      <c r="J44" s="466"/>
      <c r="K44" s="466">
        <v>2932</v>
      </c>
      <c r="L44" s="466"/>
      <c r="M44" s="466">
        <v>2873</v>
      </c>
      <c r="N44" s="466"/>
      <c r="O44" s="466">
        <v>2903</v>
      </c>
      <c r="P44" s="466"/>
      <c r="Q44" s="465">
        <v>3004</v>
      </c>
      <c r="R44" s="646"/>
      <c r="S44" s="468">
        <v>-8.9079511712306172E-3</v>
      </c>
      <c r="T44" s="468"/>
      <c r="U44" s="468"/>
      <c r="V44" s="468">
        <v>3.47915949018257E-2</v>
      </c>
      <c r="W44" s="299"/>
      <c r="X44" s="299"/>
      <c r="Y44" s="466">
        <v>12139</v>
      </c>
      <c r="Z44" s="467"/>
      <c r="AA44" s="465">
        <v>11712</v>
      </c>
      <c r="AB44" s="467"/>
      <c r="AC44" s="468">
        <v>-3.5175879396984924E-2</v>
      </c>
      <c r="AD44" s="467"/>
    </row>
    <row r="45" spans="1:30" s="462" customFormat="1" ht="13.9" customHeight="1" x14ac:dyDescent="0.15">
      <c r="A45" s="879" t="s">
        <v>331</v>
      </c>
      <c r="B45" s="879"/>
      <c r="C45" s="441">
        <v>2268</v>
      </c>
      <c r="D45" s="441"/>
      <c r="E45" s="441">
        <v>2093</v>
      </c>
      <c r="F45" s="441"/>
      <c r="G45" s="441">
        <v>2091</v>
      </c>
      <c r="H45" s="441"/>
      <c r="I45" s="441">
        <v>2173</v>
      </c>
      <c r="J45" s="441"/>
      <c r="K45" s="441">
        <v>2270</v>
      </c>
      <c r="L45" s="441"/>
      <c r="M45" s="441">
        <v>2142</v>
      </c>
      <c r="N45" s="441"/>
      <c r="O45" s="441">
        <v>2135</v>
      </c>
      <c r="P45" s="441"/>
      <c r="Q45" s="469">
        <v>2128</v>
      </c>
      <c r="R45" s="647"/>
      <c r="S45" s="470">
        <v>-2.0708697653014266E-2</v>
      </c>
      <c r="T45" s="470"/>
      <c r="U45" s="470"/>
      <c r="V45" s="470">
        <v>-3.2786885245901639E-3</v>
      </c>
      <c r="W45" s="441"/>
      <c r="X45" s="441"/>
      <c r="Y45" s="441">
        <v>8625</v>
      </c>
      <c r="Z45" s="463"/>
      <c r="AA45" s="469">
        <v>8675</v>
      </c>
      <c r="AB45" s="463"/>
      <c r="AC45" s="470">
        <v>5.7971014492753624E-3</v>
      </c>
      <c r="AD45" s="463"/>
    </row>
    <row r="46" spans="1:30" s="462" customFormat="1" ht="13.9" customHeight="1" x14ac:dyDescent="0.15">
      <c r="A46" s="896" t="s">
        <v>337</v>
      </c>
      <c r="B46" s="879"/>
      <c r="C46" s="646"/>
      <c r="D46" s="646"/>
      <c r="E46" s="646"/>
      <c r="F46" s="646"/>
      <c r="G46" s="646"/>
      <c r="H46" s="646"/>
      <c r="I46" s="646"/>
      <c r="J46" s="646"/>
      <c r="K46" s="646"/>
      <c r="L46" s="646"/>
      <c r="M46" s="651"/>
      <c r="N46" s="646"/>
      <c r="O46" s="651"/>
      <c r="P46" s="646"/>
      <c r="Q46" s="651"/>
      <c r="R46" s="646"/>
      <c r="S46" s="806">
        <v>120</v>
      </c>
      <c r="T46" s="665" t="s">
        <v>82</v>
      </c>
      <c r="U46" s="664"/>
      <c r="V46" s="806">
        <v>380</v>
      </c>
      <c r="W46" s="665" t="s">
        <v>82</v>
      </c>
      <c r="X46" s="467"/>
      <c r="Y46" s="467"/>
      <c r="Z46" s="467"/>
      <c r="AA46" s="663"/>
      <c r="AB46" s="467"/>
      <c r="AC46" s="806">
        <v>-410</v>
      </c>
      <c r="AD46" s="665" t="s">
        <v>82</v>
      </c>
    </row>
    <row r="47" spans="1:30" s="462" customFormat="1" ht="4.9000000000000004" customHeight="1" x14ac:dyDescent="0.15">
      <c r="A47" s="899"/>
      <c r="B47" s="899"/>
      <c r="C47" s="649"/>
      <c r="D47" s="649"/>
      <c r="E47" s="649"/>
      <c r="F47" s="649"/>
      <c r="G47" s="649"/>
      <c r="H47" s="649"/>
      <c r="I47" s="649"/>
      <c r="J47" s="649"/>
      <c r="K47" s="649"/>
      <c r="L47" s="649"/>
      <c r="M47" s="650"/>
      <c r="N47" s="649"/>
      <c r="O47" s="650"/>
      <c r="P47" s="649"/>
      <c r="Q47" s="650"/>
      <c r="R47" s="649"/>
      <c r="S47" s="649"/>
      <c r="T47" s="649"/>
      <c r="U47" s="649"/>
      <c r="V47" s="649"/>
      <c r="W47" s="649"/>
      <c r="X47" s="649"/>
      <c r="Y47" s="649"/>
      <c r="Z47" s="649"/>
      <c r="AA47" s="649"/>
      <c r="AB47" s="649"/>
      <c r="AC47" s="649"/>
      <c r="AD47" s="650"/>
    </row>
    <row r="48" spans="1:30" s="462" customFormat="1" ht="13.9" customHeight="1" x14ac:dyDescent="0.15">
      <c r="A48" s="307"/>
      <c r="B48" s="307"/>
      <c r="C48" s="907" t="s">
        <v>18</v>
      </c>
      <c r="D48" s="894"/>
      <c r="E48" s="894"/>
      <c r="F48" s="894"/>
      <c r="G48" s="894"/>
      <c r="H48" s="894"/>
      <c r="I48" s="894"/>
      <c r="J48" s="894"/>
      <c r="K48" s="894"/>
      <c r="L48" s="894"/>
      <c r="M48" s="894"/>
      <c r="N48" s="894"/>
      <c r="O48" s="894"/>
      <c r="P48" s="894"/>
      <c r="Q48" s="894"/>
      <c r="R48" s="647"/>
      <c r="S48" s="907" t="s">
        <v>74</v>
      </c>
      <c r="T48" s="894"/>
      <c r="U48" s="894"/>
      <c r="V48" s="894"/>
      <c r="W48" s="894"/>
      <c r="X48" s="647"/>
      <c r="Y48" s="908" t="s">
        <v>86</v>
      </c>
      <c r="Z48" s="884"/>
      <c r="AA48" s="909"/>
      <c r="AB48" s="647"/>
      <c r="AC48" s="907" t="s">
        <v>74</v>
      </c>
      <c r="AD48" s="894"/>
    </row>
    <row r="49" spans="1:30" s="462" customFormat="1" ht="28.9" customHeight="1" x14ac:dyDescent="0.15">
      <c r="A49" s="904" t="s">
        <v>338</v>
      </c>
      <c r="B49" s="895"/>
      <c r="C49" s="439" t="s">
        <v>3</v>
      </c>
      <c r="D49" s="637"/>
      <c r="E49" s="439" t="s">
        <v>4</v>
      </c>
      <c r="F49" s="637"/>
      <c r="G49" s="439" t="s">
        <v>5</v>
      </c>
      <c r="H49" s="637"/>
      <c r="I49" s="439" t="s">
        <v>6</v>
      </c>
      <c r="J49" s="637"/>
      <c r="K49" s="439" t="s">
        <v>7</v>
      </c>
      <c r="L49" s="637"/>
      <c r="M49" s="439" t="s">
        <v>8</v>
      </c>
      <c r="N49" s="637"/>
      <c r="O49" s="439" t="s">
        <v>9</v>
      </c>
      <c r="P49" s="637"/>
      <c r="Q49" s="638" t="s">
        <v>10</v>
      </c>
      <c r="R49" s="637"/>
      <c r="S49" s="905" t="s">
        <v>13</v>
      </c>
      <c r="T49" s="906"/>
      <c r="U49" s="674"/>
      <c r="V49" s="905" t="s">
        <v>14</v>
      </c>
      <c r="W49" s="906"/>
      <c r="X49" s="639"/>
      <c r="Y49" s="640">
        <v>2018</v>
      </c>
      <c r="Z49" s="641"/>
      <c r="AA49" s="640">
        <v>2019</v>
      </c>
      <c r="AB49" s="637"/>
      <c r="AC49" s="905" t="s">
        <v>15</v>
      </c>
      <c r="AD49" s="906"/>
    </row>
    <row r="50" spans="1:30" s="462" customFormat="1" ht="13.9" customHeight="1" x14ac:dyDescent="0.15">
      <c r="A50" s="900" t="s">
        <v>339</v>
      </c>
      <c r="B50" s="902"/>
      <c r="C50" s="641"/>
      <c r="D50" s="641"/>
      <c r="E50" s="641"/>
      <c r="F50" s="641"/>
      <c r="G50" s="641"/>
      <c r="H50" s="641"/>
      <c r="I50" s="641"/>
      <c r="J50" s="641"/>
      <c r="K50" s="641"/>
      <c r="L50" s="641"/>
      <c r="M50" s="641"/>
      <c r="N50" s="641"/>
      <c r="O50" s="641"/>
      <c r="P50" s="641"/>
      <c r="Q50" s="675"/>
      <c r="R50" s="641"/>
      <c r="S50" s="641"/>
      <c r="T50" s="641"/>
      <c r="U50" s="641"/>
      <c r="V50" s="641"/>
      <c r="W50" s="641"/>
      <c r="X50" s="641"/>
      <c r="Y50" s="641"/>
      <c r="Z50" s="641"/>
      <c r="AA50" s="675"/>
      <c r="AB50" s="641"/>
      <c r="AC50" s="641"/>
      <c r="AD50" s="641"/>
    </row>
    <row r="51" spans="1:30" s="462" customFormat="1" ht="13.9" customHeight="1" x14ac:dyDescent="0.15">
      <c r="A51" s="892" t="s">
        <v>340</v>
      </c>
      <c r="B51" s="879"/>
      <c r="C51" s="676">
        <v>603</v>
      </c>
      <c r="D51" s="676"/>
      <c r="E51" s="676">
        <v>697</v>
      </c>
      <c r="F51" s="676"/>
      <c r="G51" s="676">
        <v>708</v>
      </c>
      <c r="H51" s="676"/>
      <c r="I51" s="676">
        <v>396</v>
      </c>
      <c r="J51" s="676"/>
      <c r="K51" s="676">
        <v>452</v>
      </c>
      <c r="L51" s="676"/>
      <c r="M51" s="676">
        <v>537</v>
      </c>
      <c r="N51" s="676"/>
      <c r="O51" s="676">
        <v>528</v>
      </c>
      <c r="P51" s="676"/>
      <c r="Q51" s="677">
        <v>492</v>
      </c>
      <c r="R51" s="678"/>
      <c r="S51" s="679">
        <v>0.24242424242424243</v>
      </c>
      <c r="T51" s="679"/>
      <c r="U51" s="679"/>
      <c r="V51" s="679">
        <v>-6.8181818181818177E-2</v>
      </c>
      <c r="W51" s="680"/>
      <c r="X51" s="680"/>
      <c r="Y51" s="676">
        <v>2404</v>
      </c>
      <c r="Z51" s="681"/>
      <c r="AA51" s="677">
        <v>2009</v>
      </c>
      <c r="AB51" s="681"/>
      <c r="AC51" s="679">
        <v>-0.16430948419301164</v>
      </c>
      <c r="AD51" s="681"/>
    </row>
    <row r="52" spans="1:30" s="462" customFormat="1" ht="13.9" customHeight="1" x14ac:dyDescent="0.15">
      <c r="A52" s="879" t="s">
        <v>341</v>
      </c>
      <c r="B52" s="879"/>
      <c r="C52" s="441"/>
      <c r="D52" s="441"/>
      <c r="E52" s="441"/>
      <c r="F52" s="441"/>
      <c r="G52" s="441"/>
      <c r="H52" s="441"/>
      <c r="I52" s="441"/>
      <c r="J52" s="441"/>
      <c r="K52" s="441"/>
      <c r="L52" s="441"/>
      <c r="M52" s="441"/>
      <c r="N52" s="441"/>
      <c r="O52" s="441"/>
      <c r="P52" s="441"/>
      <c r="Q52" s="469"/>
      <c r="R52" s="647"/>
      <c r="S52" s="470"/>
      <c r="T52" s="470"/>
      <c r="U52" s="470"/>
      <c r="V52" s="470"/>
      <c r="W52" s="441"/>
      <c r="X52" s="441"/>
      <c r="Y52" s="441"/>
      <c r="Z52" s="463"/>
      <c r="AA52" s="469"/>
      <c r="AB52" s="463"/>
      <c r="AC52" s="470"/>
      <c r="AD52" s="463"/>
    </row>
    <row r="53" spans="1:30" s="462" customFormat="1" ht="13.9" customHeight="1" x14ac:dyDescent="0.15">
      <c r="A53" s="892" t="s">
        <v>566</v>
      </c>
      <c r="B53" s="890"/>
      <c r="C53" s="680">
        <v>0</v>
      </c>
      <c r="D53" s="680"/>
      <c r="E53" s="680">
        <v>0</v>
      </c>
      <c r="F53" s="680"/>
      <c r="G53" s="680">
        <v>0</v>
      </c>
      <c r="H53" s="680"/>
      <c r="I53" s="680">
        <v>24</v>
      </c>
      <c r="J53" s="680"/>
      <c r="K53" s="680">
        <v>9</v>
      </c>
      <c r="L53" s="680"/>
      <c r="M53" s="680">
        <v>12</v>
      </c>
      <c r="N53" s="680"/>
      <c r="O53" s="680">
        <v>27</v>
      </c>
      <c r="P53" s="680"/>
      <c r="Q53" s="682">
        <v>29</v>
      </c>
      <c r="R53" s="678"/>
      <c r="S53" s="679"/>
      <c r="T53" s="678"/>
      <c r="U53" s="679"/>
      <c r="V53" s="679"/>
      <c r="W53" s="678"/>
      <c r="X53" s="681"/>
      <c r="Y53" s="680">
        <v>24</v>
      </c>
      <c r="Z53" s="683"/>
      <c r="AA53" s="682">
        <v>77</v>
      </c>
      <c r="AB53" s="681"/>
      <c r="AC53" s="679"/>
      <c r="AD53" s="678"/>
    </row>
    <row r="54" spans="1:30" s="462" customFormat="1" ht="13.9" customHeight="1" x14ac:dyDescent="0.15">
      <c r="A54" s="879" t="s">
        <v>567</v>
      </c>
      <c r="B54" s="891"/>
      <c r="C54" s="441">
        <v>0</v>
      </c>
      <c r="D54" s="441"/>
      <c r="E54" s="441">
        <v>77</v>
      </c>
      <c r="F54" s="441"/>
      <c r="G54" s="441">
        <v>0</v>
      </c>
      <c r="H54" s="441"/>
      <c r="I54" s="441">
        <v>247</v>
      </c>
      <c r="J54" s="441"/>
      <c r="K54" s="441">
        <v>0</v>
      </c>
      <c r="L54" s="441"/>
      <c r="M54" s="441">
        <v>0</v>
      </c>
      <c r="N54" s="441"/>
      <c r="O54" s="441">
        <v>0</v>
      </c>
      <c r="P54" s="441"/>
      <c r="Q54" s="469">
        <v>110</v>
      </c>
      <c r="R54" s="647"/>
      <c r="S54" s="470"/>
      <c r="T54" s="647"/>
      <c r="U54" s="470"/>
      <c r="V54" s="470"/>
      <c r="W54" s="647"/>
      <c r="X54" s="463"/>
      <c r="Y54" s="441">
        <v>324</v>
      </c>
      <c r="Z54" s="684"/>
      <c r="AA54" s="469">
        <v>110</v>
      </c>
      <c r="AB54" s="463"/>
      <c r="AC54" s="470"/>
      <c r="AD54" s="647"/>
    </row>
    <row r="55" spans="1:30" s="462" customFormat="1" ht="13.9" customHeight="1" x14ac:dyDescent="0.15">
      <c r="A55" s="892" t="s">
        <v>325</v>
      </c>
      <c r="B55" s="890"/>
      <c r="C55" s="680">
        <v>0</v>
      </c>
      <c r="D55" s="680"/>
      <c r="E55" s="680">
        <v>0</v>
      </c>
      <c r="F55" s="680"/>
      <c r="G55" s="680">
        <v>0</v>
      </c>
      <c r="H55" s="680"/>
      <c r="I55" s="680">
        <v>50</v>
      </c>
      <c r="J55" s="680"/>
      <c r="K55" s="680">
        <v>14</v>
      </c>
      <c r="L55" s="680"/>
      <c r="M55" s="680">
        <v>0</v>
      </c>
      <c r="N55" s="680"/>
      <c r="O55" s="680">
        <v>18</v>
      </c>
      <c r="P55" s="680"/>
      <c r="Q55" s="682">
        <v>140</v>
      </c>
      <c r="R55" s="678"/>
      <c r="S55" s="679"/>
      <c r="T55" s="678"/>
      <c r="U55" s="679"/>
      <c r="V55" s="679"/>
      <c r="W55" s="678"/>
      <c r="X55" s="681"/>
      <c r="Y55" s="680">
        <v>50</v>
      </c>
      <c r="Z55" s="683"/>
      <c r="AA55" s="682">
        <v>172</v>
      </c>
      <c r="AB55" s="681"/>
      <c r="AC55" s="679"/>
      <c r="AD55" s="678"/>
    </row>
    <row r="56" spans="1:30" s="462" customFormat="1" ht="13.9" customHeight="1" x14ac:dyDescent="0.15">
      <c r="A56" s="879" t="s">
        <v>49</v>
      </c>
      <c r="B56" s="891"/>
      <c r="C56" s="441">
        <v>0</v>
      </c>
      <c r="D56" s="441"/>
      <c r="E56" s="441">
        <v>0</v>
      </c>
      <c r="F56" s="441"/>
      <c r="G56" s="441">
        <v>0</v>
      </c>
      <c r="H56" s="441"/>
      <c r="I56" s="441">
        <v>0</v>
      </c>
      <c r="J56" s="441"/>
      <c r="K56" s="441">
        <v>0</v>
      </c>
      <c r="L56" s="441"/>
      <c r="M56" s="441">
        <v>0</v>
      </c>
      <c r="N56" s="441"/>
      <c r="O56" s="441">
        <v>0</v>
      </c>
      <c r="P56" s="441"/>
      <c r="Q56" s="469">
        <v>-44</v>
      </c>
      <c r="R56" s="647"/>
      <c r="S56" s="470"/>
      <c r="T56" s="647"/>
      <c r="U56" s="470"/>
      <c r="V56" s="470"/>
      <c r="W56" s="647"/>
      <c r="X56" s="463"/>
      <c r="Y56" s="441">
        <v>0</v>
      </c>
      <c r="Z56" s="684"/>
      <c r="AA56" s="469">
        <v>-44</v>
      </c>
      <c r="AB56" s="463"/>
      <c r="AC56" s="470"/>
      <c r="AD56" s="647"/>
    </row>
    <row r="57" spans="1:30" s="462" customFormat="1" ht="13.9" customHeight="1" x14ac:dyDescent="0.15">
      <c r="A57" s="892" t="s">
        <v>568</v>
      </c>
      <c r="B57" s="890"/>
      <c r="C57" s="680">
        <v>0</v>
      </c>
      <c r="D57" s="680"/>
      <c r="E57" s="680">
        <v>0</v>
      </c>
      <c r="F57" s="680"/>
      <c r="G57" s="680">
        <v>0</v>
      </c>
      <c r="H57" s="680"/>
      <c r="I57" s="680">
        <v>0</v>
      </c>
      <c r="J57" s="680"/>
      <c r="K57" s="680">
        <v>0</v>
      </c>
      <c r="L57" s="680"/>
      <c r="M57" s="680">
        <v>0</v>
      </c>
      <c r="N57" s="680"/>
      <c r="O57" s="680">
        <v>0</v>
      </c>
      <c r="P57" s="680"/>
      <c r="Q57" s="682">
        <v>22</v>
      </c>
      <c r="R57" s="678"/>
      <c r="S57" s="679"/>
      <c r="T57" s="678"/>
      <c r="U57" s="679"/>
      <c r="V57" s="679"/>
      <c r="W57" s="678"/>
      <c r="X57" s="681"/>
      <c r="Y57" s="680">
        <v>0</v>
      </c>
      <c r="Z57" s="683"/>
      <c r="AA57" s="682">
        <v>22</v>
      </c>
      <c r="AB57" s="681"/>
      <c r="AC57" s="679"/>
      <c r="AD57" s="678"/>
    </row>
    <row r="58" spans="1:30" s="462" customFormat="1" ht="13.9" customHeight="1" x14ac:dyDescent="0.15">
      <c r="A58" s="879" t="s">
        <v>342</v>
      </c>
      <c r="B58" s="903"/>
      <c r="C58" s="441">
        <v>0</v>
      </c>
      <c r="D58" s="441"/>
      <c r="E58" s="441">
        <v>-16</v>
      </c>
      <c r="F58" s="441"/>
      <c r="G58" s="441">
        <v>0</v>
      </c>
      <c r="H58" s="441"/>
      <c r="I58" s="441">
        <v>-73</v>
      </c>
      <c r="J58" s="441"/>
      <c r="K58" s="441">
        <v>-2</v>
      </c>
      <c r="L58" s="441"/>
      <c r="M58" s="441">
        <v>-3</v>
      </c>
      <c r="N58" s="441"/>
      <c r="O58" s="441">
        <v>-12</v>
      </c>
      <c r="P58" s="441"/>
      <c r="Q58" s="469">
        <v>-25</v>
      </c>
      <c r="R58" s="647"/>
      <c r="S58" s="470"/>
      <c r="T58" s="647"/>
      <c r="U58" s="470"/>
      <c r="V58" s="470"/>
      <c r="W58" s="647"/>
      <c r="X58" s="463"/>
      <c r="Y58" s="441">
        <v>-89</v>
      </c>
      <c r="Z58" s="463"/>
      <c r="AA58" s="469">
        <v>-42</v>
      </c>
      <c r="AB58" s="463"/>
      <c r="AC58" s="470"/>
      <c r="AD58" s="647"/>
    </row>
    <row r="59" spans="1:30" s="462" customFormat="1" ht="13.9" customHeight="1" x14ac:dyDescent="0.15">
      <c r="A59" s="892" t="s">
        <v>343</v>
      </c>
      <c r="B59" s="879"/>
      <c r="C59" s="685">
        <v>603</v>
      </c>
      <c r="D59" s="676"/>
      <c r="E59" s="685">
        <v>758</v>
      </c>
      <c r="F59" s="676"/>
      <c r="G59" s="685">
        <v>708</v>
      </c>
      <c r="H59" s="676"/>
      <c r="I59" s="685">
        <v>644</v>
      </c>
      <c r="J59" s="676"/>
      <c r="K59" s="685">
        <v>473</v>
      </c>
      <c r="L59" s="676"/>
      <c r="M59" s="685">
        <v>546</v>
      </c>
      <c r="N59" s="676"/>
      <c r="O59" s="685">
        <v>561</v>
      </c>
      <c r="P59" s="676"/>
      <c r="Q59" s="686">
        <v>724</v>
      </c>
      <c r="R59" s="678"/>
      <c r="S59" s="679">
        <v>0.12422360248447205</v>
      </c>
      <c r="T59" s="678"/>
      <c r="U59" s="679"/>
      <c r="V59" s="679">
        <v>0.29055258467023171</v>
      </c>
      <c r="W59" s="678"/>
      <c r="X59" s="681"/>
      <c r="Y59" s="685">
        <v>2713</v>
      </c>
      <c r="Z59" s="681"/>
      <c r="AA59" s="686">
        <v>2304</v>
      </c>
      <c r="AB59" s="681"/>
      <c r="AC59" s="679">
        <v>-0.15075562108367122</v>
      </c>
      <c r="AD59" s="678"/>
    </row>
    <row r="60" spans="1:30" s="462" customFormat="1" ht="4.9000000000000004" customHeight="1" x14ac:dyDescent="0.15">
      <c r="A60" s="899"/>
      <c r="B60" s="899"/>
      <c r="C60" s="649"/>
      <c r="D60" s="649"/>
      <c r="E60" s="649"/>
      <c r="F60" s="649"/>
      <c r="G60" s="649"/>
      <c r="H60" s="649"/>
      <c r="I60" s="649"/>
      <c r="J60" s="649"/>
      <c r="K60" s="649"/>
      <c r="L60" s="649"/>
      <c r="M60" s="650"/>
      <c r="N60" s="649"/>
      <c r="O60" s="650"/>
      <c r="P60" s="649"/>
      <c r="Q60" s="650"/>
      <c r="R60" s="649"/>
      <c r="S60" s="649"/>
      <c r="T60" s="649"/>
      <c r="U60" s="649"/>
      <c r="V60" s="649"/>
      <c r="W60" s="649"/>
      <c r="X60" s="649"/>
      <c r="Y60" s="649"/>
      <c r="Z60" s="649"/>
      <c r="AA60" s="649"/>
      <c r="AB60" s="649"/>
      <c r="AC60" s="649"/>
      <c r="AD60" s="650"/>
    </row>
    <row r="61" spans="1:30" s="462" customFormat="1" ht="13.9" customHeight="1" x14ac:dyDescent="0.15">
      <c r="A61" s="900" t="s">
        <v>344</v>
      </c>
      <c r="B61" s="902"/>
      <c r="C61" s="660"/>
      <c r="D61" s="660"/>
      <c r="E61" s="660"/>
      <c r="F61" s="660"/>
      <c r="G61" s="660"/>
      <c r="H61" s="660"/>
      <c r="I61" s="660"/>
      <c r="J61" s="660"/>
      <c r="K61" s="660"/>
      <c r="L61" s="660"/>
      <c r="M61" s="660"/>
      <c r="N61" s="660"/>
      <c r="O61" s="660"/>
      <c r="P61" s="660"/>
      <c r="Q61" s="661"/>
      <c r="R61" s="660"/>
      <c r="S61" s="660"/>
      <c r="T61" s="660"/>
      <c r="U61" s="660"/>
      <c r="V61" s="660"/>
      <c r="W61" s="660"/>
      <c r="X61" s="660"/>
      <c r="Y61" s="660"/>
      <c r="Z61" s="660"/>
      <c r="AA61" s="661"/>
      <c r="AB61" s="660"/>
      <c r="AC61" s="660"/>
      <c r="AD61" s="660"/>
    </row>
    <row r="62" spans="1:30" s="462" customFormat="1" ht="13.9" customHeight="1" x14ac:dyDescent="0.15">
      <c r="A62" s="896" t="s">
        <v>345</v>
      </c>
      <c r="B62" s="879"/>
      <c r="C62" s="662">
        <v>1.62</v>
      </c>
      <c r="D62" s="662"/>
      <c r="E62" s="662">
        <v>1.88</v>
      </c>
      <c r="F62" s="662"/>
      <c r="G62" s="662">
        <v>1.87</v>
      </c>
      <c r="H62" s="662"/>
      <c r="I62" s="662">
        <v>1.03</v>
      </c>
      <c r="J62" s="662"/>
      <c r="K62" s="662">
        <v>1.18</v>
      </c>
      <c r="L62" s="662"/>
      <c r="M62" s="662">
        <v>1.42</v>
      </c>
      <c r="N62" s="662"/>
      <c r="O62" s="662">
        <v>1.42</v>
      </c>
      <c r="P62" s="662"/>
      <c r="Q62" s="485">
        <v>1.35</v>
      </c>
      <c r="R62" s="646"/>
      <c r="S62" s="468">
        <v>0.31067961165048547</v>
      </c>
      <c r="T62" s="468"/>
      <c r="U62" s="468"/>
      <c r="V62" s="468">
        <v>-4.9295774647887217E-2</v>
      </c>
      <c r="W62" s="299"/>
      <c r="X62" s="299"/>
      <c r="Y62" s="662">
        <v>6.39</v>
      </c>
      <c r="Z62" s="467"/>
      <c r="AA62" s="485">
        <v>5.38</v>
      </c>
      <c r="AB62" s="467"/>
      <c r="AC62" s="468">
        <v>-0.15805946791862283</v>
      </c>
      <c r="AD62" s="467"/>
    </row>
    <row r="63" spans="1:30" s="462" customFormat="1" ht="13.9" customHeight="1" x14ac:dyDescent="0.15">
      <c r="A63" s="879" t="s">
        <v>341</v>
      </c>
      <c r="B63" s="890"/>
      <c r="C63" s="684"/>
      <c r="D63" s="684"/>
      <c r="E63" s="684"/>
      <c r="F63" s="684"/>
      <c r="G63" s="684"/>
      <c r="H63" s="684"/>
      <c r="I63" s="684"/>
      <c r="J63" s="684"/>
      <c r="K63" s="684"/>
      <c r="L63" s="684"/>
      <c r="M63" s="684"/>
      <c r="N63" s="684"/>
      <c r="O63" s="684"/>
      <c r="P63" s="684"/>
      <c r="Q63" s="687"/>
      <c r="R63" s="647"/>
      <c r="S63" s="470"/>
      <c r="T63" s="470"/>
      <c r="U63" s="470"/>
      <c r="V63" s="470"/>
      <c r="W63" s="441"/>
      <c r="X63" s="441"/>
      <c r="Y63" s="684"/>
      <c r="Z63" s="463"/>
      <c r="AA63" s="687"/>
      <c r="AB63" s="463"/>
      <c r="AC63" s="470"/>
      <c r="AD63" s="463"/>
    </row>
    <row r="64" spans="1:30" s="462" customFormat="1" ht="13.9" customHeight="1" x14ac:dyDescent="0.15">
      <c r="A64" s="896" t="s">
        <v>566</v>
      </c>
      <c r="B64" s="891"/>
      <c r="C64" s="688">
        <v>0</v>
      </c>
      <c r="D64" s="688"/>
      <c r="E64" s="688">
        <v>0</v>
      </c>
      <c r="F64" s="688"/>
      <c r="G64" s="688">
        <v>0</v>
      </c>
      <c r="H64" s="688"/>
      <c r="I64" s="688">
        <v>0.04</v>
      </c>
      <c r="J64" s="688"/>
      <c r="K64" s="688">
        <v>0.02</v>
      </c>
      <c r="L64" s="688"/>
      <c r="M64" s="688">
        <v>0.03</v>
      </c>
      <c r="N64" s="688"/>
      <c r="O64" s="688">
        <v>0.06</v>
      </c>
      <c r="P64" s="688"/>
      <c r="Q64" s="689">
        <v>0.06</v>
      </c>
      <c r="R64" s="646"/>
      <c r="S64" s="468"/>
      <c r="T64" s="468"/>
      <c r="U64" s="468"/>
      <c r="V64" s="468"/>
      <c r="W64" s="299"/>
      <c r="X64" s="299"/>
      <c r="Y64" s="688">
        <v>0.05</v>
      </c>
      <c r="Z64" s="467"/>
      <c r="AA64" s="689">
        <v>0.16</v>
      </c>
      <c r="AB64" s="467"/>
      <c r="AC64" s="468"/>
      <c r="AD64" s="467"/>
    </row>
    <row r="65" spans="1:30" s="462" customFormat="1" ht="13.9" customHeight="1" x14ac:dyDescent="0.15">
      <c r="A65" s="879" t="s">
        <v>567</v>
      </c>
      <c r="B65" s="890"/>
      <c r="C65" s="684">
        <v>0</v>
      </c>
      <c r="D65" s="684"/>
      <c r="E65" s="684">
        <v>0.16</v>
      </c>
      <c r="F65" s="684"/>
      <c r="G65" s="684">
        <v>0</v>
      </c>
      <c r="H65" s="684"/>
      <c r="I65" s="684">
        <v>0.48</v>
      </c>
      <c r="J65" s="684"/>
      <c r="K65" s="684">
        <v>0</v>
      </c>
      <c r="L65" s="684"/>
      <c r="M65" s="684">
        <v>0</v>
      </c>
      <c r="N65" s="684"/>
      <c r="O65" s="684">
        <v>0</v>
      </c>
      <c r="P65" s="684"/>
      <c r="Q65" s="687">
        <v>0.22</v>
      </c>
      <c r="R65" s="647"/>
      <c r="S65" s="470"/>
      <c r="T65" s="470"/>
      <c r="U65" s="470"/>
      <c r="V65" s="470"/>
      <c r="W65" s="441"/>
      <c r="X65" s="441"/>
      <c r="Y65" s="684">
        <v>0.65</v>
      </c>
      <c r="Z65" s="463"/>
      <c r="AA65" s="687">
        <v>0.22</v>
      </c>
      <c r="AB65" s="463"/>
      <c r="AC65" s="470"/>
      <c r="AD65" s="463"/>
    </row>
    <row r="66" spans="1:30" s="462" customFormat="1" ht="13.9" customHeight="1" x14ac:dyDescent="0.15">
      <c r="A66" s="896" t="s">
        <v>325</v>
      </c>
      <c r="B66" s="879"/>
      <c r="C66" s="688">
        <v>0</v>
      </c>
      <c r="D66" s="688"/>
      <c r="E66" s="688">
        <v>0</v>
      </c>
      <c r="F66" s="688"/>
      <c r="G66" s="688">
        <v>0</v>
      </c>
      <c r="H66" s="688"/>
      <c r="I66" s="688">
        <v>0.12</v>
      </c>
      <c r="J66" s="688"/>
      <c r="K66" s="688">
        <v>0.04</v>
      </c>
      <c r="L66" s="688"/>
      <c r="M66" s="688">
        <v>0</v>
      </c>
      <c r="N66" s="688"/>
      <c r="O66" s="688">
        <v>0.03</v>
      </c>
      <c r="P66" s="688"/>
      <c r="Q66" s="689">
        <v>0.38</v>
      </c>
      <c r="R66" s="646"/>
      <c r="S66" s="468"/>
      <c r="T66" s="468"/>
      <c r="U66" s="468"/>
      <c r="V66" s="468"/>
      <c r="W66" s="299"/>
      <c r="X66" s="299"/>
      <c r="Y66" s="688">
        <v>0.12</v>
      </c>
      <c r="Z66" s="467"/>
      <c r="AA66" s="689">
        <v>0.44</v>
      </c>
      <c r="AB66" s="467"/>
      <c r="AC66" s="468"/>
      <c r="AD66" s="467"/>
    </row>
    <row r="67" spans="1:30" s="462" customFormat="1" ht="13.9" customHeight="1" x14ac:dyDescent="0.15">
      <c r="A67" s="879" t="s">
        <v>49</v>
      </c>
      <c r="B67" s="891"/>
      <c r="C67" s="684">
        <v>0</v>
      </c>
      <c r="D67" s="684"/>
      <c r="E67" s="684">
        <v>0</v>
      </c>
      <c r="F67" s="684"/>
      <c r="G67" s="684">
        <v>0</v>
      </c>
      <c r="H67" s="684"/>
      <c r="I67" s="684">
        <v>0</v>
      </c>
      <c r="J67" s="684"/>
      <c r="K67" s="684">
        <v>0</v>
      </c>
      <c r="L67" s="684"/>
      <c r="M67" s="684">
        <v>0</v>
      </c>
      <c r="N67" s="684"/>
      <c r="O67" s="684">
        <v>0</v>
      </c>
      <c r="P67" s="684"/>
      <c r="Q67" s="687">
        <v>-0.09</v>
      </c>
      <c r="R67" s="647"/>
      <c r="S67" s="470"/>
      <c r="T67" s="647"/>
      <c r="U67" s="470"/>
      <c r="V67" s="470"/>
      <c r="W67" s="647"/>
      <c r="X67" s="463"/>
      <c r="Y67" s="684">
        <v>0</v>
      </c>
      <c r="Z67" s="463"/>
      <c r="AA67" s="687">
        <v>-0.09</v>
      </c>
      <c r="AB67" s="463"/>
      <c r="AC67" s="470"/>
      <c r="AD67" s="647"/>
    </row>
    <row r="68" spans="1:30" s="462" customFormat="1" ht="13.9" customHeight="1" x14ac:dyDescent="0.15">
      <c r="A68" s="896" t="s">
        <v>568</v>
      </c>
      <c r="B68" s="903"/>
      <c r="C68" s="688">
        <v>0</v>
      </c>
      <c r="D68" s="688"/>
      <c r="E68" s="688">
        <v>0</v>
      </c>
      <c r="F68" s="688"/>
      <c r="G68" s="688">
        <v>0</v>
      </c>
      <c r="H68" s="688"/>
      <c r="I68" s="688">
        <v>0</v>
      </c>
      <c r="J68" s="688"/>
      <c r="K68" s="688">
        <v>0</v>
      </c>
      <c r="L68" s="688"/>
      <c r="M68" s="688">
        <v>0</v>
      </c>
      <c r="N68" s="688"/>
      <c r="O68" s="688">
        <v>0</v>
      </c>
      <c r="P68" s="688"/>
      <c r="Q68" s="689">
        <v>0.06</v>
      </c>
      <c r="R68" s="646"/>
      <c r="S68" s="468"/>
      <c r="T68" s="646"/>
      <c r="U68" s="468"/>
      <c r="V68" s="468"/>
      <c r="W68" s="646"/>
      <c r="X68" s="467"/>
      <c r="Y68" s="688">
        <v>0</v>
      </c>
      <c r="Z68" s="467"/>
      <c r="AA68" s="689">
        <v>0.06</v>
      </c>
      <c r="AB68" s="467"/>
      <c r="AC68" s="468"/>
      <c r="AD68" s="646"/>
    </row>
    <row r="69" spans="1:30" s="462" customFormat="1" ht="13.9" customHeight="1" x14ac:dyDescent="0.15">
      <c r="A69" s="879" t="s">
        <v>346</v>
      </c>
      <c r="B69" s="879"/>
      <c r="C69" s="690">
        <v>1.62</v>
      </c>
      <c r="D69" s="691"/>
      <c r="E69" s="690">
        <v>2.04</v>
      </c>
      <c r="F69" s="691"/>
      <c r="G69" s="690">
        <v>1.87</v>
      </c>
      <c r="H69" s="691"/>
      <c r="I69" s="690">
        <v>1.67</v>
      </c>
      <c r="J69" s="691"/>
      <c r="K69" s="690">
        <v>1.24</v>
      </c>
      <c r="L69" s="691"/>
      <c r="M69" s="690">
        <v>1.45</v>
      </c>
      <c r="N69" s="691"/>
      <c r="O69" s="690">
        <v>1.51</v>
      </c>
      <c r="P69" s="691"/>
      <c r="Q69" s="692">
        <v>1.9800000000000002</v>
      </c>
      <c r="R69" s="647"/>
      <c r="S69" s="470">
        <v>0.18562874251497025</v>
      </c>
      <c r="T69" s="647"/>
      <c r="U69" s="470"/>
      <c r="V69" s="470">
        <v>0.31125827814569551</v>
      </c>
      <c r="W69" s="647"/>
      <c r="X69" s="463"/>
      <c r="Y69" s="690">
        <v>7.21</v>
      </c>
      <c r="Z69" s="463"/>
      <c r="AA69" s="692">
        <v>6.17</v>
      </c>
      <c r="AB69" s="463"/>
      <c r="AC69" s="470">
        <v>-0.14399999999999999</v>
      </c>
      <c r="AD69" s="647"/>
    </row>
    <row r="70" spans="1:30" s="462" customFormat="1" ht="4.9000000000000004" customHeight="1" x14ac:dyDescent="0.15">
      <c r="A70" s="899"/>
      <c r="B70" s="899"/>
      <c r="C70" s="649"/>
      <c r="D70" s="649"/>
      <c r="E70" s="649"/>
      <c r="F70" s="649"/>
      <c r="G70" s="649"/>
      <c r="H70" s="649"/>
      <c r="I70" s="649"/>
      <c r="J70" s="649"/>
      <c r="K70" s="649"/>
      <c r="L70" s="649"/>
      <c r="M70" s="650"/>
      <c r="N70" s="649"/>
      <c r="O70" s="650"/>
      <c r="P70" s="649"/>
      <c r="Q70" s="650"/>
      <c r="R70" s="649"/>
      <c r="S70" s="649"/>
      <c r="T70" s="649"/>
      <c r="U70" s="649"/>
      <c r="V70" s="649"/>
      <c r="W70" s="649"/>
      <c r="X70" s="649"/>
      <c r="Y70" s="649"/>
      <c r="Z70" s="649"/>
      <c r="AA70" s="649"/>
      <c r="AB70" s="649"/>
      <c r="AC70" s="649"/>
      <c r="AD70" s="650"/>
    </row>
    <row r="71" spans="1:30" s="462" customFormat="1" ht="13.9" customHeight="1" x14ac:dyDescent="0.15">
      <c r="A71" s="900" t="s">
        <v>347</v>
      </c>
      <c r="B71" s="902"/>
      <c r="C71" s="660"/>
      <c r="D71" s="660"/>
      <c r="E71" s="660"/>
      <c r="F71" s="660"/>
      <c r="G71" s="660"/>
      <c r="H71" s="660"/>
      <c r="I71" s="660"/>
      <c r="J71" s="660"/>
      <c r="K71" s="660"/>
      <c r="L71" s="660"/>
      <c r="M71" s="660"/>
      <c r="N71" s="660"/>
      <c r="O71" s="660"/>
      <c r="P71" s="660"/>
      <c r="Q71" s="661"/>
      <c r="R71" s="660"/>
      <c r="S71" s="470"/>
      <c r="T71" s="660"/>
      <c r="U71" s="660"/>
      <c r="V71" s="660"/>
      <c r="W71" s="660"/>
      <c r="X71" s="660"/>
      <c r="Y71" s="660"/>
      <c r="Z71" s="660"/>
      <c r="AA71" s="661"/>
      <c r="AB71" s="660"/>
      <c r="AC71" s="660"/>
      <c r="AD71" s="660"/>
    </row>
    <row r="72" spans="1:30" s="462" customFormat="1" ht="13.9" customHeight="1" x14ac:dyDescent="0.15">
      <c r="A72" s="896" t="s">
        <v>348</v>
      </c>
      <c r="B72" s="879"/>
      <c r="C72" s="468">
        <v>0.25800000000000001</v>
      </c>
      <c r="D72" s="468"/>
      <c r="E72" s="468">
        <v>0.29099999999999998</v>
      </c>
      <c r="F72" s="468"/>
      <c r="G72" s="468">
        <v>0.29899999999999999</v>
      </c>
      <c r="H72" s="468"/>
      <c r="I72" s="468">
        <v>0.17499999999999999</v>
      </c>
      <c r="J72" s="468"/>
      <c r="K72" s="468">
        <v>0.217</v>
      </c>
      <c r="L72" s="468"/>
      <c r="M72" s="468">
        <v>0.25</v>
      </c>
      <c r="N72" s="468"/>
      <c r="O72" s="468">
        <v>0.248</v>
      </c>
      <c r="P72" s="468"/>
      <c r="Q72" s="473">
        <v>0.20899999999999999</v>
      </c>
      <c r="R72" s="467"/>
      <c r="S72" s="806">
        <v>340</v>
      </c>
      <c r="T72" s="665" t="s">
        <v>82</v>
      </c>
      <c r="U72" s="468"/>
      <c r="V72" s="806">
        <v>-390</v>
      </c>
      <c r="W72" s="665" t="s">
        <v>82</v>
      </c>
      <c r="X72" s="467"/>
      <c r="Y72" s="468">
        <v>0.25600000000000001</v>
      </c>
      <c r="Z72" s="467"/>
      <c r="AA72" s="473">
        <v>0.23100000000000001</v>
      </c>
      <c r="AB72" s="467"/>
      <c r="AC72" s="806">
        <v>-250</v>
      </c>
      <c r="AD72" s="665" t="s">
        <v>82</v>
      </c>
    </row>
    <row r="73" spans="1:30" s="462" customFormat="1" ht="13.9" customHeight="1" x14ac:dyDescent="0.15">
      <c r="A73" s="879" t="s">
        <v>341</v>
      </c>
      <c r="B73" s="879"/>
      <c r="C73" s="463"/>
      <c r="D73" s="463"/>
      <c r="E73" s="463"/>
      <c r="F73" s="463"/>
      <c r="G73" s="463"/>
      <c r="H73" s="463"/>
      <c r="I73" s="463"/>
      <c r="J73" s="463"/>
      <c r="K73" s="463"/>
      <c r="L73" s="463"/>
      <c r="M73" s="463"/>
      <c r="N73" s="463"/>
      <c r="O73" s="463"/>
      <c r="P73" s="463"/>
      <c r="Q73" s="693"/>
      <c r="R73" s="463"/>
      <c r="S73" s="470"/>
      <c r="T73" s="470"/>
      <c r="U73" s="470"/>
      <c r="V73" s="470"/>
      <c r="W73" s="463"/>
      <c r="X73" s="463"/>
      <c r="Y73" s="463"/>
      <c r="Z73" s="463"/>
      <c r="AA73" s="693"/>
      <c r="AB73" s="463"/>
      <c r="AC73" s="470"/>
      <c r="AD73" s="463"/>
    </row>
    <row r="74" spans="1:30" s="462" customFormat="1" ht="13.9" customHeight="1" x14ac:dyDescent="0.15">
      <c r="A74" s="896" t="s">
        <v>566</v>
      </c>
      <c r="B74" s="897"/>
      <c r="C74" s="468">
        <v>0</v>
      </c>
      <c r="D74" s="468"/>
      <c r="E74" s="468">
        <v>0</v>
      </c>
      <c r="F74" s="468"/>
      <c r="G74" s="468">
        <v>0</v>
      </c>
      <c r="H74" s="468"/>
      <c r="I74" s="468">
        <v>7.9391333112801849E-3</v>
      </c>
      <c r="J74" s="468"/>
      <c r="K74" s="468">
        <v>3.0695770804911324E-3</v>
      </c>
      <c r="L74" s="468"/>
      <c r="M74" s="468">
        <v>4.1768186564566656E-3</v>
      </c>
      <c r="N74" s="468"/>
      <c r="O74" s="468">
        <v>0.01</v>
      </c>
      <c r="P74" s="468"/>
      <c r="Q74" s="473">
        <v>0.01</v>
      </c>
      <c r="R74" s="467"/>
      <c r="S74" s="468"/>
      <c r="T74" s="468"/>
      <c r="U74" s="468"/>
      <c r="V74" s="468"/>
      <c r="W74" s="467"/>
      <c r="X74" s="467"/>
      <c r="Y74" s="468">
        <v>1.9784024400296761E-3</v>
      </c>
      <c r="Z74" s="468"/>
      <c r="AA74" s="473">
        <v>7.0000000000000001E-3</v>
      </c>
      <c r="AB74" s="467"/>
      <c r="AC74" s="468"/>
      <c r="AD74" s="646"/>
    </row>
    <row r="75" spans="1:30" s="462" customFormat="1" ht="13.9" customHeight="1" x14ac:dyDescent="0.15">
      <c r="A75" s="879" t="s">
        <v>567</v>
      </c>
      <c r="B75" s="898"/>
      <c r="C75" s="470">
        <v>0</v>
      </c>
      <c r="D75" s="470"/>
      <c r="E75" s="470">
        <v>2.5138752856676459E-2</v>
      </c>
      <c r="F75" s="470"/>
      <c r="G75" s="470">
        <v>0</v>
      </c>
      <c r="H75" s="470"/>
      <c r="I75" s="470">
        <v>8.1706913661925243E-2</v>
      </c>
      <c r="J75" s="470"/>
      <c r="K75" s="470">
        <v>0</v>
      </c>
      <c r="L75" s="470"/>
      <c r="M75" s="470">
        <v>0</v>
      </c>
      <c r="N75" s="470"/>
      <c r="O75" s="470">
        <v>0</v>
      </c>
      <c r="P75" s="470"/>
      <c r="Q75" s="471">
        <v>3.5999999999999997E-2</v>
      </c>
      <c r="R75" s="463"/>
      <c r="S75" s="470"/>
      <c r="T75" s="470"/>
      <c r="U75" s="470"/>
      <c r="V75" s="470"/>
      <c r="W75" s="463"/>
      <c r="X75" s="463"/>
      <c r="Y75" s="470">
        <v>2.6708432940400626E-2</v>
      </c>
      <c r="Z75" s="470"/>
      <c r="AA75" s="471">
        <v>8.9999999999999993E-3</v>
      </c>
      <c r="AB75" s="463"/>
      <c r="AC75" s="470"/>
      <c r="AD75" s="647"/>
    </row>
    <row r="76" spans="1:30" s="462" customFormat="1" ht="13.9" customHeight="1" x14ac:dyDescent="0.15">
      <c r="A76" s="896" t="s">
        <v>325</v>
      </c>
      <c r="B76" s="897"/>
      <c r="C76" s="468">
        <v>0</v>
      </c>
      <c r="D76" s="468"/>
      <c r="E76" s="468">
        <v>0</v>
      </c>
      <c r="F76" s="468"/>
      <c r="G76" s="468">
        <v>0</v>
      </c>
      <c r="H76" s="468"/>
      <c r="I76" s="468">
        <v>1.6539861065167052E-2</v>
      </c>
      <c r="J76" s="468"/>
      <c r="K76" s="468">
        <v>4.7748976807639835E-3</v>
      </c>
      <c r="L76" s="468"/>
      <c r="M76" s="468">
        <v>0</v>
      </c>
      <c r="N76" s="468"/>
      <c r="O76" s="468">
        <v>6.2004822597313122E-3</v>
      </c>
      <c r="P76" s="468"/>
      <c r="Q76" s="473">
        <v>4.7E-2</v>
      </c>
      <c r="R76" s="467"/>
      <c r="S76" s="468"/>
      <c r="T76" s="468"/>
      <c r="U76" s="468"/>
      <c r="V76" s="468"/>
      <c r="W76" s="467"/>
      <c r="X76" s="467"/>
      <c r="Y76" s="468">
        <v>3.1216717500618246E-3</v>
      </c>
      <c r="Z76" s="468"/>
      <c r="AA76" s="473">
        <v>1.4999999999999999E-2</v>
      </c>
      <c r="AB76" s="467"/>
      <c r="AC76" s="468"/>
      <c r="AD76" s="646"/>
    </row>
    <row r="77" spans="1:30" s="462" customFormat="1" ht="13.9" customHeight="1" x14ac:dyDescent="0.15">
      <c r="A77" s="879" t="s">
        <v>49</v>
      </c>
      <c r="B77" s="898"/>
      <c r="C77" s="654">
        <v>0</v>
      </c>
      <c r="D77" s="470"/>
      <c r="E77" s="654">
        <v>0</v>
      </c>
      <c r="F77" s="470"/>
      <c r="G77" s="654">
        <v>0</v>
      </c>
      <c r="H77" s="470"/>
      <c r="I77" s="654">
        <v>0</v>
      </c>
      <c r="J77" s="470"/>
      <c r="K77" s="654">
        <v>0</v>
      </c>
      <c r="L77" s="470"/>
      <c r="M77" s="654">
        <v>0</v>
      </c>
      <c r="N77" s="470"/>
      <c r="O77" s="654">
        <v>0</v>
      </c>
      <c r="P77" s="470"/>
      <c r="Q77" s="694">
        <v>-1.0999999999999999E-2</v>
      </c>
      <c r="R77" s="463"/>
      <c r="S77" s="470"/>
      <c r="T77" s="470"/>
      <c r="U77" s="470"/>
      <c r="V77" s="470"/>
      <c r="W77" s="463"/>
      <c r="X77" s="463"/>
      <c r="Y77" s="654">
        <v>0</v>
      </c>
      <c r="Z77" s="470"/>
      <c r="AA77" s="694">
        <v>-4.0000000000000001E-3</v>
      </c>
      <c r="AB77" s="463"/>
      <c r="AC77" s="470"/>
      <c r="AD77" s="647"/>
    </row>
    <row r="78" spans="1:30" s="462" customFormat="1" ht="13.9" customHeight="1" x14ac:dyDescent="0.15">
      <c r="A78" s="896" t="s">
        <v>349</v>
      </c>
      <c r="B78" s="879"/>
      <c r="C78" s="695">
        <v>0.25800000000000001</v>
      </c>
      <c r="D78" s="468"/>
      <c r="E78" s="695">
        <v>0.31613875285667642</v>
      </c>
      <c r="F78" s="468"/>
      <c r="G78" s="695">
        <v>0.29899999999999999</v>
      </c>
      <c r="H78" s="468"/>
      <c r="I78" s="695">
        <v>0.28118590803837246</v>
      </c>
      <c r="J78" s="468"/>
      <c r="K78" s="695">
        <v>0.2248444747612551</v>
      </c>
      <c r="L78" s="468"/>
      <c r="M78" s="695">
        <v>0.25417681865645669</v>
      </c>
      <c r="N78" s="468"/>
      <c r="O78" s="695">
        <v>0.26420048225973131</v>
      </c>
      <c r="P78" s="468"/>
      <c r="Q78" s="696">
        <v>0.29099999999999998</v>
      </c>
      <c r="R78" s="467"/>
      <c r="S78" s="806">
        <v>90</v>
      </c>
      <c r="T78" s="468"/>
      <c r="U78" s="468"/>
      <c r="V78" s="806">
        <v>270</v>
      </c>
      <c r="W78" s="467"/>
      <c r="X78" s="467"/>
      <c r="Y78" s="695">
        <v>0.28780850713049216</v>
      </c>
      <c r="Z78" s="468"/>
      <c r="AA78" s="696">
        <v>0.25800000000000001</v>
      </c>
      <c r="AB78" s="467"/>
      <c r="AC78" s="806">
        <v>-300</v>
      </c>
      <c r="AD78" s="665" t="s">
        <v>82</v>
      </c>
    </row>
    <row r="79" spans="1:30" s="462" customFormat="1" ht="4.9000000000000004" customHeight="1" x14ac:dyDescent="0.15">
      <c r="A79" s="894"/>
      <c r="B79" s="899"/>
      <c r="C79" s="697"/>
      <c r="D79" s="697"/>
      <c r="E79" s="697"/>
      <c r="F79" s="697"/>
      <c r="G79" s="697"/>
      <c r="H79" s="697"/>
      <c r="I79" s="697"/>
      <c r="J79" s="697"/>
      <c r="K79" s="697"/>
      <c r="L79" s="697"/>
      <c r="M79" s="698"/>
      <c r="N79" s="697"/>
      <c r="O79" s="698"/>
      <c r="P79" s="697"/>
      <c r="Q79" s="697"/>
      <c r="R79" s="697"/>
      <c r="S79" s="697"/>
      <c r="T79" s="697"/>
      <c r="U79" s="697"/>
      <c r="V79" s="697"/>
      <c r="W79" s="697"/>
      <c r="X79" s="697"/>
      <c r="Y79" s="697"/>
      <c r="Z79" s="697"/>
      <c r="AA79" s="697"/>
      <c r="AB79" s="699"/>
      <c r="AC79" s="699"/>
      <c r="AD79" s="700"/>
    </row>
    <row r="80" spans="1:30" s="462" customFormat="1" ht="13.9" customHeight="1" x14ac:dyDescent="0.15">
      <c r="A80" s="900" t="s">
        <v>350</v>
      </c>
      <c r="B80" s="901"/>
      <c r="C80" s="660"/>
      <c r="D80" s="660"/>
      <c r="E80" s="660"/>
      <c r="F80" s="660"/>
      <c r="G80" s="660"/>
      <c r="H80" s="660"/>
      <c r="I80" s="660"/>
      <c r="J80" s="660"/>
      <c r="K80" s="660"/>
      <c r="L80" s="660"/>
      <c r="M80" s="660"/>
      <c r="N80" s="660"/>
      <c r="O80" s="660"/>
      <c r="P80" s="660"/>
      <c r="Q80" s="661"/>
      <c r="R80" s="660"/>
      <c r="S80" s="701"/>
      <c r="T80" s="660"/>
      <c r="U80" s="660"/>
      <c r="V80" s="660"/>
      <c r="W80" s="660"/>
      <c r="X80" s="660"/>
      <c r="Y80" s="660"/>
      <c r="Z80" s="660"/>
      <c r="AA80" s="661"/>
      <c r="AB80" s="660"/>
      <c r="AC80" s="660"/>
      <c r="AD80" s="660"/>
    </row>
    <row r="81" spans="1:30" s="462" customFormat="1" ht="13.9" customHeight="1" x14ac:dyDescent="0.15">
      <c r="A81" s="892" t="s">
        <v>351</v>
      </c>
      <c r="B81" s="893"/>
      <c r="C81" s="679">
        <v>0.128</v>
      </c>
      <c r="D81" s="702"/>
      <c r="E81" s="679">
        <v>0.14699999999999999</v>
      </c>
      <c r="F81" s="679"/>
      <c r="G81" s="679">
        <v>0.14000000000000001</v>
      </c>
      <c r="H81" s="679"/>
      <c r="I81" s="679">
        <v>7.4999999999999997E-2</v>
      </c>
      <c r="J81" s="702"/>
      <c r="K81" s="679">
        <v>8.6999999999999994E-2</v>
      </c>
      <c r="L81" s="702"/>
      <c r="M81" s="679">
        <v>0.10100000000000001</v>
      </c>
      <c r="N81" s="679"/>
      <c r="O81" s="679">
        <v>9.7000000000000003E-2</v>
      </c>
      <c r="P81" s="679"/>
      <c r="Q81" s="679">
        <v>0.09</v>
      </c>
      <c r="R81" s="679"/>
      <c r="S81" s="806">
        <v>150</v>
      </c>
      <c r="T81" s="703" t="s">
        <v>82</v>
      </c>
      <c r="U81" s="679"/>
      <c r="V81" s="806">
        <v>-70</v>
      </c>
      <c r="W81" s="703" t="s">
        <v>82</v>
      </c>
      <c r="X81" s="679"/>
      <c r="Y81" s="679">
        <v>0.121</v>
      </c>
      <c r="Z81" s="679"/>
      <c r="AA81" s="679">
        <v>9.4E-2</v>
      </c>
      <c r="AB81" s="679"/>
      <c r="AC81" s="806">
        <v>-270</v>
      </c>
      <c r="AD81" s="703" t="s">
        <v>82</v>
      </c>
    </row>
    <row r="82" spans="1:30" s="462" customFormat="1" ht="13.9" customHeight="1" x14ac:dyDescent="0.15">
      <c r="A82" s="879" t="s">
        <v>341</v>
      </c>
      <c r="B82" s="888"/>
      <c r="C82" s="463"/>
      <c r="D82" s="463"/>
      <c r="E82" s="463"/>
      <c r="F82" s="463"/>
      <c r="G82" s="463"/>
      <c r="H82" s="463"/>
      <c r="I82" s="463"/>
      <c r="J82" s="463"/>
      <c r="K82" s="463"/>
      <c r="L82" s="463"/>
      <c r="M82" s="463"/>
      <c r="N82" s="463"/>
      <c r="O82" s="463"/>
      <c r="P82" s="463"/>
      <c r="Q82" s="693"/>
      <c r="R82" s="463"/>
      <c r="S82" s="470"/>
      <c r="T82" s="470"/>
      <c r="U82" s="470"/>
      <c r="V82" s="470"/>
      <c r="W82" s="463"/>
      <c r="X82" s="463"/>
      <c r="Y82" s="463"/>
      <c r="Z82" s="463"/>
      <c r="AA82" s="693"/>
      <c r="AB82" s="463"/>
      <c r="AC82" s="470"/>
      <c r="AD82" s="463"/>
    </row>
    <row r="83" spans="1:30" s="462" customFormat="1" ht="13.9" customHeight="1" x14ac:dyDescent="0.15">
      <c r="A83" s="892" t="s">
        <v>566</v>
      </c>
      <c r="B83" s="893"/>
      <c r="C83" s="679">
        <v>0</v>
      </c>
      <c r="D83" s="679"/>
      <c r="E83" s="679">
        <v>0</v>
      </c>
      <c r="F83" s="679"/>
      <c r="G83" s="679">
        <v>0</v>
      </c>
      <c r="H83" s="679"/>
      <c r="I83" s="679">
        <v>5.0000000000000001E-3</v>
      </c>
      <c r="J83" s="679"/>
      <c r="K83" s="679">
        <v>2E-3</v>
      </c>
      <c r="L83" s="679"/>
      <c r="M83" s="679">
        <v>2E-3</v>
      </c>
      <c r="N83" s="679"/>
      <c r="O83" s="679">
        <v>5.0000000000000001E-3</v>
      </c>
      <c r="P83" s="679"/>
      <c r="Q83" s="704">
        <v>5.0000000000000001E-3</v>
      </c>
      <c r="R83" s="681"/>
      <c r="S83" s="679"/>
      <c r="T83" s="679"/>
      <c r="U83" s="679"/>
      <c r="V83" s="679"/>
      <c r="W83" s="681"/>
      <c r="X83" s="681"/>
      <c r="Y83" s="679">
        <v>1E-3</v>
      </c>
      <c r="Z83" s="679"/>
      <c r="AA83" s="704">
        <v>4.0000000000000001E-3</v>
      </c>
      <c r="AB83" s="681"/>
      <c r="AC83" s="679"/>
      <c r="AD83" s="678"/>
    </row>
    <row r="84" spans="1:30" s="462" customFormat="1" ht="13.9" customHeight="1" x14ac:dyDescent="0.15">
      <c r="A84" s="879" t="s">
        <v>567</v>
      </c>
      <c r="B84" s="888"/>
      <c r="C84" s="470">
        <v>0</v>
      </c>
      <c r="D84" s="470"/>
      <c r="E84" s="470">
        <v>1.6E-2</v>
      </c>
      <c r="F84" s="470"/>
      <c r="G84" s="470">
        <v>0</v>
      </c>
      <c r="H84" s="470"/>
      <c r="I84" s="470">
        <v>4.7E-2</v>
      </c>
      <c r="J84" s="470"/>
      <c r="K84" s="470">
        <v>0</v>
      </c>
      <c r="L84" s="470"/>
      <c r="M84" s="470">
        <v>0</v>
      </c>
      <c r="N84" s="470"/>
      <c r="O84" s="470">
        <v>0</v>
      </c>
      <c r="P84" s="470"/>
      <c r="Q84" s="471">
        <v>0.02</v>
      </c>
      <c r="R84" s="463"/>
      <c r="S84" s="470"/>
      <c r="T84" s="470"/>
      <c r="U84" s="470"/>
      <c r="V84" s="470"/>
      <c r="W84" s="463"/>
      <c r="X84" s="463"/>
      <c r="Y84" s="470">
        <v>1.6E-2</v>
      </c>
      <c r="Z84" s="470"/>
      <c r="AA84" s="471">
        <v>5.0000000000000001E-3</v>
      </c>
      <c r="AB84" s="463"/>
      <c r="AC84" s="470"/>
      <c r="AD84" s="647"/>
    </row>
    <row r="85" spans="1:30" s="462" customFormat="1" ht="13.9" customHeight="1" x14ac:dyDescent="0.15">
      <c r="A85" s="892" t="s">
        <v>325</v>
      </c>
      <c r="B85" s="893"/>
      <c r="C85" s="679">
        <v>0</v>
      </c>
      <c r="D85" s="679"/>
      <c r="E85" s="679">
        <v>0</v>
      </c>
      <c r="F85" s="679"/>
      <c r="G85" s="679">
        <v>0</v>
      </c>
      <c r="H85" s="679"/>
      <c r="I85" s="679">
        <v>8.9999999999999993E-3</v>
      </c>
      <c r="J85" s="679"/>
      <c r="K85" s="679">
        <v>2E-3</v>
      </c>
      <c r="L85" s="679"/>
      <c r="M85" s="679">
        <v>0</v>
      </c>
      <c r="N85" s="679"/>
      <c r="O85" s="679">
        <v>3.0000000000000001E-3</v>
      </c>
      <c r="P85" s="679"/>
      <c r="Q85" s="704">
        <v>2.5999999999999999E-2</v>
      </c>
      <c r="R85" s="681"/>
      <c r="S85" s="679"/>
      <c r="T85" s="679"/>
      <c r="U85" s="679"/>
      <c r="V85" s="679"/>
      <c r="W85" s="681"/>
      <c r="X85" s="681"/>
      <c r="Y85" s="679">
        <v>3.0000000000000001E-3</v>
      </c>
      <c r="Z85" s="679"/>
      <c r="AA85" s="704">
        <v>7.0000000000000001E-3</v>
      </c>
      <c r="AB85" s="681"/>
      <c r="AC85" s="679"/>
      <c r="AD85" s="678"/>
    </row>
    <row r="86" spans="1:30" s="462" customFormat="1" ht="13.9" customHeight="1" x14ac:dyDescent="0.15">
      <c r="A86" s="879" t="s">
        <v>49</v>
      </c>
      <c r="B86" s="888"/>
      <c r="C86" s="470">
        <v>0</v>
      </c>
      <c r="D86" s="470"/>
      <c r="E86" s="470">
        <v>0</v>
      </c>
      <c r="F86" s="470"/>
      <c r="G86" s="470">
        <v>0</v>
      </c>
      <c r="H86" s="470"/>
      <c r="I86" s="470">
        <v>0</v>
      </c>
      <c r="J86" s="470"/>
      <c r="K86" s="470">
        <v>0</v>
      </c>
      <c r="L86" s="470"/>
      <c r="M86" s="470">
        <v>0</v>
      </c>
      <c r="N86" s="470"/>
      <c r="O86" s="470">
        <v>0</v>
      </c>
      <c r="P86" s="470"/>
      <c r="Q86" s="471">
        <v>-8.0000000000000002E-3</v>
      </c>
      <c r="R86" s="463"/>
      <c r="S86" s="470"/>
      <c r="T86" s="470"/>
      <c r="U86" s="470"/>
      <c r="V86" s="470"/>
      <c r="W86" s="463"/>
      <c r="X86" s="463"/>
      <c r="Y86" s="470">
        <v>0</v>
      </c>
      <c r="Z86" s="470"/>
      <c r="AA86" s="471">
        <v>-2E-3</v>
      </c>
      <c r="AB86" s="463"/>
      <c r="AC86" s="470"/>
      <c r="AD86" s="647"/>
    </row>
    <row r="87" spans="1:30" s="462" customFormat="1" ht="13.9" customHeight="1" x14ac:dyDescent="0.15">
      <c r="A87" s="889" t="s">
        <v>568</v>
      </c>
      <c r="B87" s="890"/>
      <c r="C87" s="679">
        <v>0</v>
      </c>
      <c r="D87" s="679"/>
      <c r="E87" s="679">
        <v>0</v>
      </c>
      <c r="F87" s="679"/>
      <c r="G87" s="679">
        <v>0</v>
      </c>
      <c r="H87" s="679"/>
      <c r="I87" s="679">
        <v>0</v>
      </c>
      <c r="J87" s="679"/>
      <c r="K87" s="679">
        <v>0</v>
      </c>
      <c r="L87" s="679"/>
      <c r="M87" s="679">
        <v>0</v>
      </c>
      <c r="N87" s="679"/>
      <c r="O87" s="679">
        <v>0</v>
      </c>
      <c r="P87" s="679"/>
      <c r="Q87" s="704">
        <v>4.0000000000000001E-3</v>
      </c>
      <c r="R87" s="681"/>
      <c r="S87" s="679"/>
      <c r="T87" s="679"/>
      <c r="U87" s="679"/>
      <c r="V87" s="679"/>
      <c r="W87" s="681"/>
      <c r="X87" s="681"/>
      <c r="Y87" s="679">
        <v>0</v>
      </c>
      <c r="Z87" s="679"/>
      <c r="AA87" s="704">
        <v>1E-3</v>
      </c>
      <c r="AB87" s="681"/>
      <c r="AC87" s="679"/>
      <c r="AD87" s="678"/>
    </row>
    <row r="88" spans="1:30" s="462" customFormat="1" ht="13.9" customHeight="1" x14ac:dyDescent="0.15">
      <c r="A88" s="879" t="s">
        <v>342</v>
      </c>
      <c r="B88" s="891"/>
      <c r="C88" s="470">
        <v>0</v>
      </c>
      <c r="D88" s="470"/>
      <c r="E88" s="470">
        <v>-3.0000000000000001E-3</v>
      </c>
      <c r="F88" s="470"/>
      <c r="G88" s="470">
        <v>0</v>
      </c>
      <c r="H88" s="470"/>
      <c r="I88" s="470">
        <v>-1.4E-2</v>
      </c>
      <c r="J88" s="470"/>
      <c r="K88" s="470">
        <v>0</v>
      </c>
      <c r="L88" s="470"/>
      <c r="M88" s="470">
        <v>0</v>
      </c>
      <c r="N88" s="470"/>
      <c r="O88" s="470">
        <v>-2E-3</v>
      </c>
      <c r="P88" s="470"/>
      <c r="Q88" s="471">
        <v>-4.0000000000000001E-3</v>
      </c>
      <c r="R88" s="463"/>
      <c r="S88" s="470"/>
      <c r="T88" s="470"/>
      <c r="U88" s="470"/>
      <c r="V88" s="470"/>
      <c r="W88" s="463"/>
      <c r="X88" s="463"/>
      <c r="Y88" s="470">
        <v>-4.0000000000000001E-3</v>
      </c>
      <c r="Z88" s="470"/>
      <c r="AA88" s="471">
        <v>-1E-3</v>
      </c>
      <c r="AB88" s="463"/>
      <c r="AC88" s="470"/>
      <c r="AD88" s="647"/>
    </row>
    <row r="89" spans="1:30" s="462" customFormat="1" ht="13.9" customHeight="1" x14ac:dyDescent="0.15">
      <c r="A89" s="892" t="s">
        <v>352</v>
      </c>
      <c r="B89" s="893"/>
      <c r="C89" s="705">
        <v>0.128</v>
      </c>
      <c r="D89" s="679"/>
      <c r="E89" s="705">
        <v>0.15999999999999998</v>
      </c>
      <c r="F89" s="679"/>
      <c r="G89" s="705">
        <v>0.14000000000000001</v>
      </c>
      <c r="H89" s="679"/>
      <c r="I89" s="705">
        <v>0.12200000000000001</v>
      </c>
      <c r="J89" s="679"/>
      <c r="K89" s="705">
        <v>9.0999999999999998E-2</v>
      </c>
      <c r="L89" s="679"/>
      <c r="M89" s="705">
        <v>0.10300000000000001</v>
      </c>
      <c r="N89" s="679"/>
      <c r="O89" s="705">
        <v>0.10300000000000001</v>
      </c>
      <c r="P89" s="679"/>
      <c r="Q89" s="706">
        <v>0.13300000000000001</v>
      </c>
      <c r="R89" s="681"/>
      <c r="S89" s="806">
        <v>110</v>
      </c>
      <c r="T89" s="679"/>
      <c r="U89" s="679"/>
      <c r="V89" s="806">
        <v>300</v>
      </c>
      <c r="W89" s="681"/>
      <c r="X89" s="681"/>
      <c r="Y89" s="705">
        <v>0.13700000000000001</v>
      </c>
      <c r="Z89" s="679"/>
      <c r="AA89" s="706">
        <v>0.10800000000000001</v>
      </c>
      <c r="AB89" s="681"/>
      <c r="AC89" s="806">
        <v>-290</v>
      </c>
      <c r="AD89" s="703" t="s">
        <v>82</v>
      </c>
    </row>
    <row r="90" spans="1:30" s="462" customFormat="1" ht="4.9000000000000004" customHeight="1" x14ac:dyDescent="0.15">
      <c r="A90" s="894"/>
      <c r="B90" s="895"/>
      <c r="C90" s="697"/>
      <c r="D90" s="697"/>
      <c r="E90" s="697"/>
      <c r="F90" s="697"/>
      <c r="G90" s="697"/>
      <c r="H90" s="697"/>
      <c r="I90" s="697"/>
      <c r="J90" s="697"/>
      <c r="K90" s="697"/>
      <c r="L90" s="697"/>
      <c r="M90" s="698"/>
      <c r="N90" s="697"/>
      <c r="O90" s="698"/>
      <c r="P90" s="697"/>
      <c r="Q90" s="697"/>
      <c r="R90" s="697"/>
      <c r="S90" s="697"/>
      <c r="T90" s="697"/>
      <c r="U90" s="697"/>
      <c r="V90" s="697"/>
      <c r="W90" s="697"/>
      <c r="X90" s="697"/>
      <c r="Y90" s="697"/>
      <c r="Z90" s="697"/>
      <c r="AA90" s="697"/>
      <c r="AB90" s="699"/>
      <c r="AC90" s="699"/>
      <c r="AD90" s="700"/>
    </row>
    <row r="91" spans="1:30" ht="4.9000000000000004" customHeight="1" x14ac:dyDescent="0.2">
      <c r="A91" s="884"/>
      <c r="B91" s="818"/>
      <c r="C91" s="637"/>
      <c r="D91" s="637"/>
      <c r="E91" s="637"/>
      <c r="F91" s="637"/>
      <c r="G91" s="637"/>
      <c r="H91" s="637"/>
      <c r="I91" s="637"/>
      <c r="J91" s="637"/>
      <c r="K91" s="637"/>
      <c r="L91" s="637"/>
      <c r="M91" s="637"/>
      <c r="N91" s="637"/>
      <c r="O91" s="666"/>
      <c r="P91" s="637"/>
      <c r="Q91" s="666"/>
      <c r="R91" s="637"/>
      <c r="S91" s="637"/>
      <c r="T91" s="637"/>
      <c r="U91" s="637"/>
      <c r="V91" s="637"/>
      <c r="W91" s="637"/>
      <c r="X91" s="637"/>
      <c r="Y91" s="637"/>
      <c r="Z91" s="637"/>
      <c r="AA91" s="637"/>
      <c r="AB91" s="637"/>
      <c r="AC91" s="637"/>
      <c r="AD91" s="637"/>
    </row>
    <row r="92" spans="1:30" ht="4.9000000000000004" customHeight="1" x14ac:dyDescent="0.2">
      <c r="A92" s="885"/>
      <c r="B92" s="818"/>
      <c r="C92" s="818"/>
      <c r="D92" s="818"/>
      <c r="E92" s="818"/>
      <c r="F92" s="818"/>
      <c r="G92" s="818"/>
      <c r="H92" s="818"/>
      <c r="I92" s="818"/>
      <c r="J92" s="818"/>
      <c r="K92" s="818"/>
      <c r="L92" s="818"/>
      <c r="M92" s="818"/>
      <c r="N92" s="818"/>
      <c r="O92" s="818"/>
      <c r="P92" s="818"/>
      <c r="Q92" s="818"/>
      <c r="R92" s="818"/>
      <c r="S92" s="818"/>
      <c r="T92" s="818"/>
      <c r="U92" s="886"/>
      <c r="V92" s="818"/>
      <c r="W92" s="818"/>
      <c r="X92" s="886"/>
      <c r="Y92" s="818"/>
      <c r="Z92" s="818"/>
      <c r="AA92" s="818"/>
      <c r="AB92" s="818"/>
      <c r="AC92" s="818"/>
      <c r="AD92" s="818"/>
    </row>
    <row r="93" spans="1:30" ht="13.9" customHeight="1" x14ac:dyDescent="0.2">
      <c r="A93" s="879" t="s">
        <v>569</v>
      </c>
      <c r="B93" s="818"/>
      <c r="C93" s="818"/>
      <c r="D93" s="818"/>
      <c r="E93" s="818"/>
      <c r="F93" s="818"/>
      <c r="G93" s="818"/>
      <c r="H93" s="818"/>
      <c r="I93" s="818"/>
      <c r="J93" s="818"/>
      <c r="K93" s="818"/>
      <c r="L93" s="818"/>
      <c r="M93" s="818"/>
      <c r="N93" s="818"/>
      <c r="O93" s="818"/>
      <c r="P93" s="818"/>
      <c r="Q93" s="818"/>
      <c r="R93" s="818"/>
      <c r="S93" s="818"/>
      <c r="T93" s="818"/>
      <c r="U93" s="818"/>
      <c r="V93" s="818"/>
      <c r="W93" s="818"/>
      <c r="X93" s="818"/>
      <c r="Y93" s="818"/>
      <c r="Z93" s="818"/>
      <c r="AA93" s="818"/>
      <c r="AB93" s="637"/>
      <c r="AC93" s="637"/>
      <c r="AD93" s="637"/>
    </row>
    <row r="94" spans="1:30" ht="13.9" customHeight="1" x14ac:dyDescent="0.2">
      <c r="A94" s="879" t="s">
        <v>570</v>
      </c>
      <c r="B94" s="887"/>
      <c r="C94" s="887"/>
      <c r="D94" s="887"/>
      <c r="E94" s="887"/>
      <c r="F94" s="887"/>
      <c r="G94" s="887"/>
      <c r="H94" s="887"/>
      <c r="I94" s="887"/>
      <c r="J94" s="887"/>
      <c r="K94" s="887"/>
      <c r="L94" s="887"/>
      <c r="M94" s="887"/>
      <c r="N94" s="887"/>
      <c r="O94" s="887"/>
      <c r="P94" s="887"/>
      <c r="Q94" s="887"/>
      <c r="R94" s="887"/>
      <c r="S94" s="887"/>
      <c r="T94" s="887"/>
      <c r="U94" s="887"/>
      <c r="V94" s="887"/>
      <c r="W94" s="887"/>
      <c r="X94" s="887"/>
      <c r="Y94" s="887"/>
      <c r="Z94" s="307"/>
      <c r="AA94" s="307"/>
      <c r="AB94" s="637"/>
      <c r="AC94" s="637"/>
      <c r="AD94" s="637"/>
    </row>
    <row r="95" spans="1:30" ht="13.9" customHeight="1" x14ac:dyDescent="0.2">
      <c r="A95" s="879" t="s">
        <v>571</v>
      </c>
      <c r="B95" s="818"/>
      <c r="C95" s="818"/>
      <c r="D95" s="818"/>
      <c r="E95" s="818"/>
      <c r="F95" s="818"/>
      <c r="G95" s="818"/>
      <c r="H95" s="818"/>
      <c r="I95" s="818"/>
      <c r="J95" s="818"/>
      <c r="K95" s="818"/>
      <c r="L95" s="818"/>
      <c r="M95" s="818"/>
      <c r="N95" s="818"/>
      <c r="O95" s="818"/>
      <c r="P95" s="818"/>
      <c r="Q95" s="818"/>
      <c r="R95" s="818"/>
      <c r="S95" s="818"/>
      <c r="T95" s="818"/>
      <c r="U95" s="818"/>
      <c r="V95" s="818"/>
      <c r="W95" s="818"/>
      <c r="X95" s="818"/>
      <c r="Y95" s="818"/>
      <c r="Z95" s="307"/>
      <c r="AA95" s="307"/>
      <c r="AB95" s="637"/>
      <c r="AC95" s="637"/>
      <c r="AD95" s="637"/>
    </row>
    <row r="96" spans="1:30" ht="39.75" customHeight="1" x14ac:dyDescent="0.2">
      <c r="A96" s="879" t="s">
        <v>572</v>
      </c>
      <c r="B96" s="880"/>
      <c r="C96" s="881"/>
      <c r="D96" s="881"/>
      <c r="E96" s="881"/>
      <c r="F96" s="881"/>
      <c r="G96" s="881"/>
      <c r="H96" s="881"/>
      <c r="I96" s="881"/>
      <c r="J96" s="881"/>
      <c r="K96" s="881"/>
      <c r="L96" s="881"/>
      <c r="M96" s="882"/>
      <c r="N96" s="883"/>
      <c r="O96" s="882"/>
      <c r="P96" s="883"/>
      <c r="Q96" s="882"/>
      <c r="R96" s="880"/>
      <c r="S96" s="880"/>
      <c r="T96" s="880"/>
      <c r="U96" s="880"/>
      <c r="V96" s="880"/>
      <c r="W96" s="880"/>
      <c r="X96" s="880"/>
      <c r="Y96" s="880"/>
      <c r="Z96" s="307"/>
      <c r="AA96" s="307"/>
      <c r="AB96" s="637"/>
      <c r="AC96" s="637"/>
      <c r="AD96" s="637"/>
    </row>
  </sheetData>
  <mergeCells count="96">
    <mergeCell ref="A1:AD1"/>
    <mergeCell ref="A2:AD2"/>
    <mergeCell ref="A3:AD3"/>
    <mergeCell ref="A4:AD4"/>
    <mergeCell ref="A5:AD5"/>
    <mergeCell ref="A6:T6"/>
    <mergeCell ref="C7:Q7"/>
    <mergeCell ref="S7:W7"/>
    <mergeCell ref="Y7:AA7"/>
    <mergeCell ref="AC7:AD7"/>
    <mergeCell ref="A8:B8"/>
    <mergeCell ref="S8:T8"/>
    <mergeCell ref="V8:W8"/>
    <mergeCell ref="AC8:AD8"/>
    <mergeCell ref="A9:B9"/>
    <mergeCell ref="A10:B10"/>
    <mergeCell ref="A12:B12"/>
    <mergeCell ref="A13:B13"/>
    <mergeCell ref="A14:B14"/>
    <mergeCell ref="A15:B15"/>
    <mergeCell ref="A18:B18"/>
    <mergeCell ref="A20:B20"/>
    <mergeCell ref="A21:B21"/>
    <mergeCell ref="A26:B26"/>
    <mergeCell ref="A28:B28"/>
    <mergeCell ref="A29:B29"/>
    <mergeCell ref="A30:B30"/>
    <mergeCell ref="A31:B31"/>
    <mergeCell ref="A33:B33"/>
    <mergeCell ref="A34:B34"/>
    <mergeCell ref="A35:B35"/>
    <mergeCell ref="A36:B36"/>
    <mergeCell ref="A38:B38"/>
    <mergeCell ref="A39:B39"/>
    <mergeCell ref="A40:B40"/>
    <mergeCell ref="A41:B41"/>
    <mergeCell ref="A43:B43"/>
    <mergeCell ref="A44:B44"/>
    <mergeCell ref="A45:B45"/>
    <mergeCell ref="A46:B46"/>
    <mergeCell ref="A47:B47"/>
    <mergeCell ref="C48:Q48"/>
    <mergeCell ref="S48:W48"/>
    <mergeCell ref="Y48:AA48"/>
    <mergeCell ref="AC48:AD48"/>
    <mergeCell ref="A49:B49"/>
    <mergeCell ref="S49:T49"/>
    <mergeCell ref="V49:W49"/>
    <mergeCell ref="AC49:AD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6:Y96"/>
    <mergeCell ref="A91:B91"/>
    <mergeCell ref="A92:AD92"/>
    <mergeCell ref="A93:AA93"/>
    <mergeCell ref="A94:Y94"/>
    <mergeCell ref="A95:Y95"/>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
  <sheetViews>
    <sheetView showGridLines="0" topLeftCell="A22" workbookViewId="0">
      <selection activeCell="I29" sqref="I29"/>
    </sheetView>
  </sheetViews>
  <sheetFormatPr defaultColWidth="21.5" defaultRowHeight="12.75" x14ac:dyDescent="0.2"/>
  <cols>
    <col min="1" max="1" width="0.83203125" customWidth="1"/>
    <col min="2" max="2" width="0.6640625" customWidth="1"/>
    <col min="3" max="3" width="48.83203125" customWidth="1"/>
    <col min="4" max="4" width="0.6640625" customWidth="1"/>
    <col min="6" max="6" width="0.6640625" style="804" customWidth="1"/>
    <col min="8" max="8" width="0.6640625" style="804" customWidth="1"/>
    <col min="10" max="10" width="0.6640625" style="804" customWidth="1"/>
    <col min="12" max="12" width="0.6640625" style="804" customWidth="1"/>
    <col min="14" max="22" width="17.83203125" hidden="1" customWidth="1"/>
    <col min="23" max="23" width="0.6640625" hidden="1" customWidth="1"/>
  </cols>
  <sheetData>
    <row r="1" spans="1:23" s="512" customFormat="1" ht="18.75" customHeight="1" x14ac:dyDescent="0.2">
      <c r="A1" s="819" t="s">
        <v>19</v>
      </c>
      <c r="B1" s="850"/>
      <c r="C1" s="850"/>
      <c r="D1" s="850"/>
      <c r="E1" s="850"/>
      <c r="F1" s="850"/>
      <c r="G1" s="850"/>
      <c r="H1" s="850"/>
      <c r="I1" s="850"/>
      <c r="J1" s="850"/>
      <c r="K1" s="850"/>
      <c r="L1" s="850"/>
      <c r="M1" s="850"/>
      <c r="N1" s="850"/>
      <c r="O1" s="850"/>
      <c r="P1" s="850"/>
      <c r="Q1" s="850"/>
      <c r="R1" s="850"/>
      <c r="S1" s="850"/>
      <c r="T1" s="850"/>
      <c r="U1" s="850"/>
      <c r="V1" s="850"/>
      <c r="W1" s="850"/>
    </row>
    <row r="2" spans="1:23" s="512" customFormat="1" ht="18.75" customHeight="1" x14ac:dyDescent="0.2">
      <c r="A2" s="819" t="s">
        <v>353</v>
      </c>
      <c r="B2" s="850"/>
      <c r="C2" s="850"/>
      <c r="D2" s="850"/>
      <c r="E2" s="850"/>
      <c r="F2" s="850"/>
      <c r="G2" s="850"/>
      <c r="H2" s="850"/>
      <c r="I2" s="850"/>
      <c r="J2" s="850"/>
      <c r="K2" s="850"/>
      <c r="L2" s="850"/>
      <c r="M2" s="850"/>
      <c r="N2" s="850"/>
      <c r="O2" s="850"/>
      <c r="P2" s="850"/>
      <c r="Q2" s="850"/>
      <c r="R2" s="850"/>
      <c r="S2" s="850"/>
      <c r="T2" s="850"/>
      <c r="U2" s="850"/>
      <c r="V2" s="850"/>
      <c r="W2" s="850"/>
    </row>
    <row r="3" spans="1:23" s="512" customFormat="1" ht="18.75" customHeight="1" x14ac:dyDescent="0.2">
      <c r="A3" s="819" t="s">
        <v>354</v>
      </c>
      <c r="B3" s="850"/>
      <c r="C3" s="850"/>
      <c r="D3" s="850"/>
      <c r="E3" s="850"/>
      <c r="F3" s="850"/>
      <c r="G3" s="850"/>
      <c r="H3" s="850"/>
      <c r="I3" s="850"/>
      <c r="J3" s="850"/>
      <c r="K3" s="850"/>
      <c r="L3" s="850"/>
      <c r="M3" s="850"/>
      <c r="N3" s="850"/>
      <c r="O3" s="850"/>
      <c r="P3" s="850"/>
      <c r="Q3" s="850"/>
      <c r="R3" s="850"/>
      <c r="S3" s="850"/>
      <c r="T3" s="850"/>
      <c r="U3" s="850"/>
      <c r="V3" s="850"/>
      <c r="W3" s="850"/>
    </row>
    <row r="4" spans="1:23" ht="18.75" customHeight="1" x14ac:dyDescent="0.2">
      <c r="A4" s="119"/>
      <c r="B4" s="119"/>
      <c r="C4" s="119"/>
      <c r="D4" s="119"/>
      <c r="E4" s="119"/>
      <c r="F4" s="811"/>
      <c r="G4" s="119"/>
      <c r="H4" s="811"/>
      <c r="I4" s="119"/>
      <c r="J4" s="811"/>
      <c r="K4" s="119"/>
      <c r="L4" s="811"/>
      <c r="M4" s="119"/>
      <c r="N4" s="119"/>
      <c r="O4" s="119"/>
      <c r="P4" s="119"/>
      <c r="Q4" s="119"/>
      <c r="R4" s="119"/>
      <c r="S4" s="119"/>
      <c r="T4" s="119"/>
      <c r="U4" s="119"/>
      <c r="V4" s="119"/>
      <c r="W4" s="119"/>
    </row>
    <row r="5" spans="1:23" ht="17.649999999999999" customHeight="1" x14ac:dyDescent="0.2">
      <c r="A5" s="932" t="s">
        <v>315</v>
      </c>
      <c r="B5" s="933"/>
      <c r="C5" s="933"/>
      <c r="D5" s="121"/>
      <c r="E5" s="122" t="s">
        <v>355</v>
      </c>
      <c r="F5" s="811"/>
      <c r="G5" s="122" t="s">
        <v>356</v>
      </c>
      <c r="H5" s="811"/>
      <c r="I5" s="121">
        <v>2017</v>
      </c>
      <c r="J5" s="811"/>
      <c r="K5" s="122" t="s">
        <v>357</v>
      </c>
      <c r="L5" s="811"/>
      <c r="M5" s="121">
        <v>2019</v>
      </c>
      <c r="N5" s="120"/>
      <c r="O5" s="120"/>
      <c r="P5" s="120"/>
      <c r="Q5" s="120"/>
      <c r="R5" s="120"/>
      <c r="S5" s="120"/>
      <c r="T5" s="120"/>
      <c r="U5" s="120"/>
      <c r="V5" s="120"/>
      <c r="W5" s="119"/>
    </row>
    <row r="6" spans="1:23" ht="17.649999999999999" customHeight="1" x14ac:dyDescent="0.2">
      <c r="A6" s="934" t="s">
        <v>358</v>
      </c>
      <c r="B6" s="935"/>
      <c r="C6" s="935"/>
      <c r="D6" s="119"/>
      <c r="E6" s="119"/>
      <c r="F6" s="811"/>
      <c r="G6" s="119"/>
      <c r="H6" s="811"/>
      <c r="I6" s="119"/>
      <c r="J6" s="811"/>
      <c r="K6" s="119"/>
      <c r="L6" s="813"/>
      <c r="M6" s="124"/>
      <c r="N6" s="123"/>
      <c r="O6" s="123"/>
      <c r="P6" s="123"/>
      <c r="Q6" s="123"/>
      <c r="R6" s="123"/>
      <c r="S6" s="123"/>
      <c r="T6" s="123"/>
      <c r="U6" s="123"/>
      <c r="V6" s="123"/>
      <c r="W6" s="119"/>
    </row>
    <row r="7" spans="1:23" ht="17.649999999999999" customHeight="1" x14ac:dyDescent="0.2">
      <c r="A7" s="923" t="s">
        <v>320</v>
      </c>
      <c r="B7" s="853"/>
      <c r="C7" s="853"/>
      <c r="D7" s="126"/>
      <c r="E7" s="127">
        <v>10433</v>
      </c>
      <c r="F7" s="812"/>
      <c r="G7" s="127">
        <v>10291</v>
      </c>
      <c r="H7" s="812"/>
      <c r="I7" s="127">
        <v>11266</v>
      </c>
      <c r="J7" s="812"/>
      <c r="K7" s="127">
        <v>12131</v>
      </c>
      <c r="L7" s="812"/>
      <c r="M7" s="129">
        <v>11756</v>
      </c>
      <c r="N7" s="128"/>
      <c r="O7" s="128"/>
      <c r="P7" s="128"/>
      <c r="Q7" s="128"/>
      <c r="R7" s="128"/>
      <c r="S7" s="128"/>
      <c r="T7" s="128"/>
      <c r="U7" s="128"/>
      <c r="V7" s="128"/>
      <c r="W7" s="119"/>
    </row>
    <row r="8" spans="1:23" ht="17.649999999999999" customHeight="1" x14ac:dyDescent="0.2">
      <c r="A8" s="119"/>
      <c r="B8" s="119"/>
      <c r="C8" s="130" t="s">
        <v>359</v>
      </c>
      <c r="D8" s="131"/>
      <c r="E8" s="132">
        <v>-165</v>
      </c>
      <c r="F8" s="811"/>
      <c r="G8" s="132">
        <v>-53</v>
      </c>
      <c r="H8" s="811"/>
      <c r="I8" s="132">
        <v>-56</v>
      </c>
      <c r="J8" s="811"/>
      <c r="K8" s="132">
        <v>0</v>
      </c>
      <c r="L8" s="811"/>
      <c r="M8" s="133">
        <v>0</v>
      </c>
      <c r="N8" s="119"/>
      <c r="O8" s="119"/>
      <c r="P8" s="119"/>
      <c r="Q8" s="119"/>
      <c r="R8" s="119"/>
      <c r="S8" s="119"/>
      <c r="T8" s="119"/>
      <c r="U8" s="119"/>
      <c r="V8" s="119"/>
      <c r="W8" s="119"/>
    </row>
    <row r="9" spans="1:23" ht="17.649999999999999" customHeight="1" x14ac:dyDescent="0.2">
      <c r="A9" s="128"/>
      <c r="B9" s="128"/>
      <c r="C9" s="125" t="s">
        <v>360</v>
      </c>
      <c r="D9" s="134"/>
      <c r="E9" s="127">
        <v>0</v>
      </c>
      <c r="F9" s="812"/>
      <c r="G9" s="127">
        <v>0</v>
      </c>
      <c r="H9" s="812"/>
      <c r="I9" s="127">
        <v>20</v>
      </c>
      <c r="J9" s="812"/>
      <c r="K9" s="127">
        <v>0</v>
      </c>
      <c r="L9" s="812"/>
      <c r="M9" s="129">
        <v>0</v>
      </c>
      <c r="N9" s="128"/>
      <c r="O9" s="128"/>
      <c r="P9" s="128"/>
      <c r="Q9" s="128"/>
      <c r="R9" s="128"/>
      <c r="S9" s="128"/>
      <c r="T9" s="128"/>
      <c r="U9" s="128"/>
      <c r="V9" s="128"/>
      <c r="W9" s="119"/>
    </row>
    <row r="10" spans="1:23" ht="17.649999999999999" customHeight="1" x14ac:dyDescent="0.2">
      <c r="A10" s="119"/>
      <c r="B10" s="119"/>
      <c r="C10" s="130" t="s">
        <v>361</v>
      </c>
      <c r="D10" s="135"/>
      <c r="E10" s="132">
        <v>0</v>
      </c>
      <c r="F10" s="811"/>
      <c r="G10" s="132">
        <v>43</v>
      </c>
      <c r="H10" s="811"/>
      <c r="I10" s="132">
        <v>0</v>
      </c>
      <c r="J10" s="811"/>
      <c r="K10" s="132">
        <v>8</v>
      </c>
      <c r="L10" s="811"/>
      <c r="M10" s="133">
        <v>0</v>
      </c>
      <c r="N10" s="119"/>
      <c r="O10" s="119"/>
      <c r="P10" s="119"/>
      <c r="Q10" s="119"/>
      <c r="R10" s="119"/>
      <c r="S10" s="119"/>
      <c r="T10" s="119"/>
      <c r="U10" s="119"/>
      <c r="V10" s="119"/>
      <c r="W10" s="119"/>
    </row>
    <row r="11" spans="1:23" ht="17.649999999999999" customHeight="1" x14ac:dyDescent="0.2">
      <c r="A11" s="128"/>
      <c r="B11" s="128"/>
      <c r="C11" s="125" t="s">
        <v>362</v>
      </c>
      <c r="D11" s="126"/>
      <c r="E11" s="136">
        <v>0</v>
      </c>
      <c r="F11" s="812"/>
      <c r="G11" s="136">
        <v>0</v>
      </c>
      <c r="H11" s="812"/>
      <c r="I11" s="136">
        <v>0</v>
      </c>
      <c r="J11" s="812"/>
      <c r="K11" s="136">
        <v>0</v>
      </c>
      <c r="L11" s="812"/>
      <c r="M11" s="137">
        <v>-44</v>
      </c>
      <c r="N11" s="128"/>
      <c r="O11" s="128"/>
      <c r="P11" s="128"/>
      <c r="Q11" s="128"/>
      <c r="R11" s="128"/>
      <c r="S11" s="128"/>
      <c r="T11" s="128"/>
      <c r="U11" s="128"/>
      <c r="V11" s="128"/>
      <c r="W11" s="119"/>
    </row>
    <row r="12" spans="1:23" ht="17.649999999999999" customHeight="1" x14ac:dyDescent="0.2">
      <c r="A12" s="922" t="s">
        <v>322</v>
      </c>
      <c r="B12" s="853"/>
      <c r="C12" s="853"/>
      <c r="D12" s="131"/>
      <c r="E12" s="132">
        <v>10268</v>
      </c>
      <c r="F12" s="811"/>
      <c r="G12" s="132">
        <v>10281</v>
      </c>
      <c r="H12" s="811"/>
      <c r="I12" s="132">
        <v>11230</v>
      </c>
      <c r="J12" s="811"/>
      <c r="K12" s="132">
        <v>12139</v>
      </c>
      <c r="L12" s="811"/>
      <c r="M12" s="138">
        <v>11712</v>
      </c>
      <c r="N12" s="119"/>
      <c r="O12" s="119"/>
      <c r="P12" s="119"/>
      <c r="Q12" s="119"/>
      <c r="R12" s="119"/>
      <c r="S12" s="119"/>
      <c r="T12" s="119"/>
      <c r="U12" s="119"/>
      <c r="V12" s="119"/>
      <c r="W12" s="119"/>
    </row>
    <row r="13" spans="1:23" ht="18.75" customHeight="1" x14ac:dyDescent="0.2">
      <c r="A13" s="128"/>
      <c r="B13" s="128"/>
      <c r="C13" s="128"/>
      <c r="D13" s="128"/>
      <c r="E13" s="128"/>
      <c r="F13" s="812"/>
      <c r="G13" s="128"/>
      <c r="H13" s="812"/>
      <c r="I13" s="128"/>
      <c r="J13" s="812"/>
      <c r="K13" s="128"/>
      <c r="L13" s="812"/>
      <c r="M13" s="139"/>
      <c r="N13" s="128"/>
      <c r="O13" s="128"/>
      <c r="P13" s="128"/>
      <c r="Q13" s="128"/>
      <c r="R13" s="128"/>
      <c r="S13" s="128"/>
      <c r="T13" s="128"/>
      <c r="U13" s="128"/>
      <c r="V13" s="128"/>
      <c r="W13" s="119"/>
    </row>
    <row r="14" spans="1:23" ht="17.649999999999999" customHeight="1" x14ac:dyDescent="0.2">
      <c r="A14" s="922" t="s">
        <v>51</v>
      </c>
      <c r="B14" s="853"/>
      <c r="C14" s="835"/>
      <c r="D14" s="131"/>
      <c r="E14" s="132">
        <v>12</v>
      </c>
      <c r="F14" s="811"/>
      <c r="G14" s="132">
        <v>10</v>
      </c>
      <c r="H14" s="811"/>
      <c r="I14" s="132">
        <v>2</v>
      </c>
      <c r="J14" s="811"/>
      <c r="K14" s="132">
        <v>15</v>
      </c>
      <c r="L14" s="811"/>
      <c r="M14" s="133">
        <v>10</v>
      </c>
      <c r="N14" s="119"/>
      <c r="O14" s="119"/>
      <c r="P14" s="119"/>
      <c r="Q14" s="119"/>
      <c r="R14" s="119"/>
      <c r="S14" s="119"/>
      <c r="T14" s="119"/>
      <c r="U14" s="119"/>
      <c r="V14" s="119"/>
      <c r="W14" s="119"/>
    </row>
    <row r="15" spans="1:23" ht="18.75" customHeight="1" x14ac:dyDescent="0.2">
      <c r="A15" s="931" t="s">
        <v>363</v>
      </c>
      <c r="B15" s="928"/>
      <c r="C15" s="928"/>
      <c r="D15" s="128"/>
      <c r="E15" s="128"/>
      <c r="F15" s="812"/>
      <c r="G15" s="128"/>
      <c r="H15" s="812"/>
      <c r="I15" s="128"/>
      <c r="J15" s="812"/>
      <c r="K15" s="128"/>
      <c r="L15" s="814"/>
      <c r="M15" s="139"/>
      <c r="N15" s="140"/>
      <c r="O15" s="140"/>
      <c r="P15" s="140"/>
      <c r="Q15" s="140"/>
      <c r="R15" s="140"/>
      <c r="S15" s="140"/>
      <c r="T15" s="140"/>
      <c r="U15" s="140"/>
      <c r="V15" s="140"/>
      <c r="W15" s="119"/>
    </row>
    <row r="16" spans="1:23" ht="17.649999999999999" customHeight="1" x14ac:dyDescent="0.2">
      <c r="A16" s="922" t="s">
        <v>323</v>
      </c>
      <c r="B16" s="853"/>
      <c r="C16" s="853"/>
      <c r="D16" s="131"/>
      <c r="E16" s="132">
        <v>8050</v>
      </c>
      <c r="F16" s="811"/>
      <c r="G16" s="132">
        <v>8077</v>
      </c>
      <c r="H16" s="811"/>
      <c r="I16" s="132">
        <v>8269</v>
      </c>
      <c r="J16" s="811"/>
      <c r="K16" s="132">
        <v>9015</v>
      </c>
      <c r="L16" s="811"/>
      <c r="M16" s="133">
        <v>9034</v>
      </c>
      <c r="N16" s="119"/>
      <c r="O16" s="119"/>
      <c r="P16" s="119"/>
      <c r="Q16" s="119"/>
      <c r="R16" s="119"/>
      <c r="S16" s="119"/>
      <c r="T16" s="119"/>
      <c r="U16" s="119"/>
      <c r="V16" s="119"/>
      <c r="W16" s="119"/>
    </row>
    <row r="17" spans="1:23" ht="17.649999999999999" customHeight="1" x14ac:dyDescent="0.2">
      <c r="A17" s="128"/>
      <c r="B17" s="923" t="s">
        <v>364</v>
      </c>
      <c r="C17" s="853"/>
      <c r="D17" s="128"/>
      <c r="E17" s="128"/>
      <c r="F17" s="812"/>
      <c r="G17" s="128"/>
      <c r="H17" s="812"/>
      <c r="I17" s="128"/>
      <c r="J17" s="812"/>
      <c r="K17" s="128"/>
      <c r="L17" s="812"/>
      <c r="M17" s="139"/>
      <c r="N17" s="128"/>
      <c r="O17" s="128"/>
      <c r="P17" s="128"/>
      <c r="Q17" s="128"/>
      <c r="R17" s="128"/>
      <c r="S17" s="128"/>
      <c r="T17" s="128"/>
      <c r="U17" s="128"/>
      <c r="V17" s="128"/>
      <c r="W17" s="119"/>
    </row>
    <row r="18" spans="1:23" ht="17.649999999999999" customHeight="1" x14ac:dyDescent="0.2">
      <c r="A18" s="119"/>
      <c r="B18" s="119"/>
      <c r="C18" s="130" t="s">
        <v>101</v>
      </c>
      <c r="D18" s="131"/>
      <c r="E18" s="132">
        <v>-25</v>
      </c>
      <c r="F18" s="811"/>
      <c r="G18" s="132">
        <v>-209</v>
      </c>
      <c r="H18" s="811"/>
      <c r="I18" s="132">
        <v>-266</v>
      </c>
      <c r="J18" s="811"/>
      <c r="K18" s="132">
        <v>-24</v>
      </c>
      <c r="L18" s="811"/>
      <c r="M18" s="133">
        <v>-77</v>
      </c>
      <c r="N18" s="119"/>
      <c r="O18" s="119"/>
      <c r="P18" s="119"/>
      <c r="Q18" s="119"/>
      <c r="R18" s="119"/>
      <c r="S18" s="119"/>
      <c r="T18" s="119"/>
      <c r="U18" s="119"/>
      <c r="V18" s="119"/>
      <c r="W18" s="119"/>
    </row>
    <row r="19" spans="1:23" ht="17.649999999999999" customHeight="1" x14ac:dyDescent="0.2">
      <c r="A19" s="128"/>
      <c r="B19" s="128"/>
      <c r="C19" s="125" t="s">
        <v>325</v>
      </c>
      <c r="D19" s="126"/>
      <c r="E19" s="127">
        <v>-432</v>
      </c>
      <c r="F19" s="812"/>
      <c r="G19" s="127">
        <v>-56</v>
      </c>
      <c r="H19" s="812"/>
      <c r="I19" s="127">
        <v>0</v>
      </c>
      <c r="J19" s="812"/>
      <c r="K19" s="127">
        <v>-42</v>
      </c>
      <c r="L19" s="812"/>
      <c r="M19" s="129">
        <v>-172</v>
      </c>
      <c r="N19" s="128"/>
      <c r="O19" s="128"/>
      <c r="P19" s="128"/>
      <c r="Q19" s="128"/>
      <c r="R19" s="128"/>
      <c r="S19" s="128"/>
      <c r="T19" s="128"/>
      <c r="U19" s="128"/>
      <c r="V19" s="128"/>
      <c r="W19" s="119"/>
    </row>
    <row r="20" spans="1:23" ht="17.649999999999999" customHeight="1" x14ac:dyDescent="0.2">
      <c r="A20" s="119"/>
      <c r="B20" s="119"/>
      <c r="C20" s="130" t="s">
        <v>365</v>
      </c>
      <c r="D20" s="135"/>
      <c r="E20" s="132">
        <v>-73</v>
      </c>
      <c r="F20" s="811"/>
      <c r="G20" s="132">
        <v>11</v>
      </c>
      <c r="H20" s="811"/>
      <c r="I20" s="132">
        <v>0</v>
      </c>
      <c r="J20" s="811"/>
      <c r="K20" s="132">
        <v>-324</v>
      </c>
      <c r="L20" s="811"/>
      <c r="M20" s="133">
        <v>-110</v>
      </c>
      <c r="N20" s="119"/>
      <c r="O20" s="119"/>
      <c r="P20" s="119"/>
      <c r="Q20" s="119"/>
      <c r="R20" s="119"/>
      <c r="S20" s="119"/>
      <c r="T20" s="119"/>
      <c r="U20" s="119"/>
      <c r="V20" s="119"/>
      <c r="W20" s="119"/>
    </row>
    <row r="21" spans="1:23" ht="17.649999999999999" customHeight="1" x14ac:dyDescent="0.2">
      <c r="A21" s="128"/>
      <c r="B21" s="128"/>
      <c r="C21" s="125" t="s">
        <v>366</v>
      </c>
      <c r="D21" s="134"/>
      <c r="E21" s="127">
        <v>0</v>
      </c>
      <c r="F21" s="812"/>
      <c r="G21" s="127">
        <v>-249</v>
      </c>
      <c r="H21" s="812"/>
      <c r="I21" s="127">
        <v>0</v>
      </c>
      <c r="J21" s="812"/>
      <c r="K21" s="127">
        <v>0</v>
      </c>
      <c r="L21" s="812"/>
      <c r="M21" s="129">
        <v>0</v>
      </c>
      <c r="N21" s="128"/>
      <c r="O21" s="128"/>
      <c r="P21" s="128"/>
      <c r="Q21" s="128"/>
      <c r="R21" s="128"/>
      <c r="S21" s="128"/>
      <c r="T21" s="128"/>
      <c r="U21" s="128"/>
      <c r="V21" s="128"/>
      <c r="W21" s="119"/>
    </row>
    <row r="22" spans="1:23" ht="17.649999999999999" customHeight="1" x14ac:dyDescent="0.2">
      <c r="A22" s="926" t="s">
        <v>326</v>
      </c>
      <c r="B22" s="927"/>
      <c r="C22" s="927"/>
      <c r="D22" s="807"/>
      <c r="E22" s="808">
        <v>7520</v>
      </c>
      <c r="F22" s="811"/>
      <c r="G22" s="808">
        <v>7574</v>
      </c>
      <c r="H22" s="811"/>
      <c r="I22" s="808">
        <v>8003</v>
      </c>
      <c r="J22" s="811"/>
      <c r="K22" s="808">
        <v>8625</v>
      </c>
      <c r="L22" s="811"/>
      <c r="M22" s="808">
        <v>8675</v>
      </c>
      <c r="N22" s="119"/>
      <c r="O22" s="119"/>
      <c r="P22" s="119"/>
      <c r="Q22" s="119"/>
      <c r="R22" s="119"/>
      <c r="S22" s="119"/>
      <c r="T22" s="119"/>
      <c r="U22" s="119"/>
      <c r="V22" s="119"/>
      <c r="W22" s="119"/>
    </row>
    <row r="23" spans="1:23" ht="16.5" customHeight="1" x14ac:dyDescent="0.2">
      <c r="A23" s="928"/>
      <c r="B23" s="928"/>
      <c r="C23" s="928"/>
      <c r="D23" s="126"/>
      <c r="E23" s="126"/>
      <c r="F23" s="812"/>
      <c r="G23" s="126"/>
      <c r="H23" s="812"/>
      <c r="I23" s="126"/>
      <c r="J23" s="812"/>
      <c r="K23" s="126"/>
      <c r="L23" s="812"/>
      <c r="M23" s="141"/>
      <c r="N23" s="128"/>
      <c r="O23" s="128"/>
      <c r="P23" s="128"/>
      <c r="Q23" s="128"/>
      <c r="R23" s="128"/>
      <c r="S23" s="128"/>
      <c r="T23" s="128"/>
      <c r="U23" s="128"/>
      <c r="V23" s="128"/>
      <c r="W23" s="119"/>
    </row>
    <row r="24" spans="1:23" ht="24" customHeight="1" thickBot="1" x14ac:dyDescent="0.25">
      <c r="A24" s="929" t="s">
        <v>367</v>
      </c>
      <c r="B24" s="930"/>
      <c r="C24" s="930"/>
      <c r="D24" s="809"/>
      <c r="E24" s="810">
        <v>2736</v>
      </c>
      <c r="F24" s="811"/>
      <c r="G24" s="810">
        <v>2697</v>
      </c>
      <c r="H24" s="811"/>
      <c r="I24" s="810">
        <v>3225</v>
      </c>
      <c r="J24" s="811"/>
      <c r="K24" s="810">
        <v>3499</v>
      </c>
      <c r="L24" s="811"/>
      <c r="M24" s="810">
        <v>3027</v>
      </c>
      <c r="N24" s="119"/>
      <c r="O24" s="119"/>
      <c r="P24" s="119"/>
      <c r="Q24" s="119"/>
      <c r="R24" s="119"/>
      <c r="S24" s="119"/>
      <c r="T24" s="119"/>
      <c r="U24" s="119"/>
      <c r="V24" s="119"/>
      <c r="W24" s="119"/>
    </row>
    <row r="25" spans="1:23" ht="17.649999999999999" customHeight="1" thickTop="1" x14ac:dyDescent="0.2">
      <c r="A25" s="928"/>
      <c r="B25" s="928"/>
      <c r="C25" s="928"/>
      <c r="D25" s="126"/>
      <c r="E25" s="126"/>
      <c r="F25" s="812"/>
      <c r="G25" s="126"/>
      <c r="H25" s="812"/>
      <c r="I25" s="126"/>
      <c r="J25" s="812"/>
      <c r="K25" s="126"/>
      <c r="L25" s="812"/>
      <c r="M25" s="141"/>
      <c r="N25" s="128"/>
      <c r="O25" s="128"/>
      <c r="P25" s="128"/>
      <c r="Q25" s="128"/>
      <c r="R25" s="128"/>
      <c r="S25" s="128"/>
      <c r="T25" s="128"/>
      <c r="U25" s="128"/>
      <c r="V25" s="128"/>
      <c r="W25" s="119"/>
    </row>
    <row r="26" spans="1:23" ht="17.649999999999999" customHeight="1" x14ac:dyDescent="0.2">
      <c r="A26" s="922" t="s">
        <v>368</v>
      </c>
      <c r="B26" s="853"/>
      <c r="C26" s="853"/>
      <c r="D26" s="131"/>
      <c r="E26" s="132">
        <v>2371</v>
      </c>
      <c r="F26" s="811"/>
      <c r="G26" s="132">
        <v>2204</v>
      </c>
      <c r="H26" s="811"/>
      <c r="I26" s="132">
        <v>2995</v>
      </c>
      <c r="J26" s="811"/>
      <c r="K26" s="132">
        <v>3101</v>
      </c>
      <c r="L26" s="811"/>
      <c r="M26" s="133">
        <v>2712</v>
      </c>
      <c r="N26" s="119"/>
      <c r="O26" s="119"/>
      <c r="P26" s="119"/>
      <c r="Q26" s="119"/>
      <c r="R26" s="119"/>
      <c r="S26" s="119"/>
      <c r="T26" s="119"/>
      <c r="U26" s="119"/>
      <c r="V26" s="119"/>
      <c r="W26" s="119"/>
    </row>
    <row r="27" spans="1:23" ht="18.75" customHeight="1" x14ac:dyDescent="0.2">
      <c r="A27" s="128"/>
      <c r="B27" s="128"/>
      <c r="C27" s="128"/>
      <c r="D27" s="128"/>
      <c r="E27" s="128"/>
      <c r="F27" s="812"/>
      <c r="G27" s="128"/>
      <c r="H27" s="812"/>
      <c r="I27" s="128"/>
      <c r="J27" s="812"/>
      <c r="K27" s="128"/>
      <c r="L27" s="812"/>
      <c r="M27" s="128"/>
      <c r="N27" s="128"/>
      <c r="O27" s="128"/>
      <c r="P27" s="128"/>
      <c r="Q27" s="128"/>
      <c r="R27" s="128"/>
      <c r="S27" s="128"/>
      <c r="T27" s="128"/>
      <c r="U27" s="128"/>
      <c r="V27" s="128"/>
      <c r="W27" s="119"/>
    </row>
    <row r="28" spans="1:23" ht="17.649999999999999" customHeight="1" x14ac:dyDescent="0.2">
      <c r="A28" s="922" t="s">
        <v>349</v>
      </c>
      <c r="B28" s="853"/>
      <c r="C28" s="853"/>
      <c r="D28" s="142"/>
      <c r="E28" s="143">
        <v>0.26224480015335955</v>
      </c>
      <c r="F28" s="811"/>
      <c r="G28" s="143">
        <v>0.26207365659313964</v>
      </c>
      <c r="H28" s="811"/>
      <c r="I28" s="143">
        <v>0.2862595419847328</v>
      </c>
      <c r="J28" s="811"/>
      <c r="K28" s="143">
        <v>0.28843458906932651</v>
      </c>
      <c r="L28" s="811"/>
      <c r="M28" s="143">
        <v>0.25800000000000001</v>
      </c>
      <c r="N28" s="119"/>
      <c r="O28" s="119"/>
      <c r="P28" s="119"/>
      <c r="Q28" s="119"/>
      <c r="R28" s="119"/>
      <c r="S28" s="119"/>
      <c r="T28" s="119"/>
      <c r="U28" s="119"/>
      <c r="V28" s="119"/>
      <c r="W28" s="119"/>
    </row>
    <row r="29" spans="1:23" ht="17.649999999999999" customHeight="1" x14ac:dyDescent="0.2">
      <c r="A29" s="923" t="s">
        <v>348</v>
      </c>
      <c r="B29" s="853"/>
      <c r="C29" s="853"/>
      <c r="D29" s="144"/>
      <c r="E29" s="145">
        <v>0.23091156992598363</v>
      </c>
      <c r="F29" s="812"/>
      <c r="G29" s="145">
        <v>0.21437603345978018</v>
      </c>
      <c r="H29" s="812"/>
      <c r="I29" s="145">
        <v>0.266196349065004</v>
      </c>
      <c r="J29" s="812"/>
      <c r="K29" s="145">
        <v>0.25600000000000001</v>
      </c>
      <c r="L29" s="812"/>
      <c r="M29" s="145">
        <v>0.23100000000000001</v>
      </c>
      <c r="N29" s="128"/>
      <c r="O29" s="128"/>
      <c r="P29" s="128"/>
      <c r="Q29" s="128"/>
      <c r="R29" s="128"/>
      <c r="S29" s="128"/>
      <c r="T29" s="128"/>
      <c r="U29" s="128"/>
      <c r="V29" s="128"/>
      <c r="W29" s="119"/>
    </row>
    <row r="30" spans="1:23" ht="18.75" customHeight="1" x14ac:dyDescent="0.2">
      <c r="A30" s="707"/>
      <c r="B30" s="707"/>
      <c r="C30" s="924"/>
      <c r="D30" s="853"/>
      <c r="E30" s="853"/>
      <c r="N30" s="30"/>
      <c r="O30" s="30"/>
      <c r="P30" s="30"/>
      <c r="Q30" s="30"/>
      <c r="R30" s="30"/>
      <c r="S30" s="30"/>
      <c r="T30" s="30"/>
      <c r="U30" s="30"/>
      <c r="V30" s="30"/>
    </row>
    <row r="31" spans="1:23" ht="31.15" customHeight="1" x14ac:dyDescent="0.2">
      <c r="A31" s="925" t="s">
        <v>573</v>
      </c>
      <c r="B31" s="878"/>
      <c r="C31" s="878"/>
      <c r="D31" s="877"/>
      <c r="E31" s="878"/>
      <c r="F31" s="878"/>
      <c r="G31" s="878"/>
      <c r="H31" s="878"/>
      <c r="I31" s="878"/>
      <c r="J31" s="878"/>
      <c r="K31" s="878"/>
      <c r="L31" s="803"/>
      <c r="M31" s="31"/>
      <c r="N31" s="31"/>
      <c r="O31" s="31"/>
      <c r="P31" s="31"/>
      <c r="Q31" s="31"/>
      <c r="R31" s="31"/>
      <c r="S31" s="31"/>
      <c r="T31" s="31"/>
      <c r="U31" s="31"/>
      <c r="V31" s="31"/>
    </row>
    <row r="32" spans="1:23" ht="18.75" customHeight="1" x14ac:dyDescent="0.2">
      <c r="A32" s="921"/>
      <c r="B32" s="853"/>
      <c r="C32" s="853"/>
      <c r="D32" s="921"/>
      <c r="E32" s="853"/>
      <c r="F32" s="853"/>
      <c r="G32" s="853"/>
      <c r="H32" s="853"/>
      <c r="I32" s="853"/>
      <c r="J32" s="853"/>
      <c r="K32" s="853"/>
      <c r="L32" s="815"/>
      <c r="M32" s="146"/>
      <c r="N32" s="146"/>
      <c r="O32" s="146"/>
      <c r="P32" s="146"/>
      <c r="Q32" s="146"/>
      <c r="R32" s="146"/>
      <c r="S32" s="146"/>
      <c r="T32" s="146"/>
      <c r="U32" s="146"/>
      <c r="V32" s="146"/>
    </row>
  </sheetData>
  <mergeCells count="21">
    <mergeCell ref="A1:W1"/>
    <mergeCell ref="A2:W2"/>
    <mergeCell ref="A3:W3"/>
    <mergeCell ref="A5:C5"/>
    <mergeCell ref="A6:C6"/>
    <mergeCell ref="A7:C7"/>
    <mergeCell ref="A12:C12"/>
    <mergeCell ref="A14:C14"/>
    <mergeCell ref="A15:C15"/>
    <mergeCell ref="A16:C16"/>
    <mergeCell ref="B17:C17"/>
    <mergeCell ref="A22:C22"/>
    <mergeCell ref="A23:C23"/>
    <mergeCell ref="A24:C24"/>
    <mergeCell ref="A25:C25"/>
    <mergeCell ref="A32:K32"/>
    <mergeCell ref="A26:C26"/>
    <mergeCell ref="A28:C28"/>
    <mergeCell ref="A29:C29"/>
    <mergeCell ref="C30:E30"/>
    <mergeCell ref="A31:K31"/>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7"/>
  <sheetViews>
    <sheetView showGridLines="0" topLeftCell="A16" workbookViewId="0">
      <selection activeCell="K28" sqref="K28"/>
    </sheetView>
  </sheetViews>
  <sheetFormatPr defaultColWidth="21.5" defaultRowHeight="12.75" x14ac:dyDescent="0.2"/>
  <cols>
    <col min="1" max="1" width="31.1640625" customWidth="1"/>
    <col min="2" max="2" width="1.1640625" customWidth="1"/>
    <col min="3" max="3" width="9.83203125" customWidth="1"/>
    <col min="4" max="4" width="1.1640625" customWidth="1"/>
    <col min="5" max="5" width="9.83203125" customWidth="1"/>
    <col min="6" max="6" width="1.1640625" customWidth="1"/>
    <col min="7" max="7" width="9.83203125" customWidth="1"/>
    <col min="8" max="8" width="1.1640625" customWidth="1"/>
    <col min="9" max="9" width="9.83203125" customWidth="1"/>
    <col min="10" max="10" width="1.1640625" customWidth="1"/>
    <col min="11" max="11" width="9.83203125" customWidth="1"/>
    <col min="12" max="12" width="1.1640625" customWidth="1"/>
    <col min="13" max="13" width="9.83203125" customWidth="1"/>
    <col min="14" max="14" width="0.6640625" customWidth="1"/>
    <col min="15" max="15" width="9.83203125" customWidth="1"/>
    <col min="16" max="16" width="0.6640625" customWidth="1"/>
    <col min="17" max="17" width="9.83203125" customWidth="1"/>
    <col min="18" max="18" width="0.6640625" customWidth="1"/>
    <col min="19" max="19" width="9.83203125" customWidth="1"/>
    <col min="20" max="20" width="0.6640625" customWidth="1"/>
    <col min="21" max="21" width="9.83203125" customWidth="1"/>
    <col min="22" max="22" width="0.6640625" customWidth="1"/>
    <col min="23" max="23" width="9.83203125" customWidth="1"/>
    <col min="24" max="24" width="0.6640625" customWidth="1"/>
    <col min="25" max="25" width="9.83203125" customWidth="1"/>
    <col min="26" max="26" width="0.6640625" customWidth="1"/>
    <col min="27" max="27" width="9.83203125" customWidth="1"/>
    <col min="28" max="28" width="0.6640625" customWidth="1"/>
  </cols>
  <sheetData>
    <row r="1" spans="1:28" ht="18.75" customHeight="1" x14ac:dyDescent="0.2">
      <c r="A1" s="936" t="s">
        <v>19</v>
      </c>
      <c r="B1" s="853"/>
      <c r="C1" s="853"/>
      <c r="D1" s="853"/>
      <c r="E1" s="853"/>
      <c r="F1" s="853"/>
      <c r="G1" s="853"/>
      <c r="H1" s="853"/>
      <c r="I1" s="853"/>
      <c r="J1" s="853"/>
      <c r="K1" s="853"/>
      <c r="L1" s="853"/>
      <c r="M1" s="853"/>
      <c r="N1" s="853"/>
      <c r="O1" s="937"/>
      <c r="P1" s="937"/>
      <c r="Q1" s="937"/>
      <c r="R1" s="937"/>
      <c r="S1" s="853"/>
      <c r="T1" s="938"/>
      <c r="U1" s="938"/>
      <c r="V1" s="938"/>
      <c r="W1" s="938"/>
      <c r="X1" s="938"/>
      <c r="Y1" s="938"/>
      <c r="Z1" s="938"/>
      <c r="AA1" s="938"/>
      <c r="AB1" s="1"/>
    </row>
    <row r="2" spans="1:28" ht="18.75" customHeight="1" x14ac:dyDescent="0.2">
      <c r="A2" s="936" t="s">
        <v>20</v>
      </c>
      <c r="B2" s="853"/>
      <c r="C2" s="853"/>
      <c r="D2" s="853"/>
      <c r="E2" s="853"/>
      <c r="F2" s="853"/>
      <c r="G2" s="853"/>
      <c r="H2" s="853"/>
      <c r="I2" s="853"/>
      <c r="J2" s="853"/>
      <c r="K2" s="853"/>
      <c r="L2" s="853"/>
      <c r="M2" s="853"/>
      <c r="N2" s="853"/>
      <c r="O2" s="937"/>
      <c r="P2" s="937"/>
      <c r="Q2" s="937"/>
      <c r="R2" s="937"/>
      <c r="S2" s="853"/>
      <c r="T2" s="938"/>
      <c r="U2" s="938"/>
      <c r="V2" s="938"/>
      <c r="W2" s="938"/>
      <c r="X2" s="938"/>
      <c r="Y2" s="938"/>
      <c r="Z2" s="938"/>
      <c r="AA2" s="938"/>
      <c r="AB2" s="1"/>
    </row>
    <row r="3" spans="1:28" ht="18.75" customHeight="1" x14ac:dyDescent="0.2">
      <c r="A3" s="936" t="s">
        <v>369</v>
      </c>
      <c r="B3" s="853"/>
      <c r="C3" s="853"/>
      <c r="D3" s="853"/>
      <c r="E3" s="853"/>
      <c r="F3" s="853"/>
      <c r="G3" s="853"/>
      <c r="H3" s="853"/>
      <c r="I3" s="853"/>
      <c r="J3" s="853"/>
      <c r="K3" s="853"/>
      <c r="L3" s="853"/>
      <c r="M3" s="853"/>
      <c r="N3" s="853"/>
      <c r="O3" s="937"/>
      <c r="P3" s="937"/>
      <c r="Q3" s="937"/>
      <c r="R3" s="937"/>
      <c r="S3" s="853"/>
      <c r="T3" s="938"/>
      <c r="U3" s="938"/>
      <c r="V3" s="938"/>
      <c r="W3" s="938"/>
      <c r="X3" s="938"/>
      <c r="Y3" s="938"/>
      <c r="Z3" s="938"/>
      <c r="AA3" s="938"/>
      <c r="AB3" s="1"/>
    </row>
    <row r="4" spans="1:28" ht="18.75" customHeight="1" x14ac:dyDescent="0.2">
      <c r="A4" s="33"/>
      <c r="B4" s="33"/>
      <c r="C4" s="33"/>
      <c r="D4" s="33"/>
      <c r="E4" s="33"/>
      <c r="F4" s="33"/>
      <c r="G4" s="33"/>
      <c r="H4" s="33"/>
      <c r="I4" s="33"/>
      <c r="J4" s="33"/>
      <c r="K4" s="33"/>
      <c r="L4" s="33"/>
      <c r="M4" s="33"/>
      <c r="N4" s="33"/>
      <c r="O4" s="33"/>
      <c r="P4" s="33"/>
      <c r="Q4" s="33"/>
      <c r="R4" s="33"/>
      <c r="S4" s="33"/>
      <c r="T4" s="33"/>
      <c r="U4" s="33"/>
      <c r="V4" s="33"/>
      <c r="W4" s="33"/>
      <c r="X4" s="33"/>
      <c r="Y4" s="33"/>
      <c r="Z4" s="33"/>
      <c r="AA4" s="33"/>
      <c r="AB4" s="33"/>
    </row>
    <row r="5" spans="1:28" s="462" customFormat="1" ht="18.75" customHeight="1" x14ac:dyDescent="0.15">
      <c r="A5" s="307"/>
      <c r="B5" s="307"/>
      <c r="C5" s="912" t="s">
        <v>18</v>
      </c>
      <c r="D5" s="899"/>
      <c r="E5" s="899"/>
      <c r="F5" s="899"/>
      <c r="G5" s="899"/>
      <c r="H5" s="899"/>
      <c r="I5" s="899"/>
      <c r="J5" s="899"/>
      <c r="K5" s="899"/>
      <c r="L5" s="899"/>
      <c r="M5" s="899"/>
      <c r="N5" s="899"/>
      <c r="O5" s="899"/>
      <c r="P5" s="899"/>
      <c r="Q5" s="899"/>
      <c r="R5" s="307"/>
      <c r="S5" s="912" t="s">
        <v>74</v>
      </c>
      <c r="T5" s="899"/>
      <c r="U5" s="899"/>
      <c r="V5" s="307"/>
      <c r="W5" s="912" t="s">
        <v>86</v>
      </c>
      <c r="X5" s="899"/>
      <c r="Y5" s="899"/>
      <c r="Z5" s="307"/>
      <c r="AA5" s="439" t="s">
        <v>74</v>
      </c>
      <c r="AB5" s="307"/>
    </row>
    <row r="6" spans="1:28" s="462" customFormat="1" ht="36.4" customHeight="1" x14ac:dyDescent="0.15">
      <c r="A6" s="708" t="s">
        <v>315</v>
      </c>
      <c r="B6" s="307"/>
      <c r="C6" s="439" t="s">
        <v>3</v>
      </c>
      <c r="D6" s="637"/>
      <c r="E6" s="439" t="s">
        <v>4</v>
      </c>
      <c r="F6" s="637"/>
      <c r="G6" s="439" t="s">
        <v>5</v>
      </c>
      <c r="H6" s="637"/>
      <c r="I6" s="439" t="s">
        <v>6</v>
      </c>
      <c r="J6" s="637"/>
      <c r="K6" s="439" t="s">
        <v>7</v>
      </c>
      <c r="L6" s="637"/>
      <c r="M6" s="439" t="s">
        <v>8</v>
      </c>
      <c r="N6" s="637"/>
      <c r="O6" s="439" t="s">
        <v>9</v>
      </c>
      <c r="P6" s="653"/>
      <c r="Q6" s="638" t="s">
        <v>10</v>
      </c>
      <c r="R6" s="307"/>
      <c r="S6" s="439" t="s">
        <v>13</v>
      </c>
      <c r="T6" s="637"/>
      <c r="U6" s="439" t="s">
        <v>14</v>
      </c>
      <c r="V6" s="637"/>
      <c r="W6" s="462" t="s">
        <v>17</v>
      </c>
      <c r="X6" s="666"/>
      <c r="Y6" s="462" t="s">
        <v>16</v>
      </c>
      <c r="Z6" s="666"/>
      <c r="AA6" s="439" t="s">
        <v>370</v>
      </c>
      <c r="AB6" s="307"/>
    </row>
    <row r="7" spans="1:28" s="462" customFormat="1" ht="13.9" customHeight="1" x14ac:dyDescent="0.15">
      <c r="A7" s="709" t="s">
        <v>358</v>
      </c>
      <c r="B7" s="307"/>
      <c r="C7" s="710"/>
      <c r="D7" s="441"/>
      <c r="E7" s="710"/>
      <c r="F7" s="441"/>
      <c r="G7" s="710"/>
      <c r="H7" s="441"/>
      <c r="I7" s="710"/>
      <c r="J7" s="441"/>
      <c r="K7" s="710"/>
      <c r="L7" s="441"/>
      <c r="M7" s="710"/>
      <c r="N7" s="440"/>
      <c r="O7" s="710"/>
      <c r="P7" s="461"/>
      <c r="Q7" s="711"/>
      <c r="R7" s="647"/>
      <c r="S7" s="470"/>
      <c r="T7" s="470"/>
      <c r="U7" s="470"/>
      <c r="V7" s="440"/>
      <c r="W7" s="710"/>
      <c r="X7" s="440"/>
      <c r="Y7" s="710"/>
      <c r="Z7" s="440"/>
      <c r="AA7" s="710"/>
      <c r="AB7" s="307"/>
    </row>
    <row r="8" spans="1:28" s="462" customFormat="1" ht="13.9" customHeight="1" x14ac:dyDescent="0.15">
      <c r="A8" s="464" t="s">
        <v>320</v>
      </c>
      <c r="B8" s="481"/>
      <c r="C8" s="466">
        <v>3056</v>
      </c>
      <c r="D8" s="466"/>
      <c r="E8" s="466">
        <v>3063</v>
      </c>
      <c r="F8" s="466"/>
      <c r="G8" s="466">
        <v>2989</v>
      </c>
      <c r="H8" s="466"/>
      <c r="I8" s="466">
        <v>3023</v>
      </c>
      <c r="J8" s="466"/>
      <c r="K8" s="466">
        <v>2932</v>
      </c>
      <c r="L8" s="466"/>
      <c r="M8" s="466">
        <v>2873</v>
      </c>
      <c r="N8" s="466"/>
      <c r="O8" s="466">
        <v>2903</v>
      </c>
      <c r="P8" s="466"/>
      <c r="Q8" s="465">
        <v>3048</v>
      </c>
      <c r="R8" s="646"/>
      <c r="S8" s="468">
        <v>8.0000000000000002E-3</v>
      </c>
      <c r="T8" s="468"/>
      <c r="U8" s="468">
        <v>0.05</v>
      </c>
      <c r="V8" s="466"/>
      <c r="W8" s="466">
        <v>12131</v>
      </c>
      <c r="X8" s="466"/>
      <c r="Y8" s="466">
        <v>11756</v>
      </c>
      <c r="Z8" s="646"/>
      <c r="AA8" s="468">
        <v>-3.1E-2</v>
      </c>
      <c r="AB8" s="307"/>
    </row>
    <row r="9" spans="1:28" s="462" customFormat="1" ht="13.9" customHeight="1" x14ac:dyDescent="0.15">
      <c r="A9" s="474" t="s">
        <v>371</v>
      </c>
      <c r="B9" s="307"/>
      <c r="C9" s="441">
        <v>0</v>
      </c>
      <c r="D9" s="441"/>
      <c r="E9" s="441">
        <v>0</v>
      </c>
      <c r="F9" s="441"/>
      <c r="G9" s="441">
        <v>0</v>
      </c>
      <c r="H9" s="441"/>
      <c r="I9" s="441">
        <v>8</v>
      </c>
      <c r="J9" s="441"/>
      <c r="K9" s="441">
        <v>0</v>
      </c>
      <c r="L9" s="441"/>
      <c r="M9" s="441">
        <v>0</v>
      </c>
      <c r="N9" s="441"/>
      <c r="O9" s="441">
        <v>0</v>
      </c>
      <c r="P9" s="441"/>
      <c r="Q9" s="469">
        <v>0</v>
      </c>
      <c r="R9" s="647"/>
      <c r="S9" s="470"/>
      <c r="T9" s="470"/>
      <c r="U9" s="470"/>
      <c r="V9" s="440"/>
      <c r="W9" s="441">
        <v>8</v>
      </c>
      <c r="X9" s="484"/>
      <c r="Y9" s="440">
        <v>0</v>
      </c>
      <c r="Z9" s="647"/>
      <c r="AA9" s="470"/>
      <c r="AB9" s="307"/>
    </row>
    <row r="10" spans="1:28" s="462" customFormat="1" ht="13.9" customHeight="1" x14ac:dyDescent="0.15">
      <c r="A10" s="475" t="s">
        <v>321</v>
      </c>
      <c r="B10" s="481"/>
      <c r="C10" s="299">
        <v>0</v>
      </c>
      <c r="D10" s="299"/>
      <c r="E10" s="299">
        <v>0</v>
      </c>
      <c r="F10" s="299"/>
      <c r="G10" s="299">
        <v>0</v>
      </c>
      <c r="H10" s="299"/>
      <c r="I10" s="299">
        <v>0</v>
      </c>
      <c r="J10" s="299"/>
      <c r="K10" s="299">
        <v>0</v>
      </c>
      <c r="L10" s="299"/>
      <c r="M10" s="299">
        <v>0</v>
      </c>
      <c r="N10" s="299"/>
      <c r="O10" s="299">
        <v>0</v>
      </c>
      <c r="P10" s="299"/>
      <c r="Q10" s="472">
        <v>-44</v>
      </c>
      <c r="R10" s="646"/>
      <c r="S10" s="468"/>
      <c r="T10" s="468"/>
      <c r="U10" s="468"/>
      <c r="V10" s="466"/>
      <c r="W10" s="299">
        <v>0</v>
      </c>
      <c r="X10" s="299"/>
      <c r="Y10" s="299">
        <v>-44</v>
      </c>
      <c r="Z10" s="646"/>
      <c r="AA10" s="468"/>
      <c r="AB10" s="307"/>
    </row>
    <row r="11" spans="1:28" s="462" customFormat="1" ht="13.9" customHeight="1" x14ac:dyDescent="0.15">
      <c r="A11" s="462" t="s">
        <v>322</v>
      </c>
      <c r="B11" s="307"/>
      <c r="C11" s="712">
        <v>3056</v>
      </c>
      <c r="D11" s="441"/>
      <c r="E11" s="712">
        <v>3063</v>
      </c>
      <c r="F11" s="441"/>
      <c r="G11" s="712">
        <v>2989</v>
      </c>
      <c r="H11" s="441"/>
      <c r="I11" s="712">
        <v>3031</v>
      </c>
      <c r="J11" s="441"/>
      <c r="K11" s="712">
        <v>2932</v>
      </c>
      <c r="L11" s="441"/>
      <c r="M11" s="712">
        <v>2873</v>
      </c>
      <c r="N11" s="441"/>
      <c r="O11" s="712">
        <v>2903</v>
      </c>
      <c r="P11" s="441"/>
      <c r="Q11" s="713">
        <v>3004</v>
      </c>
      <c r="R11" s="647"/>
      <c r="S11" s="470">
        <v>-8.9999999999999993E-3</v>
      </c>
      <c r="T11" s="470"/>
      <c r="U11" s="470">
        <v>3.5000000000000003E-2</v>
      </c>
      <c r="V11" s="440"/>
      <c r="W11" s="712">
        <v>12139</v>
      </c>
      <c r="X11" s="469"/>
      <c r="Y11" s="712">
        <v>11712</v>
      </c>
      <c r="Z11" s="647"/>
      <c r="AA11" s="470">
        <v>-3.5000000000000003E-2</v>
      </c>
      <c r="AB11" s="307"/>
    </row>
    <row r="12" spans="1:28" s="462" customFormat="1" ht="4.9000000000000004" customHeight="1" x14ac:dyDescent="0.15">
      <c r="A12" s="461"/>
      <c r="B12" s="307"/>
      <c r="C12" s="440"/>
      <c r="D12" s="441"/>
      <c r="E12" s="440"/>
      <c r="F12" s="441"/>
      <c r="G12" s="440"/>
      <c r="H12" s="441"/>
      <c r="I12" s="440"/>
      <c r="J12" s="441"/>
      <c r="K12" s="440"/>
      <c r="L12" s="441"/>
      <c r="M12" s="440"/>
      <c r="N12" s="440"/>
      <c r="O12" s="440"/>
      <c r="P12" s="461"/>
      <c r="Q12" s="484"/>
      <c r="R12" s="647"/>
      <c r="S12" s="470"/>
      <c r="T12" s="470"/>
      <c r="U12" s="470"/>
      <c r="V12" s="440"/>
      <c r="W12" s="440"/>
      <c r="X12" s="440"/>
      <c r="Y12" s="440"/>
      <c r="Z12" s="440"/>
      <c r="AA12" s="656"/>
      <c r="AB12" s="307"/>
    </row>
    <row r="13" spans="1:28" s="462" customFormat="1" ht="13.9" customHeight="1" x14ac:dyDescent="0.15">
      <c r="A13" s="709" t="s">
        <v>372</v>
      </c>
      <c r="B13" s="307"/>
      <c r="C13" s="440"/>
      <c r="D13" s="441"/>
      <c r="E13" s="440"/>
      <c r="F13" s="441"/>
      <c r="G13" s="440"/>
      <c r="H13" s="441"/>
      <c r="I13" s="440"/>
      <c r="J13" s="441"/>
      <c r="K13" s="440"/>
      <c r="L13" s="441"/>
      <c r="M13" s="440"/>
      <c r="N13" s="440"/>
      <c r="O13" s="440"/>
      <c r="P13" s="461"/>
      <c r="Q13" s="484"/>
      <c r="R13" s="647"/>
      <c r="S13" s="470"/>
      <c r="T13" s="470"/>
      <c r="U13" s="470"/>
      <c r="V13" s="440"/>
      <c r="W13" s="440"/>
      <c r="X13" s="440"/>
      <c r="Y13" s="440"/>
      <c r="Z13" s="440"/>
      <c r="AA13" s="656"/>
      <c r="AB13" s="307"/>
    </row>
    <row r="14" spans="1:28" s="462" customFormat="1" ht="13.9" customHeight="1" x14ac:dyDescent="0.15">
      <c r="A14" s="464" t="s">
        <v>373</v>
      </c>
      <c r="B14" s="481"/>
      <c r="C14" s="466">
        <v>2268</v>
      </c>
      <c r="D14" s="299"/>
      <c r="E14" s="466">
        <v>2170</v>
      </c>
      <c r="F14" s="299"/>
      <c r="G14" s="466">
        <v>2091</v>
      </c>
      <c r="H14" s="299"/>
      <c r="I14" s="466">
        <v>2486</v>
      </c>
      <c r="J14" s="299"/>
      <c r="K14" s="466">
        <v>2293</v>
      </c>
      <c r="L14" s="299"/>
      <c r="M14" s="466">
        <v>2154</v>
      </c>
      <c r="N14" s="466"/>
      <c r="O14" s="466">
        <v>2180</v>
      </c>
      <c r="P14" s="466"/>
      <c r="Q14" s="465">
        <v>2407</v>
      </c>
      <c r="R14" s="646"/>
      <c r="S14" s="468">
        <v>-3.1777956556717619E-2</v>
      </c>
      <c r="T14" s="468"/>
      <c r="U14" s="468">
        <v>0.10412844036697248</v>
      </c>
      <c r="V14" s="465"/>
      <c r="W14" s="466">
        <v>9015</v>
      </c>
      <c r="X14" s="466"/>
      <c r="Y14" s="466">
        <v>9034</v>
      </c>
      <c r="Z14" s="465"/>
      <c r="AA14" s="468">
        <v>2.107598447032677E-3</v>
      </c>
      <c r="AB14" s="307"/>
    </row>
    <row r="15" spans="1:28" s="462" customFormat="1" ht="13.9" customHeight="1" x14ac:dyDescent="0.15">
      <c r="A15" s="462" t="s">
        <v>324</v>
      </c>
      <c r="B15" s="307"/>
      <c r="C15" s="647"/>
      <c r="D15" s="647"/>
      <c r="E15" s="647"/>
      <c r="F15" s="647"/>
      <c r="G15" s="647"/>
      <c r="H15" s="647"/>
      <c r="I15" s="647"/>
      <c r="J15" s="647"/>
      <c r="K15" s="647"/>
      <c r="L15" s="647"/>
      <c r="M15" s="647"/>
      <c r="N15" s="647"/>
      <c r="O15" s="441"/>
      <c r="P15" s="647"/>
      <c r="Q15" s="469"/>
      <c r="R15" s="647"/>
      <c r="S15" s="463"/>
      <c r="T15" s="647"/>
      <c r="U15" s="463"/>
      <c r="V15" s="655"/>
      <c r="W15" s="647"/>
      <c r="X15" s="655"/>
      <c r="Y15" s="647"/>
      <c r="Z15" s="655"/>
      <c r="AA15" s="463"/>
      <c r="AB15" s="307"/>
    </row>
    <row r="16" spans="1:28" s="462" customFormat="1" ht="13.9" customHeight="1" x14ac:dyDescent="0.15">
      <c r="A16" s="714" t="s">
        <v>374</v>
      </c>
      <c r="B16" s="481"/>
      <c r="C16" s="299"/>
      <c r="D16" s="646"/>
      <c r="E16" s="299"/>
      <c r="F16" s="646"/>
      <c r="G16" s="299"/>
      <c r="H16" s="646"/>
      <c r="I16" s="299"/>
      <c r="J16" s="299"/>
      <c r="K16" s="299"/>
      <c r="L16" s="299"/>
      <c r="M16" s="299"/>
      <c r="N16" s="299"/>
      <c r="O16" s="483"/>
      <c r="P16" s="299"/>
      <c r="Q16" s="482"/>
      <c r="R16" s="646"/>
      <c r="S16" s="468"/>
      <c r="T16" s="468"/>
      <c r="U16" s="468"/>
      <c r="V16" s="472"/>
      <c r="W16" s="299"/>
      <c r="X16" s="465"/>
      <c r="Y16" s="299"/>
      <c r="Z16" s="472"/>
      <c r="AA16" s="468"/>
      <c r="AB16" s="307"/>
    </row>
    <row r="17" spans="1:28" s="462" customFormat="1" ht="13.9" customHeight="1" x14ac:dyDescent="0.15">
      <c r="A17" s="715" t="s">
        <v>375</v>
      </c>
      <c r="B17" s="307"/>
      <c r="C17" s="441">
        <v>0</v>
      </c>
      <c r="D17" s="647"/>
      <c r="E17" s="441">
        <v>-61</v>
      </c>
      <c r="F17" s="647"/>
      <c r="G17" s="441">
        <v>0</v>
      </c>
      <c r="H17" s="647"/>
      <c r="I17" s="441">
        <v>-198</v>
      </c>
      <c r="J17" s="441"/>
      <c r="K17" s="441">
        <v>0</v>
      </c>
      <c r="L17" s="441"/>
      <c r="M17" s="441">
        <v>0</v>
      </c>
      <c r="N17" s="441"/>
      <c r="O17" s="441">
        <v>0</v>
      </c>
      <c r="P17" s="441"/>
      <c r="Q17" s="469">
        <v>-98</v>
      </c>
      <c r="R17" s="647"/>
      <c r="S17" s="470">
        <v>-0.50505050505050508</v>
      </c>
      <c r="T17" s="470"/>
      <c r="U17" s="657" t="s">
        <v>76</v>
      </c>
      <c r="V17" s="469"/>
      <c r="W17" s="441">
        <v>-259</v>
      </c>
      <c r="X17" s="484"/>
      <c r="Y17" s="441">
        <v>-98</v>
      </c>
      <c r="Z17" s="469"/>
      <c r="AA17" s="470">
        <v>-0.6216216216216216</v>
      </c>
      <c r="AB17" s="307"/>
    </row>
    <row r="18" spans="1:28" s="462" customFormat="1" ht="13.9" customHeight="1" x14ac:dyDescent="0.15">
      <c r="A18" s="714" t="s">
        <v>100</v>
      </c>
      <c r="B18" s="481"/>
      <c r="C18" s="478">
        <v>0</v>
      </c>
      <c r="D18" s="646"/>
      <c r="E18" s="478">
        <v>-16</v>
      </c>
      <c r="F18" s="299"/>
      <c r="G18" s="478">
        <v>0</v>
      </c>
      <c r="H18" s="646"/>
      <c r="I18" s="478">
        <v>-25</v>
      </c>
      <c r="J18" s="299"/>
      <c r="K18" s="478">
        <v>0</v>
      </c>
      <c r="L18" s="646"/>
      <c r="M18" s="478">
        <v>0</v>
      </c>
      <c r="N18" s="299"/>
      <c r="O18" s="478">
        <v>0</v>
      </c>
      <c r="P18" s="299"/>
      <c r="Q18" s="716">
        <v>-12</v>
      </c>
      <c r="R18" s="646"/>
      <c r="S18" s="468">
        <v>-0.52</v>
      </c>
      <c r="T18" s="468"/>
      <c r="U18" s="665" t="s">
        <v>76</v>
      </c>
      <c r="V18" s="472"/>
      <c r="W18" s="478">
        <v>-41</v>
      </c>
      <c r="X18" s="465"/>
      <c r="Y18" s="478">
        <v>-12</v>
      </c>
      <c r="Z18" s="472"/>
      <c r="AA18" s="468">
        <v>-0.70731707317073167</v>
      </c>
      <c r="AB18" s="307"/>
    </row>
    <row r="19" spans="1:28" s="462" customFormat="1" ht="13.9" customHeight="1" x14ac:dyDescent="0.15">
      <c r="A19" s="715" t="s">
        <v>376</v>
      </c>
      <c r="B19" s="307"/>
      <c r="C19" s="441">
        <v>0</v>
      </c>
      <c r="D19" s="441"/>
      <c r="E19" s="441">
        <v>-77</v>
      </c>
      <c r="F19" s="441"/>
      <c r="G19" s="441">
        <v>0</v>
      </c>
      <c r="H19" s="441"/>
      <c r="I19" s="441">
        <v>-223</v>
      </c>
      <c r="J19" s="441"/>
      <c r="K19" s="441">
        <v>0</v>
      </c>
      <c r="L19" s="441"/>
      <c r="M19" s="441">
        <v>0</v>
      </c>
      <c r="N19" s="441"/>
      <c r="O19" s="441">
        <v>0</v>
      </c>
      <c r="P19" s="441"/>
      <c r="Q19" s="469">
        <v>-110</v>
      </c>
      <c r="R19" s="647"/>
      <c r="S19" s="470">
        <v>-0.50672645739910316</v>
      </c>
      <c r="T19" s="470"/>
      <c r="U19" s="470">
        <v>0</v>
      </c>
      <c r="V19" s="469"/>
      <c r="W19" s="441">
        <v>-300</v>
      </c>
      <c r="X19" s="484"/>
      <c r="Y19" s="441">
        <v>-110</v>
      </c>
      <c r="Z19" s="469"/>
      <c r="AA19" s="470">
        <v>-0.6333333333333333</v>
      </c>
      <c r="AB19" s="307"/>
    </row>
    <row r="20" spans="1:28" s="462" customFormat="1" ht="13.9" customHeight="1" x14ac:dyDescent="0.15">
      <c r="A20" s="714" t="s">
        <v>101</v>
      </c>
      <c r="B20" s="481"/>
      <c r="C20" s="299">
        <v>0</v>
      </c>
      <c r="D20" s="646"/>
      <c r="E20" s="299">
        <v>0</v>
      </c>
      <c r="F20" s="299"/>
      <c r="G20" s="299">
        <v>0</v>
      </c>
      <c r="H20" s="646"/>
      <c r="I20" s="299">
        <v>-24</v>
      </c>
      <c r="J20" s="299"/>
      <c r="K20" s="299">
        <v>-9</v>
      </c>
      <c r="L20" s="646"/>
      <c r="M20" s="299">
        <v>-12</v>
      </c>
      <c r="N20" s="299"/>
      <c r="O20" s="299">
        <v>-27</v>
      </c>
      <c r="P20" s="299"/>
      <c r="Q20" s="472">
        <v>-29</v>
      </c>
      <c r="R20" s="646"/>
      <c r="S20" s="468">
        <v>0.20833333333333334</v>
      </c>
      <c r="T20" s="468"/>
      <c r="U20" s="468">
        <v>7.407407407407407E-2</v>
      </c>
      <c r="V20" s="472"/>
      <c r="W20" s="299">
        <v>-24</v>
      </c>
      <c r="X20" s="465"/>
      <c r="Y20" s="299">
        <v>-77</v>
      </c>
      <c r="Z20" s="472"/>
      <c r="AA20" s="468">
        <v>2.2083333333333335</v>
      </c>
      <c r="AB20" s="307"/>
    </row>
    <row r="21" spans="1:28" s="462" customFormat="1" ht="13.9" customHeight="1" x14ac:dyDescent="0.15">
      <c r="A21" s="715" t="s">
        <v>325</v>
      </c>
      <c r="B21" s="307"/>
      <c r="C21" s="441">
        <v>0</v>
      </c>
      <c r="D21" s="441"/>
      <c r="E21" s="441">
        <v>0</v>
      </c>
      <c r="F21" s="441"/>
      <c r="G21" s="441">
        <v>0</v>
      </c>
      <c r="H21" s="647"/>
      <c r="I21" s="441">
        <v>-42</v>
      </c>
      <c r="J21" s="441"/>
      <c r="K21" s="441">
        <v>-14</v>
      </c>
      <c r="L21" s="441"/>
      <c r="M21" s="441">
        <v>0</v>
      </c>
      <c r="N21" s="441"/>
      <c r="O21" s="441">
        <v>-18</v>
      </c>
      <c r="P21" s="441"/>
      <c r="Q21" s="469">
        <v>-140</v>
      </c>
      <c r="R21" s="647"/>
      <c r="S21" s="657" t="s">
        <v>76</v>
      </c>
      <c r="T21" s="470"/>
      <c r="U21" s="657" t="s">
        <v>76</v>
      </c>
      <c r="V21" s="469"/>
      <c r="W21" s="441">
        <v>-42</v>
      </c>
      <c r="X21" s="484"/>
      <c r="Y21" s="441">
        <v>-172</v>
      </c>
      <c r="Z21" s="469"/>
      <c r="AA21" s="657" t="s">
        <v>76</v>
      </c>
      <c r="AB21" s="307"/>
    </row>
    <row r="22" spans="1:28" s="462" customFormat="1" ht="13.9" customHeight="1" x14ac:dyDescent="0.15">
      <c r="A22" s="714" t="s">
        <v>377</v>
      </c>
      <c r="B22" s="481"/>
      <c r="C22" s="299">
        <v>0</v>
      </c>
      <c r="D22" s="299"/>
      <c r="E22" s="299">
        <v>0</v>
      </c>
      <c r="F22" s="299"/>
      <c r="G22" s="299">
        <v>0</v>
      </c>
      <c r="H22" s="299"/>
      <c r="I22" s="299">
        <v>-24</v>
      </c>
      <c r="J22" s="299"/>
      <c r="K22" s="299">
        <v>0</v>
      </c>
      <c r="L22" s="299"/>
      <c r="M22" s="299">
        <v>0</v>
      </c>
      <c r="N22" s="299"/>
      <c r="O22" s="478">
        <v>0</v>
      </c>
      <c r="P22" s="299"/>
      <c r="Q22" s="716">
        <v>0</v>
      </c>
      <c r="R22" s="646"/>
      <c r="S22" s="665" t="s">
        <v>76</v>
      </c>
      <c r="T22" s="468"/>
      <c r="U22" s="665" t="s">
        <v>76</v>
      </c>
      <c r="V22" s="472"/>
      <c r="W22" s="478">
        <v>-24</v>
      </c>
      <c r="X22" s="465"/>
      <c r="Y22" s="478">
        <v>0</v>
      </c>
      <c r="Z22" s="472"/>
      <c r="AA22" s="665" t="s">
        <v>76</v>
      </c>
      <c r="AB22" s="307"/>
    </row>
    <row r="23" spans="1:28" s="462" customFormat="1" ht="13.9" customHeight="1" x14ac:dyDescent="0.15">
      <c r="A23" s="462" t="s">
        <v>326</v>
      </c>
      <c r="B23" s="307"/>
      <c r="C23" s="712">
        <v>2268</v>
      </c>
      <c r="D23" s="441"/>
      <c r="E23" s="712">
        <v>2093</v>
      </c>
      <c r="F23" s="441"/>
      <c r="G23" s="712">
        <v>2091</v>
      </c>
      <c r="H23" s="441"/>
      <c r="I23" s="712">
        <v>2173</v>
      </c>
      <c r="J23" s="441"/>
      <c r="K23" s="712">
        <v>2270</v>
      </c>
      <c r="L23" s="441"/>
      <c r="M23" s="712">
        <v>2142</v>
      </c>
      <c r="N23" s="441"/>
      <c r="O23" s="712">
        <v>2135</v>
      </c>
      <c r="P23" s="441"/>
      <c r="Q23" s="713">
        <v>2128</v>
      </c>
      <c r="R23" s="647"/>
      <c r="S23" s="470">
        <v>-2.0708697653014266E-2</v>
      </c>
      <c r="T23" s="470"/>
      <c r="U23" s="470">
        <v>-3.2786885245901639E-3</v>
      </c>
      <c r="V23" s="469"/>
      <c r="W23" s="476">
        <v>8625</v>
      </c>
      <c r="X23" s="484"/>
      <c r="Y23" s="476">
        <v>8675</v>
      </c>
      <c r="Z23" s="469"/>
      <c r="AA23" s="470">
        <v>5.7971014492752548E-3</v>
      </c>
      <c r="AB23" s="307"/>
    </row>
    <row r="24" spans="1:28" s="462" customFormat="1" ht="13.9" customHeight="1" x14ac:dyDescent="0.15">
      <c r="A24" s="464" t="s">
        <v>378</v>
      </c>
      <c r="B24" s="481"/>
      <c r="C24" s="299">
        <v>0</v>
      </c>
      <c r="D24" s="646"/>
      <c r="E24" s="299">
        <v>0</v>
      </c>
      <c r="F24" s="646"/>
      <c r="G24" s="299">
        <v>0</v>
      </c>
      <c r="H24" s="646"/>
      <c r="I24" s="299">
        <v>-39</v>
      </c>
      <c r="J24" s="299"/>
      <c r="K24" s="299">
        <v>-41</v>
      </c>
      <c r="L24" s="299"/>
      <c r="M24" s="299">
        <v>-46</v>
      </c>
      <c r="N24" s="646"/>
      <c r="O24" s="477">
        <v>-56</v>
      </c>
      <c r="P24" s="646"/>
      <c r="Q24" s="717">
        <v>-58</v>
      </c>
      <c r="R24" s="646"/>
      <c r="S24" s="468">
        <v>0.48717948717948717</v>
      </c>
      <c r="T24" s="468"/>
      <c r="U24" s="468">
        <v>3.5714285714285712E-2</v>
      </c>
      <c r="V24" s="651"/>
      <c r="W24" s="299">
        <v>-39</v>
      </c>
      <c r="X24" s="465"/>
      <c r="Y24" s="299">
        <v>-201</v>
      </c>
      <c r="Z24" s="472"/>
      <c r="AA24" s="468">
        <v>4.1538461538461542</v>
      </c>
      <c r="AB24" s="307"/>
    </row>
    <row r="25" spans="1:28" s="462" customFormat="1" ht="13.9" customHeight="1" x14ac:dyDescent="0.15">
      <c r="A25" s="462" t="s">
        <v>379</v>
      </c>
      <c r="B25" s="307"/>
      <c r="C25" s="441">
        <v>0</v>
      </c>
      <c r="D25" s="441"/>
      <c r="E25" s="441">
        <v>0</v>
      </c>
      <c r="F25" s="647"/>
      <c r="G25" s="441">
        <v>0</v>
      </c>
      <c r="H25" s="647"/>
      <c r="I25" s="441">
        <v>-18</v>
      </c>
      <c r="J25" s="441"/>
      <c r="K25" s="441">
        <v>-15</v>
      </c>
      <c r="L25" s="441"/>
      <c r="M25" s="441">
        <v>-17</v>
      </c>
      <c r="N25" s="441"/>
      <c r="O25" s="441">
        <v>-17</v>
      </c>
      <c r="P25" s="441"/>
      <c r="Q25" s="469">
        <v>-16</v>
      </c>
      <c r="R25" s="647"/>
      <c r="S25" s="470">
        <v>-0.1111111111111111</v>
      </c>
      <c r="T25" s="470"/>
      <c r="U25" s="470">
        <v>-5.8823529411764705E-2</v>
      </c>
      <c r="V25" s="469"/>
      <c r="W25" s="476">
        <v>-18</v>
      </c>
      <c r="X25" s="484"/>
      <c r="Y25" s="476">
        <v>-65</v>
      </c>
      <c r="Z25" s="469"/>
      <c r="AA25" s="470">
        <v>2.6111111111111112</v>
      </c>
      <c r="AB25" s="307"/>
    </row>
    <row r="26" spans="1:28" s="462" customFormat="1" ht="21.4" customHeight="1" x14ac:dyDescent="0.15">
      <c r="A26" s="464" t="s">
        <v>380</v>
      </c>
      <c r="B26" s="481"/>
      <c r="C26" s="718">
        <v>2268</v>
      </c>
      <c r="D26" s="299"/>
      <c r="E26" s="718">
        <v>2093</v>
      </c>
      <c r="F26" s="299"/>
      <c r="G26" s="718">
        <v>2091</v>
      </c>
      <c r="H26" s="299"/>
      <c r="I26" s="718">
        <v>2116</v>
      </c>
      <c r="J26" s="299"/>
      <c r="K26" s="718">
        <v>2214</v>
      </c>
      <c r="L26" s="299"/>
      <c r="M26" s="718">
        <v>2079</v>
      </c>
      <c r="N26" s="299"/>
      <c r="O26" s="718">
        <v>2062</v>
      </c>
      <c r="P26" s="299"/>
      <c r="Q26" s="719">
        <v>2054</v>
      </c>
      <c r="R26" s="646"/>
      <c r="S26" s="468">
        <v>-2.9300567107750471E-2</v>
      </c>
      <c r="T26" s="468"/>
      <c r="U26" s="468">
        <v>-3.8797284190106693E-3</v>
      </c>
      <c r="V26" s="717"/>
      <c r="W26" s="478">
        <v>8568</v>
      </c>
      <c r="X26" s="465"/>
      <c r="Y26" s="478">
        <v>8409</v>
      </c>
      <c r="Z26" s="717"/>
      <c r="AA26" s="468">
        <v>-1.855742296918772E-2</v>
      </c>
      <c r="AB26" s="307"/>
    </row>
    <row r="27" spans="1:28" s="462" customFormat="1" ht="13.9" customHeight="1" x14ac:dyDescent="0.15">
      <c r="A27" s="462" t="s">
        <v>381</v>
      </c>
      <c r="B27" s="307"/>
      <c r="C27" s="441">
        <v>-148</v>
      </c>
      <c r="D27" s="647"/>
      <c r="E27" s="441">
        <v>0</v>
      </c>
      <c r="F27" s="647"/>
      <c r="G27" s="441">
        <v>0</v>
      </c>
      <c r="H27" s="647"/>
      <c r="I27" s="441">
        <v>0</v>
      </c>
      <c r="J27" s="441"/>
      <c r="K27" s="441">
        <v>-137</v>
      </c>
      <c r="L27" s="441"/>
      <c r="M27" s="441">
        <v>0</v>
      </c>
      <c r="N27" s="441"/>
      <c r="O27" s="441">
        <v>0</v>
      </c>
      <c r="P27" s="441"/>
      <c r="Q27" s="469">
        <v>0</v>
      </c>
      <c r="R27" s="647"/>
      <c r="S27" s="470">
        <v>0</v>
      </c>
      <c r="T27" s="470"/>
      <c r="U27" s="470">
        <v>0</v>
      </c>
      <c r="V27" s="469"/>
      <c r="W27" s="441">
        <v>-148</v>
      </c>
      <c r="X27" s="484"/>
      <c r="Y27" s="441">
        <v>-137</v>
      </c>
      <c r="Z27" s="469"/>
      <c r="AA27" s="470">
        <v>-7.4324324324324342E-2</v>
      </c>
      <c r="AB27" s="307"/>
    </row>
    <row r="28" spans="1:28" s="462" customFormat="1" ht="21.4" customHeight="1" x14ac:dyDescent="0.15">
      <c r="A28" s="464" t="s">
        <v>382</v>
      </c>
      <c r="B28" s="481"/>
      <c r="C28" s="718">
        <v>2120</v>
      </c>
      <c r="D28" s="466"/>
      <c r="E28" s="718">
        <v>2093</v>
      </c>
      <c r="F28" s="466"/>
      <c r="G28" s="718">
        <v>2091</v>
      </c>
      <c r="H28" s="466"/>
      <c r="I28" s="718">
        <v>2116</v>
      </c>
      <c r="J28" s="466"/>
      <c r="K28" s="718">
        <v>2077</v>
      </c>
      <c r="L28" s="466"/>
      <c r="M28" s="718">
        <v>2079</v>
      </c>
      <c r="N28" s="466"/>
      <c r="O28" s="718">
        <v>2062</v>
      </c>
      <c r="P28" s="466"/>
      <c r="Q28" s="719">
        <v>2054</v>
      </c>
      <c r="R28" s="646"/>
      <c r="S28" s="468">
        <v>-2.9300567107750471E-2</v>
      </c>
      <c r="T28" s="468"/>
      <c r="U28" s="468">
        <v>-3.8797284190106693E-3</v>
      </c>
      <c r="V28" s="465"/>
      <c r="W28" s="718">
        <v>8420</v>
      </c>
      <c r="X28" s="465"/>
      <c r="Y28" s="718">
        <v>8272</v>
      </c>
      <c r="Z28" s="465"/>
      <c r="AA28" s="468">
        <v>-1.7577197149643675E-2</v>
      </c>
      <c r="AB28" s="307"/>
    </row>
    <row r="29" spans="1:28" s="462" customFormat="1" ht="6.4" customHeight="1" x14ac:dyDescent="0.15">
      <c r="A29" s="307"/>
      <c r="B29" s="307"/>
      <c r="C29" s="307"/>
      <c r="D29" s="307"/>
      <c r="E29" s="307"/>
      <c r="F29" s="307"/>
      <c r="G29" s="307"/>
      <c r="H29" s="307"/>
      <c r="I29" s="307"/>
      <c r="J29" s="307"/>
      <c r="K29" s="307"/>
      <c r="L29" s="307"/>
      <c r="M29" s="307"/>
      <c r="N29" s="307"/>
      <c r="O29" s="461"/>
      <c r="P29" s="307"/>
      <c r="Q29" s="461"/>
      <c r="R29" s="307"/>
      <c r="S29" s="720"/>
      <c r="T29" s="720"/>
      <c r="U29" s="720"/>
      <c r="V29" s="307"/>
      <c r="W29" s="307"/>
      <c r="X29" s="307"/>
      <c r="Y29" s="307"/>
      <c r="Z29" s="307"/>
      <c r="AA29" s="720"/>
      <c r="AB29" s="307"/>
    </row>
    <row r="30" spans="1:28" s="462" customFormat="1" ht="13.9" customHeight="1" x14ac:dyDescent="0.15">
      <c r="A30" s="464" t="s">
        <v>340</v>
      </c>
      <c r="B30" s="481"/>
      <c r="C30" s="466">
        <v>603</v>
      </c>
      <c r="D30" s="466"/>
      <c r="E30" s="466">
        <v>697</v>
      </c>
      <c r="F30" s="466"/>
      <c r="G30" s="466">
        <v>708</v>
      </c>
      <c r="H30" s="466"/>
      <c r="I30" s="466">
        <v>396</v>
      </c>
      <c r="J30" s="466"/>
      <c r="K30" s="466">
        <v>452</v>
      </c>
      <c r="L30" s="466"/>
      <c r="M30" s="466">
        <v>537</v>
      </c>
      <c r="N30" s="466"/>
      <c r="O30" s="466">
        <v>528</v>
      </c>
      <c r="P30" s="466"/>
      <c r="Q30" s="465">
        <v>492</v>
      </c>
      <c r="R30" s="481"/>
      <c r="S30" s="468">
        <v>0.24199999999999999</v>
      </c>
      <c r="T30" s="721"/>
      <c r="U30" s="468">
        <v>-6.8000000000000005E-2</v>
      </c>
      <c r="V30" s="481"/>
      <c r="W30" s="466">
        <v>2404</v>
      </c>
      <c r="X30" s="467"/>
      <c r="Y30" s="466">
        <v>2009</v>
      </c>
      <c r="Z30" s="467"/>
      <c r="AA30" s="468">
        <v>-0.16400000000000001</v>
      </c>
      <c r="AB30" s="307"/>
    </row>
    <row r="31" spans="1:28" s="462" customFormat="1" ht="13.9" customHeight="1" x14ac:dyDescent="0.15">
      <c r="A31" s="462" t="s">
        <v>383</v>
      </c>
      <c r="B31" s="307"/>
      <c r="C31" s="722">
        <v>0</v>
      </c>
      <c r="D31" s="723"/>
      <c r="E31" s="722">
        <v>77</v>
      </c>
      <c r="F31" s="723"/>
      <c r="G31" s="722">
        <v>0</v>
      </c>
      <c r="H31" s="723"/>
      <c r="I31" s="722">
        <v>321</v>
      </c>
      <c r="J31" s="723"/>
      <c r="K31" s="722">
        <v>23</v>
      </c>
      <c r="L31" s="723"/>
      <c r="M31" s="722">
        <v>12</v>
      </c>
      <c r="N31" s="723"/>
      <c r="O31" s="722">
        <v>45</v>
      </c>
      <c r="P31" s="723"/>
      <c r="Q31" s="724">
        <v>235</v>
      </c>
      <c r="R31" s="307"/>
      <c r="S31" s="720"/>
      <c r="T31" s="720"/>
      <c r="U31" s="720"/>
      <c r="V31" s="307"/>
      <c r="W31" s="441">
        <v>398</v>
      </c>
      <c r="X31" s="484"/>
      <c r="Y31" s="441">
        <v>315</v>
      </c>
      <c r="Z31" s="307"/>
      <c r="AA31" s="720"/>
      <c r="AB31" s="307"/>
    </row>
    <row r="32" spans="1:28" s="462" customFormat="1" ht="13.9" customHeight="1" x14ac:dyDescent="0.15">
      <c r="A32" s="464" t="s">
        <v>384</v>
      </c>
      <c r="B32" s="481"/>
      <c r="C32" s="299">
        <v>0</v>
      </c>
      <c r="D32" s="299"/>
      <c r="E32" s="299">
        <v>-16</v>
      </c>
      <c r="F32" s="299"/>
      <c r="G32" s="299">
        <v>0</v>
      </c>
      <c r="H32" s="299"/>
      <c r="I32" s="299">
        <v>-73</v>
      </c>
      <c r="J32" s="299"/>
      <c r="K32" s="299">
        <v>-2</v>
      </c>
      <c r="L32" s="299"/>
      <c r="M32" s="299">
        <v>-3</v>
      </c>
      <c r="N32" s="299"/>
      <c r="O32" s="299">
        <v>-12</v>
      </c>
      <c r="P32" s="299"/>
      <c r="Q32" s="472">
        <v>-25</v>
      </c>
      <c r="R32" s="481"/>
      <c r="S32" s="721"/>
      <c r="T32" s="721"/>
      <c r="U32" s="721"/>
      <c r="V32" s="481"/>
      <c r="W32" s="299">
        <v>-89</v>
      </c>
      <c r="X32" s="465"/>
      <c r="Y32" s="299">
        <v>-42</v>
      </c>
      <c r="Z32" s="481"/>
      <c r="AA32" s="721"/>
      <c r="AB32" s="307"/>
    </row>
    <row r="33" spans="1:28" s="462" customFormat="1" ht="13.9" customHeight="1" x14ac:dyDescent="0.15">
      <c r="A33" s="462" t="s">
        <v>385</v>
      </c>
      <c r="B33" s="307"/>
      <c r="C33" s="441">
        <v>0</v>
      </c>
      <c r="D33" s="441"/>
      <c r="E33" s="441">
        <v>0</v>
      </c>
      <c r="F33" s="441"/>
      <c r="G33" s="441">
        <v>0</v>
      </c>
      <c r="H33" s="441"/>
      <c r="I33" s="441">
        <v>0</v>
      </c>
      <c r="J33" s="441"/>
      <c r="K33" s="441">
        <v>0</v>
      </c>
      <c r="L33" s="441"/>
      <c r="M33" s="441">
        <v>0</v>
      </c>
      <c r="N33" s="441"/>
      <c r="O33" s="441">
        <v>0</v>
      </c>
      <c r="P33" s="441"/>
      <c r="Q33" s="469">
        <v>22</v>
      </c>
      <c r="R33" s="307"/>
      <c r="S33" s="720"/>
      <c r="T33" s="720"/>
      <c r="U33" s="720"/>
      <c r="V33" s="307"/>
      <c r="W33" s="441">
        <v>0</v>
      </c>
      <c r="X33" s="484"/>
      <c r="Y33" s="441">
        <v>22</v>
      </c>
      <c r="Z33" s="307"/>
      <c r="AA33" s="720"/>
      <c r="AB33" s="307"/>
    </row>
    <row r="34" spans="1:28" s="462" customFormat="1" ht="21.4" customHeight="1" x14ac:dyDescent="0.15">
      <c r="A34" s="464" t="s">
        <v>343</v>
      </c>
      <c r="B34" s="481"/>
      <c r="C34" s="725">
        <v>603</v>
      </c>
      <c r="D34" s="481"/>
      <c r="E34" s="725">
        <v>758</v>
      </c>
      <c r="F34" s="481"/>
      <c r="G34" s="725">
        <v>708</v>
      </c>
      <c r="H34" s="481"/>
      <c r="I34" s="725">
        <v>644</v>
      </c>
      <c r="J34" s="481"/>
      <c r="K34" s="725">
        <v>473</v>
      </c>
      <c r="L34" s="481"/>
      <c r="M34" s="725">
        <v>546</v>
      </c>
      <c r="N34" s="481"/>
      <c r="O34" s="725">
        <v>561</v>
      </c>
      <c r="P34" s="481"/>
      <c r="Q34" s="726">
        <v>724</v>
      </c>
      <c r="R34" s="481"/>
      <c r="S34" s="468">
        <v>0.124</v>
      </c>
      <c r="T34" s="721"/>
      <c r="U34" s="468">
        <v>0.29099999999999998</v>
      </c>
      <c r="V34" s="481"/>
      <c r="W34" s="479">
        <v>2713</v>
      </c>
      <c r="X34" s="467"/>
      <c r="Y34" s="479">
        <v>2304</v>
      </c>
      <c r="Z34" s="467"/>
      <c r="AA34" s="468">
        <v>-0.151</v>
      </c>
      <c r="AB34" s="307"/>
    </row>
    <row r="35" spans="1:28" s="462" customFormat="1" ht="6.4" customHeight="1" x14ac:dyDescent="0.15">
      <c r="A35" s="653"/>
      <c r="B35" s="307"/>
      <c r="C35" s="307"/>
      <c r="D35" s="307"/>
      <c r="E35" s="307"/>
      <c r="F35" s="307"/>
      <c r="G35" s="307"/>
      <c r="H35" s="307"/>
      <c r="I35" s="307"/>
      <c r="J35" s="307"/>
      <c r="K35" s="307"/>
      <c r="L35" s="307"/>
      <c r="M35" s="307"/>
      <c r="N35" s="307"/>
      <c r="O35" s="461"/>
      <c r="P35" s="307"/>
      <c r="Q35" s="307"/>
      <c r="R35" s="307"/>
      <c r="S35" s="307"/>
      <c r="T35" s="307"/>
      <c r="U35" s="307"/>
      <c r="V35" s="307"/>
      <c r="W35" s="307"/>
      <c r="X35" s="307"/>
      <c r="Y35" s="307"/>
      <c r="Z35" s="307"/>
      <c r="AA35" s="307"/>
      <c r="AB35" s="307"/>
    </row>
    <row r="36" spans="1:28" ht="13.9" customHeight="1" x14ac:dyDescent="0.2">
      <c r="A36" s="147" t="s">
        <v>386</v>
      </c>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row>
    <row r="37" spans="1:28" ht="18.75" customHeight="1" x14ac:dyDescent="0.2">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row>
  </sheetData>
  <mergeCells count="6">
    <mergeCell ref="A1:AA1"/>
    <mergeCell ref="A2:AA2"/>
    <mergeCell ref="A3:AA3"/>
    <mergeCell ref="C5:Q5"/>
    <mergeCell ref="S5:U5"/>
    <mergeCell ref="W5:Y5"/>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
  <sheetViews>
    <sheetView showGridLines="0" tabSelected="1" topLeftCell="A37" workbookViewId="0">
      <selection activeCell="V19" sqref="V19"/>
    </sheetView>
  </sheetViews>
  <sheetFormatPr defaultColWidth="21.5" defaultRowHeight="12.75" x14ac:dyDescent="0.2"/>
  <cols>
    <col min="1" max="1" width="33.6640625" customWidth="1"/>
    <col min="2" max="2" width="0.6640625" customWidth="1"/>
    <col min="3" max="3" width="10.83203125" customWidth="1"/>
    <col min="4" max="4" width="0.6640625" customWidth="1"/>
    <col min="5" max="5" width="11.1640625" customWidth="1"/>
    <col min="6" max="6" width="0.6640625" customWidth="1"/>
    <col min="7" max="7" width="10.83203125" customWidth="1"/>
    <col min="8" max="8" width="0.6640625" customWidth="1"/>
    <col min="9" max="9" width="11" customWidth="1"/>
    <col min="10" max="10" width="0.6640625" customWidth="1"/>
    <col min="11" max="11" width="9.83203125" customWidth="1"/>
    <col min="12" max="12" width="0.6640625" customWidth="1"/>
    <col min="13" max="13" width="9.83203125" customWidth="1"/>
    <col min="14" max="14" width="0.6640625" customWidth="1"/>
    <col min="15" max="15" width="9.83203125" customWidth="1"/>
    <col min="16" max="16" width="0.6640625" customWidth="1"/>
    <col min="17" max="17" width="9.83203125" customWidth="1"/>
    <col min="18" max="18" width="0.6640625" customWidth="1"/>
    <col min="19" max="19" width="9.83203125" customWidth="1"/>
    <col min="20" max="20" width="4.1640625" customWidth="1"/>
  </cols>
  <sheetData>
    <row r="1" spans="1:20" ht="18.75" customHeight="1" x14ac:dyDescent="0.2">
      <c r="A1" s="946" t="s">
        <v>387</v>
      </c>
      <c r="B1" s="945" t="s">
        <v>0</v>
      </c>
      <c r="C1" s="945" t="s">
        <v>0</v>
      </c>
      <c r="D1" s="945" t="s">
        <v>0</v>
      </c>
      <c r="E1" s="945" t="s">
        <v>0</v>
      </c>
      <c r="F1" s="945" t="s">
        <v>0</v>
      </c>
      <c r="G1" s="945" t="s">
        <v>0</v>
      </c>
      <c r="H1" s="945" t="s">
        <v>0</v>
      </c>
      <c r="I1" s="945" t="s">
        <v>0</v>
      </c>
      <c r="J1" s="945" t="s">
        <v>0</v>
      </c>
      <c r="K1" s="945" t="s">
        <v>0</v>
      </c>
      <c r="L1" s="945" t="s">
        <v>0</v>
      </c>
      <c r="M1" s="945" t="s">
        <v>0</v>
      </c>
      <c r="N1" s="945" t="s">
        <v>0</v>
      </c>
      <c r="O1" s="945" t="s">
        <v>0</v>
      </c>
      <c r="P1" s="945" t="s">
        <v>0</v>
      </c>
      <c r="Q1" s="945" t="s">
        <v>0</v>
      </c>
      <c r="R1" s="945" t="s">
        <v>0</v>
      </c>
      <c r="S1" s="945" t="s">
        <v>0</v>
      </c>
      <c r="T1" s="6"/>
    </row>
    <row r="2" spans="1:20" ht="18.75" customHeight="1" x14ac:dyDescent="0.2">
      <c r="A2" s="947" t="s">
        <v>20</v>
      </c>
      <c r="B2" s="945" t="s">
        <v>0</v>
      </c>
      <c r="C2" s="945" t="s">
        <v>0</v>
      </c>
      <c r="D2" s="945" t="s">
        <v>0</v>
      </c>
      <c r="E2" s="945" t="s">
        <v>0</v>
      </c>
      <c r="F2" s="945" t="s">
        <v>0</v>
      </c>
      <c r="G2" s="945" t="s">
        <v>0</v>
      </c>
      <c r="H2" s="945" t="s">
        <v>0</v>
      </c>
      <c r="I2" s="945" t="s">
        <v>0</v>
      </c>
      <c r="J2" s="945" t="s">
        <v>0</v>
      </c>
      <c r="K2" s="945" t="s">
        <v>0</v>
      </c>
      <c r="L2" s="945" t="s">
        <v>0</v>
      </c>
      <c r="M2" s="945" t="s">
        <v>0</v>
      </c>
      <c r="N2" s="945" t="s">
        <v>0</v>
      </c>
      <c r="O2" s="945" t="s">
        <v>0</v>
      </c>
      <c r="P2" s="945" t="s">
        <v>0</v>
      </c>
      <c r="Q2" s="945" t="s">
        <v>0</v>
      </c>
      <c r="R2" s="945" t="s">
        <v>0</v>
      </c>
      <c r="S2" s="945" t="s">
        <v>0</v>
      </c>
      <c r="T2" s="5"/>
    </row>
    <row r="3" spans="1:20" ht="18.75" customHeight="1" x14ac:dyDescent="0.2">
      <c r="A3" s="947" t="s">
        <v>388</v>
      </c>
      <c r="B3" s="945" t="s">
        <v>0</v>
      </c>
      <c r="C3" s="945" t="s">
        <v>0</v>
      </c>
      <c r="D3" s="945" t="s">
        <v>0</v>
      </c>
      <c r="E3" s="945" t="s">
        <v>0</v>
      </c>
      <c r="F3" s="945" t="s">
        <v>0</v>
      </c>
      <c r="G3" s="945" t="s">
        <v>0</v>
      </c>
      <c r="H3" s="945" t="s">
        <v>0</v>
      </c>
      <c r="I3" s="945" t="s">
        <v>0</v>
      </c>
      <c r="J3" s="945" t="s">
        <v>0</v>
      </c>
      <c r="K3" s="945" t="s">
        <v>0</v>
      </c>
      <c r="L3" s="945" t="s">
        <v>0</v>
      </c>
      <c r="M3" s="945" t="s">
        <v>0</v>
      </c>
      <c r="N3" s="945" t="s">
        <v>0</v>
      </c>
      <c r="O3" s="945" t="s">
        <v>0</v>
      </c>
      <c r="P3" s="945" t="s">
        <v>0</v>
      </c>
      <c r="Q3" s="945" t="s">
        <v>0</v>
      </c>
      <c r="R3" s="945" t="s">
        <v>0</v>
      </c>
      <c r="S3" s="945" t="s">
        <v>0</v>
      </c>
      <c r="T3" s="5"/>
    </row>
    <row r="4" spans="1:20" s="727" customFormat="1" ht="15" customHeight="1" x14ac:dyDescent="0.2">
      <c r="A4" s="534" t="s">
        <v>389</v>
      </c>
      <c r="B4" s="183"/>
      <c r="C4" s="869" t="s">
        <v>390</v>
      </c>
      <c r="D4" s="940" t="s">
        <v>0</v>
      </c>
      <c r="E4" s="940" t="s">
        <v>0</v>
      </c>
      <c r="F4" s="940" t="s">
        <v>0</v>
      </c>
      <c r="G4" s="940" t="s">
        <v>0</v>
      </c>
      <c r="H4" s="187"/>
      <c r="I4" s="869" t="s">
        <v>391</v>
      </c>
      <c r="J4" s="940" t="s">
        <v>0</v>
      </c>
      <c r="K4" s="940" t="s">
        <v>0</v>
      </c>
      <c r="L4" s="187"/>
      <c r="M4" s="869" t="s">
        <v>392</v>
      </c>
      <c r="N4" s="940" t="s">
        <v>0</v>
      </c>
      <c r="O4" s="940" t="s">
        <v>0</v>
      </c>
      <c r="P4" s="187"/>
      <c r="Q4" s="869" t="s">
        <v>393</v>
      </c>
      <c r="R4" s="940" t="s">
        <v>0</v>
      </c>
      <c r="S4" s="940" t="s">
        <v>0</v>
      </c>
      <c r="T4" s="183"/>
    </row>
    <row r="5" spans="1:20" s="727" customFormat="1" ht="31.15" customHeight="1" x14ac:dyDescent="0.2">
      <c r="A5" s="516" t="s">
        <v>315</v>
      </c>
      <c r="B5" s="183"/>
      <c r="C5" s="551" t="s">
        <v>6</v>
      </c>
      <c r="D5" s="187"/>
      <c r="E5" s="551" t="s">
        <v>9</v>
      </c>
      <c r="F5" s="187"/>
      <c r="G5" s="184" t="s">
        <v>10</v>
      </c>
      <c r="H5" s="187"/>
      <c r="I5" s="551" t="s">
        <v>13</v>
      </c>
      <c r="J5" s="728"/>
      <c r="K5" s="551" t="s">
        <v>14</v>
      </c>
      <c r="L5" s="728"/>
      <c r="M5" s="551" t="s">
        <v>13</v>
      </c>
      <c r="N5" s="729"/>
      <c r="O5" s="551" t="s">
        <v>14</v>
      </c>
      <c r="P5" s="728"/>
      <c r="Q5" s="551" t="s">
        <v>13</v>
      </c>
      <c r="R5" s="729"/>
      <c r="S5" s="551" t="s">
        <v>14</v>
      </c>
      <c r="T5" s="183"/>
    </row>
    <row r="6" spans="1:20" s="727" customFormat="1" ht="15" customHeight="1" x14ac:dyDescent="0.2">
      <c r="A6" s="523" t="s">
        <v>394</v>
      </c>
      <c r="B6" s="183"/>
      <c r="C6" s="196"/>
      <c r="D6" s="196"/>
      <c r="E6" s="196"/>
      <c r="F6" s="183"/>
      <c r="G6" s="442"/>
      <c r="H6" s="183"/>
      <c r="I6" s="183"/>
      <c r="J6" s="183"/>
      <c r="K6" s="183"/>
      <c r="L6" s="183"/>
      <c r="M6" s="183"/>
      <c r="N6" s="183"/>
      <c r="O6" s="183"/>
      <c r="P6" s="183"/>
      <c r="Q6" s="183"/>
      <c r="R6" s="183"/>
      <c r="S6" s="183"/>
      <c r="T6" s="185"/>
    </row>
    <row r="7" spans="1:20" s="727" customFormat="1" ht="15" customHeight="1" x14ac:dyDescent="0.2">
      <c r="A7" s="523" t="s">
        <v>87</v>
      </c>
      <c r="B7" s="183"/>
      <c r="C7" s="206"/>
      <c r="D7" s="208"/>
      <c r="E7" s="206"/>
      <c r="F7" s="183"/>
      <c r="G7" s="207"/>
      <c r="H7" s="208"/>
      <c r="I7" s="208"/>
      <c r="J7" s="208"/>
      <c r="K7" s="208"/>
      <c r="L7" s="208"/>
      <c r="M7" s="208"/>
      <c r="N7" s="208"/>
      <c r="O7" s="208"/>
      <c r="P7" s="211"/>
      <c r="Q7" s="211"/>
      <c r="R7" s="183"/>
      <c r="S7" s="211"/>
      <c r="T7" s="185"/>
    </row>
    <row r="8" spans="1:20" s="727" customFormat="1" ht="16.149999999999999" customHeight="1" x14ac:dyDescent="0.2">
      <c r="A8" s="554" t="s">
        <v>88</v>
      </c>
      <c r="B8" s="555"/>
      <c r="C8" s="556">
        <v>1286</v>
      </c>
      <c r="D8" s="578"/>
      <c r="E8" s="556">
        <v>1272</v>
      </c>
      <c r="F8" s="578"/>
      <c r="G8" s="557">
        <v>1299</v>
      </c>
      <c r="H8" s="578"/>
      <c r="I8" s="556">
        <v>-3</v>
      </c>
      <c r="J8" s="578"/>
      <c r="K8" s="556">
        <v>7</v>
      </c>
      <c r="L8" s="578"/>
      <c r="M8" s="556">
        <v>1302</v>
      </c>
      <c r="N8" s="578"/>
      <c r="O8" s="556">
        <v>1292</v>
      </c>
      <c r="P8" s="730"/>
      <c r="Q8" s="558">
        <v>1.2441679626749611E-2</v>
      </c>
      <c r="R8" s="555"/>
      <c r="S8" s="558">
        <v>1.5723270440251572E-2</v>
      </c>
      <c r="T8" s="555"/>
    </row>
    <row r="9" spans="1:20" s="727" customFormat="1" ht="16.149999999999999" customHeight="1" x14ac:dyDescent="0.2">
      <c r="A9" s="523" t="s">
        <v>89</v>
      </c>
      <c r="B9" s="183"/>
      <c r="C9" s="194">
        <v>440</v>
      </c>
      <c r="D9" s="208"/>
      <c r="E9" s="194">
        <v>445</v>
      </c>
      <c r="F9" s="208"/>
      <c r="G9" s="195">
        <v>465</v>
      </c>
      <c r="H9" s="208"/>
      <c r="I9" s="194">
        <v>-1</v>
      </c>
      <c r="J9" s="208"/>
      <c r="K9" s="194">
        <v>3</v>
      </c>
      <c r="L9" s="208"/>
      <c r="M9" s="194">
        <v>466</v>
      </c>
      <c r="N9" s="208"/>
      <c r="O9" s="194">
        <v>462</v>
      </c>
      <c r="P9" s="211"/>
      <c r="Q9" s="209">
        <v>5.909090909090909E-2</v>
      </c>
      <c r="R9" s="183"/>
      <c r="S9" s="209">
        <v>3.8202247191011236E-2</v>
      </c>
      <c r="T9" s="183"/>
    </row>
    <row r="10" spans="1:20" s="727" customFormat="1" ht="16.149999999999999" customHeight="1" x14ac:dyDescent="0.2">
      <c r="A10" s="554" t="s">
        <v>90</v>
      </c>
      <c r="B10" s="555"/>
      <c r="C10" s="565">
        <v>294</v>
      </c>
      <c r="D10" s="578"/>
      <c r="E10" s="565">
        <v>284</v>
      </c>
      <c r="F10" s="578"/>
      <c r="G10" s="566">
        <v>274</v>
      </c>
      <c r="H10" s="578"/>
      <c r="I10" s="565">
        <v>0</v>
      </c>
      <c r="J10" s="578"/>
      <c r="K10" s="565">
        <v>0</v>
      </c>
      <c r="L10" s="578"/>
      <c r="M10" s="565">
        <v>274</v>
      </c>
      <c r="N10" s="578"/>
      <c r="O10" s="565">
        <v>274</v>
      </c>
      <c r="P10" s="730"/>
      <c r="Q10" s="558">
        <v>-6.8027210884353748E-2</v>
      </c>
      <c r="R10" s="555"/>
      <c r="S10" s="558">
        <v>-3.5211267605633804E-2</v>
      </c>
      <c r="T10" s="555"/>
    </row>
    <row r="11" spans="1:20" s="727" customFormat="1" ht="16.149999999999999" customHeight="1" x14ac:dyDescent="0.2">
      <c r="A11" s="523" t="s">
        <v>91</v>
      </c>
      <c r="B11" s="183"/>
      <c r="C11" s="194">
        <v>120</v>
      </c>
      <c r="D11" s="208"/>
      <c r="E11" s="194">
        <v>116</v>
      </c>
      <c r="F11" s="208"/>
      <c r="G11" s="195">
        <v>111</v>
      </c>
      <c r="H11" s="208"/>
      <c r="I11" s="194">
        <v>0</v>
      </c>
      <c r="J11" s="208"/>
      <c r="K11" s="194">
        <v>0</v>
      </c>
      <c r="L11" s="208"/>
      <c r="M11" s="194">
        <v>111</v>
      </c>
      <c r="N11" s="208"/>
      <c r="O11" s="194">
        <v>111</v>
      </c>
      <c r="P11" s="211"/>
      <c r="Q11" s="209">
        <v>-7.4999999999999997E-2</v>
      </c>
      <c r="R11" s="183"/>
      <c r="S11" s="209">
        <v>-4.3103448275862072E-2</v>
      </c>
      <c r="T11" s="183"/>
    </row>
    <row r="12" spans="1:20" s="727" customFormat="1" ht="16.149999999999999" customHeight="1" x14ac:dyDescent="0.2">
      <c r="A12" s="554" t="s">
        <v>574</v>
      </c>
      <c r="B12" s="555"/>
      <c r="C12" s="571">
        <v>186</v>
      </c>
      <c r="D12" s="578"/>
      <c r="E12" s="565">
        <v>142</v>
      </c>
      <c r="F12" s="578"/>
      <c r="G12" s="566">
        <v>219</v>
      </c>
      <c r="H12" s="578"/>
      <c r="I12" s="571">
        <v>0</v>
      </c>
      <c r="J12" s="578"/>
      <c r="K12" s="565">
        <v>1</v>
      </c>
      <c r="L12" s="578"/>
      <c r="M12" s="565">
        <v>219</v>
      </c>
      <c r="N12" s="578"/>
      <c r="O12" s="565">
        <v>218</v>
      </c>
      <c r="P12" s="730"/>
      <c r="Q12" s="558">
        <v>0.17741935483870969</v>
      </c>
      <c r="R12" s="555"/>
      <c r="S12" s="558">
        <v>0.53521126760563376</v>
      </c>
      <c r="T12" s="555"/>
    </row>
    <row r="13" spans="1:20" s="727" customFormat="1" ht="16.149999999999999" customHeight="1" x14ac:dyDescent="0.2">
      <c r="A13" s="193" t="s">
        <v>47</v>
      </c>
      <c r="B13" s="183"/>
      <c r="C13" s="203">
        <v>2326</v>
      </c>
      <c r="D13" s="208"/>
      <c r="E13" s="203">
        <v>2259</v>
      </c>
      <c r="F13" s="208"/>
      <c r="G13" s="532">
        <v>2368</v>
      </c>
      <c r="H13" s="208"/>
      <c r="I13" s="203">
        <v>-4</v>
      </c>
      <c r="J13" s="208"/>
      <c r="K13" s="203">
        <v>11</v>
      </c>
      <c r="L13" s="208"/>
      <c r="M13" s="203">
        <v>2372</v>
      </c>
      <c r="N13" s="208"/>
      <c r="O13" s="203">
        <v>2357</v>
      </c>
      <c r="P13" s="211"/>
      <c r="Q13" s="209">
        <v>1.9776440240756664E-2</v>
      </c>
      <c r="R13" s="183"/>
      <c r="S13" s="209">
        <v>4.3382027445772464E-2</v>
      </c>
      <c r="T13" s="731"/>
    </row>
    <row r="14" spans="1:20" s="727" customFormat="1" ht="16.149999999999999" customHeight="1" x14ac:dyDescent="0.2">
      <c r="A14" s="554" t="s">
        <v>575</v>
      </c>
      <c r="B14" s="555"/>
      <c r="C14" s="565">
        <v>697</v>
      </c>
      <c r="D14" s="563"/>
      <c r="E14" s="565">
        <v>644</v>
      </c>
      <c r="F14" s="563"/>
      <c r="G14" s="566">
        <v>636</v>
      </c>
      <c r="H14" s="563"/>
      <c r="I14" s="565">
        <v>-2</v>
      </c>
      <c r="J14" s="563"/>
      <c r="K14" s="565">
        <v>3</v>
      </c>
      <c r="L14" s="563"/>
      <c r="M14" s="565">
        <v>638</v>
      </c>
      <c r="N14" s="563"/>
      <c r="O14" s="565">
        <v>633</v>
      </c>
      <c r="P14" s="730"/>
      <c r="Q14" s="558">
        <v>-8.4648493543758974E-2</v>
      </c>
      <c r="R14" s="555"/>
      <c r="S14" s="558">
        <v>-1.7080745341614908E-2</v>
      </c>
      <c r="T14" s="555"/>
    </row>
    <row r="15" spans="1:20" s="727" customFormat="1" ht="16.149999999999999" customHeight="1" x14ac:dyDescent="0.2">
      <c r="A15" s="523" t="s">
        <v>97</v>
      </c>
      <c r="B15" s="183"/>
      <c r="C15" s="527">
        <v>0</v>
      </c>
      <c r="D15" s="196"/>
      <c r="E15" s="194">
        <v>0</v>
      </c>
      <c r="F15" s="208"/>
      <c r="G15" s="195">
        <v>44</v>
      </c>
      <c r="H15" s="196"/>
      <c r="I15" s="527">
        <v>0</v>
      </c>
      <c r="J15" s="196"/>
      <c r="K15" s="194">
        <v>0</v>
      </c>
      <c r="L15" s="208"/>
      <c r="M15" s="194">
        <v>44</v>
      </c>
      <c r="N15" s="196"/>
      <c r="O15" s="194">
        <v>44</v>
      </c>
      <c r="P15" s="211"/>
      <c r="Q15" s="535" t="s">
        <v>76</v>
      </c>
      <c r="R15" s="564"/>
      <c r="S15" s="535" t="s">
        <v>76</v>
      </c>
      <c r="T15" s="183"/>
    </row>
    <row r="16" spans="1:20" s="727" customFormat="1" ht="16.149999999999999" customHeight="1" x14ac:dyDescent="0.2">
      <c r="A16" s="570" t="s">
        <v>50</v>
      </c>
      <c r="B16" s="555"/>
      <c r="C16" s="574">
        <v>3023</v>
      </c>
      <c r="D16" s="563"/>
      <c r="E16" s="574">
        <v>2903</v>
      </c>
      <c r="F16" s="578"/>
      <c r="G16" s="575">
        <v>3048</v>
      </c>
      <c r="H16" s="563"/>
      <c r="I16" s="574">
        <v>-6</v>
      </c>
      <c r="J16" s="563"/>
      <c r="K16" s="574">
        <v>14</v>
      </c>
      <c r="L16" s="578"/>
      <c r="M16" s="574">
        <v>3054</v>
      </c>
      <c r="N16" s="563"/>
      <c r="O16" s="574">
        <v>3034</v>
      </c>
      <c r="P16" s="730"/>
      <c r="Q16" s="558">
        <v>1.0254713860403573E-2</v>
      </c>
      <c r="R16" s="555"/>
      <c r="S16" s="558">
        <v>4.5125732001377886E-2</v>
      </c>
      <c r="T16" s="732"/>
    </row>
    <row r="17" spans="1:20" s="727" customFormat="1" ht="4.9000000000000004" customHeight="1" x14ac:dyDescent="0.2">
      <c r="A17" s="183"/>
      <c r="B17" s="183"/>
      <c r="C17" s="183"/>
      <c r="D17" s="183"/>
      <c r="E17" s="183"/>
      <c r="F17" s="183"/>
      <c r="G17" s="185"/>
      <c r="H17" s="183"/>
      <c r="I17" s="183"/>
      <c r="J17" s="183"/>
      <c r="K17" s="183"/>
      <c r="L17" s="183"/>
      <c r="M17" s="183"/>
      <c r="N17" s="183"/>
      <c r="O17" s="183"/>
      <c r="P17" s="183"/>
      <c r="Q17" s="183"/>
      <c r="R17" s="183"/>
      <c r="S17" s="183"/>
      <c r="T17" s="183"/>
    </row>
    <row r="18" spans="1:20" s="727" customFormat="1" ht="15" customHeight="1" x14ac:dyDescent="0.2">
      <c r="A18" s="523" t="s">
        <v>98</v>
      </c>
      <c r="B18" s="183"/>
      <c r="C18" s="183"/>
      <c r="D18" s="183"/>
      <c r="E18" s="183"/>
      <c r="F18" s="183"/>
      <c r="G18" s="185"/>
      <c r="H18" s="183"/>
      <c r="I18" s="183"/>
      <c r="J18" s="183"/>
      <c r="K18" s="183"/>
      <c r="L18" s="183"/>
      <c r="M18" s="183"/>
      <c r="N18" s="183"/>
      <c r="O18" s="183"/>
      <c r="P18" s="183"/>
      <c r="Q18" s="183"/>
      <c r="R18" s="183"/>
      <c r="S18" s="183"/>
      <c r="T18" s="185"/>
    </row>
    <row r="19" spans="1:20" s="727" customFormat="1" ht="16.149999999999999" customHeight="1" x14ac:dyDescent="0.2">
      <c r="A19" s="632" t="s">
        <v>375</v>
      </c>
      <c r="B19" s="189"/>
      <c r="C19" s="190">
        <v>1303</v>
      </c>
      <c r="D19" s="192"/>
      <c r="E19" s="190">
        <v>1083</v>
      </c>
      <c r="F19" s="733"/>
      <c r="G19" s="191">
        <v>1145</v>
      </c>
      <c r="H19" s="189"/>
      <c r="I19" s="190">
        <v>-1</v>
      </c>
      <c r="J19" s="189"/>
      <c r="K19" s="190">
        <v>5</v>
      </c>
      <c r="L19" s="189"/>
      <c r="M19" s="190">
        <v>1146</v>
      </c>
      <c r="N19" s="189"/>
      <c r="O19" s="190">
        <v>1140</v>
      </c>
      <c r="P19" s="189"/>
      <c r="Q19" s="212">
        <v>-0.1204911742133538</v>
      </c>
      <c r="R19" s="189"/>
      <c r="S19" s="212">
        <v>5.2631578947368418E-2</v>
      </c>
      <c r="T19" s="189"/>
    </row>
    <row r="20" spans="1:20" s="727" customFormat="1" ht="16.149999999999999" customHeight="1" x14ac:dyDescent="0.2">
      <c r="A20" s="523" t="s">
        <v>99</v>
      </c>
      <c r="B20" s="183"/>
      <c r="C20" s="194">
        <v>356</v>
      </c>
      <c r="D20" s="388"/>
      <c r="E20" s="194">
        <v>376</v>
      </c>
      <c r="F20" s="196"/>
      <c r="G20" s="195">
        <v>362</v>
      </c>
      <c r="H20" s="183"/>
      <c r="I20" s="194">
        <v>0</v>
      </c>
      <c r="J20" s="183"/>
      <c r="K20" s="194">
        <v>1</v>
      </c>
      <c r="L20" s="183"/>
      <c r="M20" s="194">
        <v>362</v>
      </c>
      <c r="N20" s="196"/>
      <c r="O20" s="194">
        <v>361</v>
      </c>
      <c r="P20" s="183"/>
      <c r="Q20" s="209">
        <v>1.6853932584269662E-2</v>
      </c>
      <c r="R20" s="183"/>
      <c r="S20" s="209">
        <v>-3.9893617021276598E-2</v>
      </c>
      <c r="T20" s="183"/>
    </row>
    <row r="21" spans="1:20" s="727" customFormat="1" ht="16.149999999999999" customHeight="1" x14ac:dyDescent="0.2">
      <c r="A21" s="632" t="s">
        <v>395</v>
      </c>
      <c r="B21" s="189"/>
      <c r="C21" s="199">
        <v>226</v>
      </c>
      <c r="D21" s="734"/>
      <c r="E21" s="199">
        <v>254</v>
      </c>
      <c r="F21" s="201"/>
      <c r="G21" s="200">
        <v>242</v>
      </c>
      <c r="H21" s="189"/>
      <c r="I21" s="199">
        <v>0</v>
      </c>
      <c r="J21" s="189"/>
      <c r="K21" s="199">
        <v>1</v>
      </c>
      <c r="L21" s="189"/>
      <c r="M21" s="199">
        <v>242</v>
      </c>
      <c r="N21" s="201"/>
      <c r="O21" s="199">
        <v>241</v>
      </c>
      <c r="P21" s="189"/>
      <c r="Q21" s="212">
        <v>7.0796460176991149E-2</v>
      </c>
      <c r="R21" s="189"/>
      <c r="S21" s="212">
        <v>-5.1181102362204724E-2</v>
      </c>
      <c r="T21" s="189"/>
    </row>
    <row r="22" spans="1:20" s="727" customFormat="1" ht="16.149999999999999" customHeight="1" x14ac:dyDescent="0.2">
      <c r="A22" s="523" t="s">
        <v>100</v>
      </c>
      <c r="B22" s="183"/>
      <c r="C22" s="194">
        <v>146</v>
      </c>
      <c r="D22" s="388"/>
      <c r="E22" s="194">
        <v>113</v>
      </c>
      <c r="F22" s="196"/>
      <c r="G22" s="195">
        <v>126</v>
      </c>
      <c r="H22" s="183"/>
      <c r="I22" s="194">
        <v>0</v>
      </c>
      <c r="J22" s="183"/>
      <c r="K22" s="194">
        <v>1</v>
      </c>
      <c r="L22" s="183"/>
      <c r="M22" s="194">
        <v>126</v>
      </c>
      <c r="N22" s="196"/>
      <c r="O22" s="194">
        <v>125</v>
      </c>
      <c r="P22" s="183"/>
      <c r="Q22" s="209">
        <v>-0.13698630136986301</v>
      </c>
      <c r="R22" s="183"/>
      <c r="S22" s="209">
        <v>0.10619469026548672</v>
      </c>
      <c r="T22" s="183"/>
    </row>
    <row r="23" spans="1:20" s="727" customFormat="1" ht="16.149999999999999" customHeight="1" x14ac:dyDescent="0.2">
      <c r="A23" s="632" t="s">
        <v>101</v>
      </c>
      <c r="B23" s="189"/>
      <c r="C23" s="199">
        <v>24</v>
      </c>
      <c r="D23" s="734"/>
      <c r="E23" s="199">
        <v>27</v>
      </c>
      <c r="F23" s="734"/>
      <c r="G23" s="200">
        <v>29</v>
      </c>
      <c r="H23" s="189"/>
      <c r="I23" s="199">
        <v>0</v>
      </c>
      <c r="J23" s="189"/>
      <c r="K23" s="199">
        <v>0</v>
      </c>
      <c r="L23" s="189"/>
      <c r="M23" s="199">
        <v>29</v>
      </c>
      <c r="N23" s="201"/>
      <c r="O23" s="199">
        <v>29</v>
      </c>
      <c r="P23" s="189"/>
      <c r="Q23" s="212">
        <v>0.20833333333333334</v>
      </c>
      <c r="R23" s="189"/>
      <c r="S23" s="212">
        <v>7.407407407407407E-2</v>
      </c>
      <c r="T23" s="189"/>
    </row>
    <row r="24" spans="1:20" s="727" customFormat="1" ht="16.149999999999999" customHeight="1" x14ac:dyDescent="0.2">
      <c r="A24" s="523" t="s">
        <v>102</v>
      </c>
      <c r="B24" s="183"/>
      <c r="C24" s="194">
        <v>81</v>
      </c>
      <c r="D24" s="388"/>
      <c r="E24" s="194">
        <v>59</v>
      </c>
      <c r="F24" s="388"/>
      <c r="G24" s="195">
        <v>58</v>
      </c>
      <c r="H24" s="183"/>
      <c r="I24" s="194">
        <v>0</v>
      </c>
      <c r="J24" s="183"/>
      <c r="K24" s="194">
        <v>0</v>
      </c>
      <c r="L24" s="183"/>
      <c r="M24" s="194">
        <v>58</v>
      </c>
      <c r="N24" s="196"/>
      <c r="O24" s="194">
        <v>58</v>
      </c>
      <c r="P24" s="183"/>
      <c r="Q24" s="209">
        <v>-0.2839506172839506</v>
      </c>
      <c r="R24" s="183"/>
      <c r="S24" s="209">
        <v>-1.6949152542372881E-2</v>
      </c>
      <c r="T24" s="183"/>
    </row>
    <row r="25" spans="1:20" s="727" customFormat="1" ht="16.149999999999999" customHeight="1" x14ac:dyDescent="0.2">
      <c r="A25" s="632" t="s">
        <v>103</v>
      </c>
      <c r="B25" s="189"/>
      <c r="C25" s="202">
        <v>350</v>
      </c>
      <c r="D25" s="734"/>
      <c r="E25" s="199">
        <v>268</v>
      </c>
      <c r="F25" s="734"/>
      <c r="G25" s="200">
        <v>445</v>
      </c>
      <c r="H25" s="189"/>
      <c r="I25" s="202">
        <v>-3</v>
      </c>
      <c r="J25" s="189"/>
      <c r="K25" s="199">
        <v>1</v>
      </c>
      <c r="L25" s="189"/>
      <c r="M25" s="199">
        <v>448</v>
      </c>
      <c r="N25" s="201"/>
      <c r="O25" s="199">
        <v>444</v>
      </c>
      <c r="P25" s="189"/>
      <c r="Q25" s="212">
        <v>0.28000000000000003</v>
      </c>
      <c r="R25" s="189"/>
      <c r="S25" s="212">
        <v>0.65671641791044777</v>
      </c>
      <c r="T25" s="189"/>
    </row>
    <row r="26" spans="1:20" s="727" customFormat="1" ht="16.149999999999999" customHeight="1" x14ac:dyDescent="0.2">
      <c r="A26" s="193" t="s">
        <v>52</v>
      </c>
      <c r="B26" s="183"/>
      <c r="C26" s="548">
        <v>2486</v>
      </c>
      <c r="D26" s="208"/>
      <c r="E26" s="548">
        <v>2180</v>
      </c>
      <c r="F26" s="553"/>
      <c r="G26" s="549">
        <v>2407</v>
      </c>
      <c r="H26" s="183"/>
      <c r="I26" s="548">
        <v>-4</v>
      </c>
      <c r="J26" s="183"/>
      <c r="K26" s="548">
        <v>9</v>
      </c>
      <c r="L26" s="183"/>
      <c r="M26" s="548">
        <v>2411</v>
      </c>
      <c r="N26" s="183"/>
      <c r="O26" s="548">
        <v>2398</v>
      </c>
      <c r="P26" s="183"/>
      <c r="Q26" s="209">
        <v>-3.0168946098149636E-2</v>
      </c>
      <c r="R26" s="183"/>
      <c r="S26" s="209">
        <v>0.1</v>
      </c>
      <c r="T26" s="735"/>
    </row>
    <row r="27" spans="1:20" s="727" customFormat="1" ht="18.75" customHeight="1" x14ac:dyDescent="0.2">
      <c r="A27" s="183"/>
      <c r="B27" s="183"/>
      <c r="C27" s="183"/>
      <c r="D27" s="187"/>
      <c r="E27" s="187"/>
      <c r="F27" s="183"/>
      <c r="G27" s="187"/>
      <c r="H27" s="187"/>
      <c r="I27" s="187"/>
      <c r="J27" s="187"/>
      <c r="K27" s="187"/>
      <c r="L27" s="183"/>
      <c r="M27" s="183"/>
      <c r="N27" s="183"/>
      <c r="O27" s="183"/>
      <c r="P27" s="187"/>
      <c r="Q27" s="187"/>
      <c r="R27" s="183"/>
      <c r="S27" s="183"/>
      <c r="T27" s="185"/>
    </row>
    <row r="28" spans="1:20" s="727" customFormat="1" ht="31.15" customHeight="1" x14ac:dyDescent="0.2">
      <c r="A28" s="523" t="s">
        <v>396</v>
      </c>
      <c r="B28" s="183"/>
      <c r="C28" s="939" t="s">
        <v>390</v>
      </c>
      <c r="D28" s="940" t="s">
        <v>0</v>
      </c>
      <c r="E28" s="941" t="s">
        <v>0</v>
      </c>
      <c r="F28" s="183"/>
      <c r="G28" s="550" t="s">
        <v>391</v>
      </c>
      <c r="H28" s="187"/>
      <c r="I28" s="550" t="s">
        <v>392</v>
      </c>
      <c r="J28" s="187"/>
      <c r="K28" s="550" t="s">
        <v>393</v>
      </c>
      <c r="L28" s="183"/>
      <c r="M28" s="183"/>
      <c r="N28" s="183"/>
      <c r="O28" s="183"/>
      <c r="P28" s="187"/>
      <c r="Q28" s="187"/>
      <c r="R28" s="183"/>
      <c r="S28" s="183"/>
      <c r="T28" s="183"/>
    </row>
    <row r="29" spans="1:20" s="727" customFormat="1" ht="31.15" customHeight="1" x14ac:dyDescent="0.2">
      <c r="A29" s="516" t="s">
        <v>315</v>
      </c>
      <c r="B29" s="187"/>
      <c r="C29" s="515" t="s">
        <v>2</v>
      </c>
      <c r="D29" s="736"/>
      <c r="E29" s="515" t="s">
        <v>1</v>
      </c>
      <c r="F29" s="187"/>
      <c r="G29" s="515" t="s">
        <v>15</v>
      </c>
      <c r="H29" s="187"/>
      <c r="I29" s="515" t="s">
        <v>1</v>
      </c>
      <c r="J29" s="187"/>
      <c r="K29" s="515" t="s">
        <v>15</v>
      </c>
      <c r="L29" s="183"/>
      <c r="M29" s="183"/>
      <c r="N29" s="183"/>
      <c r="O29" s="183"/>
      <c r="P29" s="183"/>
      <c r="Q29" s="183"/>
      <c r="R29" s="183"/>
      <c r="S29" s="183"/>
      <c r="T29" s="183"/>
    </row>
    <row r="30" spans="1:20" s="727" customFormat="1" ht="15" customHeight="1" x14ac:dyDescent="0.2">
      <c r="A30" s="523" t="s">
        <v>87</v>
      </c>
      <c r="B30" s="183"/>
      <c r="C30" s="206"/>
      <c r="D30" s="208"/>
      <c r="E30" s="206"/>
      <c r="F30" s="183"/>
      <c r="G30" s="208"/>
      <c r="H30" s="208"/>
      <c r="I30" s="208"/>
      <c r="J30" s="211"/>
      <c r="K30" s="211"/>
      <c r="L30" s="183"/>
      <c r="M30" s="183"/>
      <c r="N30" s="183"/>
      <c r="O30" s="183"/>
      <c r="P30" s="183"/>
      <c r="Q30" s="183"/>
      <c r="R30" s="183"/>
      <c r="S30" s="183"/>
      <c r="T30" s="185"/>
    </row>
    <row r="31" spans="1:20" s="727" customFormat="1" ht="16.149999999999999" customHeight="1" x14ac:dyDescent="0.2">
      <c r="A31" s="520" t="s">
        <v>88</v>
      </c>
      <c r="B31" s="189"/>
      <c r="C31" s="190">
        <v>5421</v>
      </c>
      <c r="D31" s="192"/>
      <c r="E31" s="190">
        <v>5074</v>
      </c>
      <c r="F31" s="189"/>
      <c r="G31" s="190">
        <v>-71</v>
      </c>
      <c r="H31" s="192"/>
      <c r="I31" s="199">
        <v>5145</v>
      </c>
      <c r="J31" s="215"/>
      <c r="K31" s="212">
        <v>-5.09131156613171E-2</v>
      </c>
      <c r="L31" s="189"/>
      <c r="M31" s="189"/>
      <c r="N31" s="189"/>
      <c r="O31" s="189"/>
      <c r="P31" s="189"/>
      <c r="Q31" s="189"/>
      <c r="R31" s="189"/>
      <c r="S31" s="189"/>
      <c r="T31" s="189"/>
    </row>
    <row r="32" spans="1:20" s="727" customFormat="1" ht="16.149999999999999" customHeight="1" x14ac:dyDescent="0.2">
      <c r="A32" s="523" t="s">
        <v>89</v>
      </c>
      <c r="B32" s="183"/>
      <c r="C32" s="194">
        <v>1851</v>
      </c>
      <c r="D32" s="208"/>
      <c r="E32" s="194">
        <v>1771</v>
      </c>
      <c r="F32" s="183"/>
      <c r="G32" s="194">
        <v>-18</v>
      </c>
      <c r="H32" s="196"/>
      <c r="I32" s="194">
        <v>1789</v>
      </c>
      <c r="J32" s="211"/>
      <c r="K32" s="209">
        <v>-3.3495407887628309E-2</v>
      </c>
      <c r="L32" s="183"/>
      <c r="M32" s="183"/>
      <c r="N32" s="183"/>
      <c r="O32" s="183"/>
      <c r="P32" s="183"/>
      <c r="Q32" s="183"/>
      <c r="R32" s="183"/>
      <c r="S32" s="183"/>
      <c r="T32" s="183"/>
    </row>
    <row r="33" spans="1:20" s="727" customFormat="1" ht="16.149999999999999" customHeight="1" x14ac:dyDescent="0.2">
      <c r="A33" s="520" t="s">
        <v>90</v>
      </c>
      <c r="B33" s="189"/>
      <c r="C33" s="199">
        <v>1201</v>
      </c>
      <c r="D33" s="192"/>
      <c r="E33" s="199">
        <v>1111</v>
      </c>
      <c r="F33" s="189"/>
      <c r="G33" s="199">
        <v>-3</v>
      </c>
      <c r="H33" s="201"/>
      <c r="I33" s="199">
        <v>1114</v>
      </c>
      <c r="J33" s="215"/>
      <c r="K33" s="212">
        <v>-7.2439633638634468E-2</v>
      </c>
      <c r="L33" s="189"/>
      <c r="M33" s="189"/>
      <c r="N33" s="189"/>
      <c r="O33" s="189"/>
      <c r="P33" s="189"/>
      <c r="Q33" s="189"/>
      <c r="R33" s="189"/>
      <c r="S33" s="189"/>
      <c r="T33" s="189"/>
    </row>
    <row r="34" spans="1:20" s="727" customFormat="1" ht="16.149999999999999" customHeight="1" x14ac:dyDescent="0.2">
      <c r="A34" s="523" t="s">
        <v>91</v>
      </c>
      <c r="B34" s="183"/>
      <c r="C34" s="194">
        <v>543</v>
      </c>
      <c r="D34" s="208"/>
      <c r="E34" s="194">
        <v>471</v>
      </c>
      <c r="F34" s="183"/>
      <c r="G34" s="194">
        <v>-1</v>
      </c>
      <c r="H34" s="196"/>
      <c r="I34" s="194">
        <v>472</v>
      </c>
      <c r="J34" s="211"/>
      <c r="K34" s="209">
        <v>-0.13075506445672191</v>
      </c>
      <c r="L34" s="183"/>
      <c r="M34" s="183"/>
      <c r="N34" s="183"/>
      <c r="O34" s="183"/>
      <c r="P34" s="183"/>
      <c r="Q34" s="183"/>
      <c r="R34" s="183"/>
      <c r="S34" s="183"/>
      <c r="T34" s="183"/>
    </row>
    <row r="35" spans="1:20" s="727" customFormat="1" ht="16.149999999999999" customHeight="1" x14ac:dyDescent="0.2">
      <c r="A35" s="520" t="s">
        <v>574</v>
      </c>
      <c r="B35" s="189"/>
      <c r="C35" s="199">
        <v>438</v>
      </c>
      <c r="D35" s="192"/>
      <c r="E35" s="199">
        <v>720</v>
      </c>
      <c r="F35" s="189"/>
      <c r="G35" s="199">
        <v>0</v>
      </c>
      <c r="H35" s="201"/>
      <c r="I35" s="199">
        <v>720</v>
      </c>
      <c r="J35" s="215"/>
      <c r="K35" s="212">
        <v>0.64383561643835618</v>
      </c>
      <c r="L35" s="189"/>
      <c r="M35" s="189"/>
      <c r="N35" s="189"/>
      <c r="O35" s="189"/>
      <c r="P35" s="189"/>
      <c r="Q35" s="189"/>
      <c r="R35" s="189"/>
      <c r="S35" s="189"/>
      <c r="T35" s="189"/>
    </row>
    <row r="36" spans="1:20" s="727" customFormat="1" ht="16.149999999999999" customHeight="1" x14ac:dyDescent="0.2">
      <c r="A36" s="193" t="s">
        <v>47</v>
      </c>
      <c r="B36" s="183"/>
      <c r="C36" s="203">
        <v>9454</v>
      </c>
      <c r="D36" s="208"/>
      <c r="E36" s="203">
        <v>9147</v>
      </c>
      <c r="F36" s="183"/>
      <c r="G36" s="203">
        <v>-93</v>
      </c>
      <c r="H36" s="208"/>
      <c r="I36" s="203">
        <v>9240</v>
      </c>
      <c r="J36" s="211"/>
      <c r="K36" s="209">
        <v>-2.2635921303152104E-2</v>
      </c>
      <c r="L36" s="183"/>
      <c r="M36" s="183"/>
      <c r="N36" s="183"/>
      <c r="O36" s="183"/>
      <c r="P36" s="183"/>
      <c r="Q36" s="183"/>
      <c r="R36" s="183"/>
      <c r="S36" s="183"/>
      <c r="T36" s="731"/>
    </row>
    <row r="37" spans="1:20" s="727" customFormat="1" ht="16.149999999999999" customHeight="1" x14ac:dyDescent="0.2">
      <c r="A37" s="520" t="s">
        <v>575</v>
      </c>
      <c r="B37" s="189"/>
      <c r="C37" s="199">
        <v>2671</v>
      </c>
      <c r="D37" s="201"/>
      <c r="E37" s="199">
        <v>2566</v>
      </c>
      <c r="F37" s="189"/>
      <c r="G37" s="199">
        <v>-26</v>
      </c>
      <c r="H37" s="201"/>
      <c r="I37" s="199">
        <v>2592</v>
      </c>
      <c r="J37" s="215"/>
      <c r="K37" s="212">
        <v>-2.9576937476600524E-2</v>
      </c>
      <c r="L37" s="189"/>
      <c r="M37" s="189"/>
      <c r="N37" s="189"/>
      <c r="O37" s="189"/>
      <c r="P37" s="189"/>
      <c r="Q37" s="189"/>
      <c r="R37" s="189"/>
      <c r="S37" s="189"/>
      <c r="T37" s="189"/>
    </row>
    <row r="38" spans="1:20" s="727" customFormat="1" ht="16.149999999999999" customHeight="1" x14ac:dyDescent="0.2">
      <c r="A38" s="523" t="s">
        <v>49</v>
      </c>
      <c r="B38" s="183"/>
      <c r="C38" s="194">
        <v>6</v>
      </c>
      <c r="D38" s="196"/>
      <c r="E38" s="194">
        <v>43</v>
      </c>
      <c r="F38" s="183"/>
      <c r="G38" s="194">
        <v>0</v>
      </c>
      <c r="H38" s="196"/>
      <c r="I38" s="194">
        <v>43</v>
      </c>
      <c r="J38" s="211"/>
      <c r="K38" s="535" t="s">
        <v>76</v>
      </c>
      <c r="L38" s="183"/>
      <c r="M38" s="183"/>
      <c r="N38" s="183"/>
      <c r="O38" s="183"/>
      <c r="P38" s="183"/>
      <c r="Q38" s="183"/>
      <c r="R38" s="183"/>
      <c r="S38" s="183"/>
      <c r="T38" s="183"/>
    </row>
    <row r="39" spans="1:20" s="727" customFormat="1" ht="16.149999999999999" customHeight="1" x14ac:dyDescent="0.2">
      <c r="A39" s="198" t="s">
        <v>50</v>
      </c>
      <c r="B39" s="189"/>
      <c r="C39" s="205">
        <v>12131</v>
      </c>
      <c r="D39" s="201"/>
      <c r="E39" s="205">
        <v>11756</v>
      </c>
      <c r="F39" s="189"/>
      <c r="G39" s="205">
        <v>-119</v>
      </c>
      <c r="H39" s="201"/>
      <c r="I39" s="205">
        <v>11875</v>
      </c>
      <c r="J39" s="215"/>
      <c r="K39" s="212">
        <v>-2.1102959360316545E-2</v>
      </c>
      <c r="L39" s="189"/>
      <c r="M39" s="189"/>
      <c r="N39" s="189"/>
      <c r="O39" s="189"/>
      <c r="P39" s="189"/>
      <c r="Q39" s="189"/>
      <c r="R39" s="189"/>
      <c r="S39" s="189"/>
      <c r="T39" s="737"/>
    </row>
    <row r="40" spans="1:20" s="727" customFormat="1" ht="10.15" customHeight="1" x14ac:dyDescent="0.2">
      <c r="A40" s="183"/>
      <c r="B40" s="183"/>
      <c r="C40" s="194"/>
      <c r="D40" s="196"/>
      <c r="E40" s="194"/>
      <c r="F40" s="183"/>
      <c r="G40" s="196"/>
      <c r="H40" s="196"/>
      <c r="I40" s="196"/>
      <c r="J40" s="183"/>
      <c r="K40" s="211"/>
      <c r="L40" s="183"/>
      <c r="M40" s="183"/>
      <c r="N40" s="183"/>
      <c r="O40" s="183"/>
      <c r="P40" s="183"/>
      <c r="Q40" s="183"/>
      <c r="R40" s="183"/>
      <c r="S40" s="183"/>
      <c r="T40" s="183"/>
    </row>
    <row r="41" spans="1:20" s="727" customFormat="1" ht="15" customHeight="1" x14ac:dyDescent="0.2">
      <c r="A41" s="523" t="s">
        <v>98</v>
      </c>
      <c r="B41" s="183"/>
      <c r="C41" s="194"/>
      <c r="D41" s="196"/>
      <c r="E41" s="194"/>
      <c r="F41" s="183"/>
      <c r="G41" s="196"/>
      <c r="H41" s="196"/>
      <c r="I41" s="196"/>
      <c r="J41" s="183"/>
      <c r="K41" s="211"/>
      <c r="L41" s="183"/>
      <c r="M41" s="183"/>
      <c r="N41" s="183"/>
      <c r="O41" s="183"/>
      <c r="P41" s="183"/>
      <c r="Q41" s="183"/>
      <c r="R41" s="183"/>
      <c r="S41" s="183"/>
      <c r="T41" s="185"/>
    </row>
    <row r="42" spans="1:20" s="727" customFormat="1" ht="16.149999999999999" customHeight="1" x14ac:dyDescent="0.2">
      <c r="A42" s="554" t="s">
        <v>375</v>
      </c>
      <c r="B42" s="555"/>
      <c r="C42" s="556">
        <v>4780</v>
      </c>
      <c r="D42" s="556"/>
      <c r="E42" s="556">
        <v>4541</v>
      </c>
      <c r="F42" s="556"/>
      <c r="G42" s="556">
        <v>-54</v>
      </c>
      <c r="H42" s="556"/>
      <c r="I42" s="556">
        <v>4595</v>
      </c>
      <c r="J42" s="555"/>
      <c r="K42" s="558">
        <v>-3.8702928870292884E-2</v>
      </c>
      <c r="L42" s="555"/>
      <c r="M42" s="555"/>
      <c r="N42" s="555"/>
      <c r="O42" s="555"/>
      <c r="P42" s="555"/>
      <c r="Q42" s="555"/>
      <c r="R42" s="555"/>
      <c r="S42" s="555"/>
      <c r="T42" s="555"/>
    </row>
    <row r="43" spans="1:20" s="727" customFormat="1" ht="16.149999999999999" customHeight="1" x14ac:dyDescent="0.2">
      <c r="A43" s="523" t="s">
        <v>99</v>
      </c>
      <c r="B43" s="183"/>
      <c r="C43" s="194">
        <v>1324</v>
      </c>
      <c r="D43" s="194"/>
      <c r="E43" s="194">
        <v>1465</v>
      </c>
      <c r="F43" s="183"/>
      <c r="G43" s="194">
        <v>-6</v>
      </c>
      <c r="H43" s="196"/>
      <c r="I43" s="194">
        <v>1471</v>
      </c>
      <c r="J43" s="183"/>
      <c r="K43" s="209">
        <v>0.11102719033232629</v>
      </c>
      <c r="L43" s="183"/>
      <c r="M43" s="183"/>
      <c r="N43" s="183"/>
      <c r="O43" s="183"/>
      <c r="P43" s="183"/>
      <c r="Q43" s="183"/>
      <c r="R43" s="183"/>
      <c r="S43" s="183"/>
      <c r="T43" s="183"/>
    </row>
    <row r="44" spans="1:20" s="727" customFormat="1" ht="16.149999999999999" customHeight="1" x14ac:dyDescent="0.2">
      <c r="A44" s="554" t="s">
        <v>395</v>
      </c>
      <c r="B44" s="555"/>
      <c r="C44" s="565">
        <v>985</v>
      </c>
      <c r="D44" s="565"/>
      <c r="E44" s="565">
        <v>983</v>
      </c>
      <c r="F44" s="555"/>
      <c r="G44" s="565">
        <v>-9</v>
      </c>
      <c r="H44" s="563"/>
      <c r="I44" s="565">
        <v>992</v>
      </c>
      <c r="J44" s="555"/>
      <c r="K44" s="558">
        <v>7.1065989847715737E-3</v>
      </c>
      <c r="L44" s="555"/>
      <c r="M44" s="555"/>
      <c r="N44" s="555"/>
      <c r="O44" s="555"/>
      <c r="P44" s="555"/>
      <c r="Q44" s="555"/>
      <c r="R44" s="555"/>
      <c r="S44" s="555"/>
      <c r="T44" s="555"/>
    </row>
    <row r="45" spans="1:20" s="727" customFormat="1" ht="16.149999999999999" customHeight="1" x14ac:dyDescent="0.2">
      <c r="A45" s="523" t="s">
        <v>100</v>
      </c>
      <c r="B45" s="183"/>
      <c r="C45" s="194">
        <v>500</v>
      </c>
      <c r="D45" s="194"/>
      <c r="E45" s="194">
        <v>470</v>
      </c>
      <c r="F45" s="183"/>
      <c r="G45" s="194">
        <v>-9</v>
      </c>
      <c r="H45" s="196"/>
      <c r="I45" s="194">
        <v>479</v>
      </c>
      <c r="J45" s="183"/>
      <c r="K45" s="209">
        <v>-4.2000000000000003E-2</v>
      </c>
      <c r="L45" s="183"/>
      <c r="M45" s="183"/>
      <c r="N45" s="183"/>
      <c r="O45" s="183"/>
      <c r="P45" s="183"/>
      <c r="Q45" s="183"/>
      <c r="R45" s="183"/>
      <c r="S45" s="183"/>
      <c r="T45" s="183"/>
    </row>
    <row r="46" spans="1:20" s="727" customFormat="1" ht="16.149999999999999" customHeight="1" x14ac:dyDescent="0.2">
      <c r="A46" s="554" t="s">
        <v>101</v>
      </c>
      <c r="B46" s="555"/>
      <c r="C46" s="565">
        <v>24</v>
      </c>
      <c r="D46" s="565"/>
      <c r="E46" s="565">
        <v>77</v>
      </c>
      <c r="F46" s="555"/>
      <c r="G46" s="565">
        <v>0</v>
      </c>
      <c r="H46" s="563"/>
      <c r="I46" s="565">
        <v>77</v>
      </c>
      <c r="J46" s="555"/>
      <c r="K46" s="738" t="s">
        <v>76</v>
      </c>
      <c r="L46" s="555"/>
      <c r="M46" s="555"/>
      <c r="N46" s="555"/>
      <c r="O46" s="555"/>
      <c r="P46" s="555"/>
      <c r="Q46" s="555"/>
      <c r="R46" s="555"/>
      <c r="S46" s="555"/>
      <c r="T46" s="555"/>
    </row>
    <row r="47" spans="1:20" s="727" customFormat="1" ht="16.149999999999999" customHeight="1" x14ac:dyDescent="0.2">
      <c r="A47" s="523" t="s">
        <v>102</v>
      </c>
      <c r="B47" s="183"/>
      <c r="C47" s="194">
        <v>226</v>
      </c>
      <c r="D47" s="194"/>
      <c r="E47" s="194">
        <v>236</v>
      </c>
      <c r="F47" s="183"/>
      <c r="G47" s="194">
        <v>-3</v>
      </c>
      <c r="H47" s="196"/>
      <c r="I47" s="194">
        <v>239</v>
      </c>
      <c r="J47" s="183"/>
      <c r="K47" s="209">
        <v>5.7522123893805309E-2</v>
      </c>
      <c r="L47" s="183"/>
      <c r="M47" s="183"/>
      <c r="N47" s="183"/>
      <c r="O47" s="183"/>
      <c r="P47" s="183"/>
      <c r="Q47" s="183"/>
      <c r="R47" s="183"/>
      <c r="S47" s="183"/>
      <c r="T47" s="183"/>
    </row>
    <row r="48" spans="1:20" s="727" customFormat="1" ht="16.149999999999999" customHeight="1" x14ac:dyDescent="0.2">
      <c r="A48" s="554" t="s">
        <v>103</v>
      </c>
      <c r="B48" s="555"/>
      <c r="C48" s="571">
        <v>1176</v>
      </c>
      <c r="D48" s="565"/>
      <c r="E48" s="571">
        <v>1262</v>
      </c>
      <c r="F48" s="555"/>
      <c r="G48" s="565">
        <v>-14</v>
      </c>
      <c r="H48" s="563"/>
      <c r="I48" s="565">
        <v>1276</v>
      </c>
      <c r="J48" s="555"/>
      <c r="K48" s="558">
        <v>8.5034013605442174E-2</v>
      </c>
      <c r="L48" s="555"/>
      <c r="M48" s="555"/>
      <c r="N48" s="555"/>
      <c r="O48" s="555"/>
      <c r="P48" s="555"/>
      <c r="Q48" s="555"/>
      <c r="R48" s="555"/>
      <c r="S48" s="555"/>
      <c r="T48" s="555"/>
    </row>
    <row r="49" spans="1:20" s="727" customFormat="1" ht="16.149999999999999" customHeight="1" x14ac:dyDescent="0.2">
      <c r="A49" s="193" t="s">
        <v>52</v>
      </c>
      <c r="B49" s="183"/>
      <c r="C49" s="548">
        <v>9015</v>
      </c>
      <c r="D49" s="196"/>
      <c r="E49" s="548">
        <v>9034</v>
      </c>
      <c r="F49" s="739"/>
      <c r="G49" s="548">
        <v>-95</v>
      </c>
      <c r="H49" s="196"/>
      <c r="I49" s="548">
        <v>9129</v>
      </c>
      <c r="J49" s="183"/>
      <c r="K49" s="209">
        <v>1.2645590682196339E-2</v>
      </c>
      <c r="L49" s="183"/>
      <c r="M49" s="183"/>
      <c r="N49" s="183"/>
      <c r="O49" s="183"/>
      <c r="P49" s="183"/>
      <c r="Q49" s="183"/>
      <c r="R49" s="183"/>
      <c r="S49" s="183"/>
      <c r="T49" s="735"/>
    </row>
    <row r="50" spans="1:20" ht="4.9000000000000004" customHeight="1" x14ac:dyDescent="0.2">
      <c r="A50" s="153"/>
      <c r="B50" s="148"/>
      <c r="C50" s="152"/>
      <c r="D50" s="150"/>
      <c r="E50" s="154"/>
      <c r="F50" s="148"/>
      <c r="G50" s="149"/>
      <c r="H50" s="150"/>
      <c r="I50" s="155"/>
      <c r="J50" s="148"/>
      <c r="K50" s="151"/>
      <c r="L50" s="148"/>
      <c r="M50" s="148"/>
      <c r="N50" s="148"/>
      <c r="O50" s="148"/>
      <c r="P50" s="148"/>
      <c r="Q50" s="148"/>
      <c r="R50" s="148"/>
      <c r="S50" s="148"/>
      <c r="T50" s="148"/>
    </row>
    <row r="51" spans="1:20" ht="31.15" customHeight="1" x14ac:dyDescent="0.2">
      <c r="A51" s="942" t="s">
        <v>397</v>
      </c>
      <c r="B51" s="943" t="s">
        <v>0</v>
      </c>
      <c r="C51" s="943" t="s">
        <v>0</v>
      </c>
      <c r="D51" s="943" t="s">
        <v>0</v>
      </c>
      <c r="E51" s="943" t="s">
        <v>0</v>
      </c>
      <c r="F51" s="943" t="s">
        <v>0</v>
      </c>
      <c r="G51" s="943" t="s">
        <v>0</v>
      </c>
      <c r="H51" s="943" t="s">
        <v>0</v>
      </c>
      <c r="I51" s="943" t="s">
        <v>0</v>
      </c>
      <c r="J51" s="943" t="s">
        <v>0</v>
      </c>
      <c r="K51" s="943" t="s">
        <v>0</v>
      </c>
      <c r="L51" s="156"/>
      <c r="M51" s="156"/>
      <c r="N51" s="156"/>
      <c r="O51" s="156"/>
      <c r="P51" s="156"/>
      <c r="Q51" s="156"/>
      <c r="R51" s="156"/>
      <c r="S51" s="156"/>
      <c r="T51" s="156"/>
    </row>
    <row r="52" spans="1:20" x14ac:dyDescent="0.2">
      <c r="A52" s="944" t="s">
        <v>398</v>
      </c>
      <c r="B52" s="945" t="s">
        <v>0</v>
      </c>
      <c r="C52" s="945" t="s">
        <v>0</v>
      </c>
      <c r="D52" s="945" t="s">
        <v>0</v>
      </c>
      <c r="E52" s="945" t="s">
        <v>0</v>
      </c>
      <c r="F52" s="945" t="s">
        <v>0</v>
      </c>
      <c r="G52" s="945" t="s">
        <v>0</v>
      </c>
      <c r="H52" s="945" t="s">
        <v>0</v>
      </c>
      <c r="I52" s="945" t="s">
        <v>0</v>
      </c>
      <c r="J52" s="945" t="s">
        <v>0</v>
      </c>
      <c r="K52" s="945" t="s">
        <v>0</v>
      </c>
      <c r="L52" s="156"/>
      <c r="M52" s="156"/>
      <c r="N52" s="156"/>
      <c r="O52" s="156"/>
      <c r="P52" s="156"/>
      <c r="Q52" s="156"/>
      <c r="R52" s="148"/>
      <c r="S52" s="148"/>
      <c r="T52" s="148"/>
    </row>
  </sheetData>
  <mergeCells count="10">
    <mergeCell ref="C28:E28"/>
    <mergeCell ref="A51:K51"/>
    <mergeCell ref="A52:K52"/>
    <mergeCell ref="A1:S1"/>
    <mergeCell ref="A2:S2"/>
    <mergeCell ref="A3:S3"/>
    <mergeCell ref="C4:G4"/>
    <mergeCell ref="I4:K4"/>
    <mergeCell ref="M4:O4"/>
    <mergeCell ref="Q4:S4"/>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showGridLines="0" workbookViewId="0">
      <selection activeCell="S7" sqref="S7"/>
    </sheetView>
  </sheetViews>
  <sheetFormatPr defaultColWidth="21.5" defaultRowHeight="12.75" x14ac:dyDescent="0.2"/>
  <cols>
    <col min="1" max="1" width="47" style="170" customWidth="1"/>
    <col min="2" max="2" width="3.5" style="170" customWidth="1"/>
    <col min="3" max="3" width="10.83203125" style="170" customWidth="1"/>
    <col min="4" max="4" width="0.6640625" style="170" customWidth="1"/>
    <col min="5" max="5" width="10.83203125" style="170" customWidth="1"/>
    <col min="6" max="6" width="0.6640625" style="170" customWidth="1"/>
    <col min="7" max="7" width="10.83203125" style="170" customWidth="1"/>
    <col min="8" max="8" width="0.6640625" style="170" customWidth="1"/>
    <col min="9" max="9" width="10.83203125" style="170" customWidth="1"/>
    <col min="10" max="10" width="0.6640625" style="170" customWidth="1"/>
    <col min="11" max="11" width="10.83203125" style="170" customWidth="1"/>
    <col min="12" max="12" width="0.6640625" style="170" customWidth="1"/>
    <col min="13" max="13" width="10.83203125" style="170" customWidth="1"/>
    <col min="14" max="14" width="0.6640625" style="170" customWidth="1"/>
    <col min="15" max="15" width="10.83203125" style="170" customWidth="1"/>
    <col min="16" max="16" width="0.6640625" style="170" customWidth="1"/>
    <col min="17" max="17" width="10.83203125" style="170" customWidth="1"/>
    <col min="18" max="16384" width="21.5" style="170"/>
  </cols>
  <sheetData>
    <row r="1" spans="1:17" ht="18.75" customHeight="1" x14ac:dyDescent="0.2">
      <c r="A1" s="952" t="s">
        <v>19</v>
      </c>
      <c r="B1" s="818"/>
      <c r="C1" s="818"/>
      <c r="D1" s="818"/>
      <c r="E1" s="818"/>
      <c r="F1" s="818"/>
      <c r="G1" s="818"/>
      <c r="H1" s="818"/>
      <c r="I1" s="818"/>
      <c r="J1" s="818"/>
      <c r="K1" s="818"/>
      <c r="L1" s="818"/>
      <c r="M1" s="818"/>
      <c r="N1" s="818"/>
      <c r="O1" s="818"/>
      <c r="P1" s="818"/>
      <c r="Q1" s="818"/>
    </row>
    <row r="2" spans="1:17" ht="18.75" customHeight="1" x14ac:dyDescent="0.2">
      <c r="A2" s="952" t="s">
        <v>20</v>
      </c>
      <c r="B2" s="818"/>
      <c r="C2" s="818"/>
      <c r="D2" s="818"/>
      <c r="E2" s="818"/>
      <c r="F2" s="818"/>
      <c r="G2" s="818"/>
      <c r="H2" s="818"/>
      <c r="I2" s="818"/>
      <c r="J2" s="818"/>
      <c r="K2" s="818"/>
      <c r="L2" s="818"/>
      <c r="M2" s="818"/>
      <c r="N2" s="818"/>
      <c r="O2" s="818"/>
      <c r="P2" s="818"/>
      <c r="Q2" s="818"/>
    </row>
    <row r="3" spans="1:17" ht="18.75" customHeight="1" x14ac:dyDescent="0.2">
      <c r="A3" s="952" t="s">
        <v>399</v>
      </c>
      <c r="B3" s="818"/>
      <c r="C3" s="818"/>
      <c r="D3" s="818"/>
      <c r="E3" s="818"/>
      <c r="F3" s="818"/>
      <c r="G3" s="818"/>
      <c r="H3" s="818"/>
      <c r="I3" s="818"/>
      <c r="J3" s="818"/>
      <c r="K3" s="818"/>
      <c r="L3" s="818"/>
      <c r="M3" s="818"/>
      <c r="N3" s="818"/>
      <c r="O3" s="818"/>
      <c r="P3" s="818"/>
      <c r="Q3" s="818"/>
    </row>
    <row r="4" spans="1:17" ht="4.9000000000000004" customHeight="1" x14ac:dyDescent="0.2">
      <c r="A4" s="953"/>
      <c r="B4" s="818"/>
      <c r="C4" s="818"/>
      <c r="D4" s="818"/>
      <c r="E4" s="818"/>
      <c r="F4" s="818"/>
      <c r="G4" s="818"/>
      <c r="H4" s="818"/>
      <c r="I4" s="818"/>
      <c r="J4" s="818"/>
      <c r="K4" s="818"/>
      <c r="L4" s="818"/>
      <c r="M4" s="818"/>
      <c r="N4" s="818"/>
      <c r="O4" s="818"/>
      <c r="P4" s="818"/>
      <c r="Q4" s="818"/>
    </row>
    <row r="5" spans="1:17" ht="58.9" customHeight="1" x14ac:dyDescent="0.2">
      <c r="A5" s="948" t="s">
        <v>400</v>
      </c>
      <c r="B5" s="953"/>
      <c r="C5" s="953"/>
      <c r="D5" s="953"/>
      <c r="E5" s="953"/>
      <c r="F5" s="953"/>
      <c r="G5" s="953"/>
      <c r="H5" s="953"/>
      <c r="I5" s="953"/>
      <c r="J5" s="953"/>
      <c r="K5" s="953"/>
      <c r="L5" s="953"/>
      <c r="M5" s="953"/>
      <c r="N5" s="953"/>
      <c r="O5" s="953"/>
      <c r="P5" s="953"/>
      <c r="Q5" s="953"/>
    </row>
    <row r="6" spans="1:17" ht="15" customHeight="1" x14ac:dyDescent="0.2">
      <c r="A6" s="948" t="s">
        <v>401</v>
      </c>
      <c r="B6" s="949"/>
      <c r="C6" s="950"/>
      <c r="D6" s="950"/>
      <c r="E6" s="950"/>
      <c r="F6" s="950"/>
      <c r="G6" s="950"/>
      <c r="H6" s="950"/>
      <c r="I6" s="950"/>
      <c r="J6" s="950"/>
      <c r="K6" s="950"/>
      <c r="L6" s="950"/>
      <c r="M6" s="950"/>
      <c r="N6" s="950"/>
      <c r="O6" s="950"/>
      <c r="P6" s="950"/>
      <c r="Q6" s="950"/>
    </row>
    <row r="7" spans="1:17" s="398" customFormat="1" ht="15" customHeight="1" x14ac:dyDescent="0.15">
      <c r="A7" s="740"/>
      <c r="B7" s="740"/>
      <c r="C7" s="951" t="s">
        <v>18</v>
      </c>
      <c r="D7" s="845"/>
      <c r="E7" s="845"/>
      <c r="F7" s="845"/>
      <c r="G7" s="845"/>
      <c r="H7" s="845"/>
      <c r="I7" s="845"/>
      <c r="J7" s="845"/>
      <c r="K7" s="845"/>
      <c r="L7" s="845"/>
      <c r="M7" s="845"/>
      <c r="N7" s="845"/>
      <c r="O7" s="845"/>
      <c r="P7" s="845"/>
      <c r="Q7" s="845"/>
    </row>
    <row r="8" spans="1:17" s="398" customFormat="1" ht="15" customHeight="1" x14ac:dyDescent="0.15">
      <c r="A8" s="279" t="s">
        <v>315</v>
      </c>
      <c r="B8" s="740"/>
      <c r="C8" s="742" t="s">
        <v>3</v>
      </c>
      <c r="D8" s="743" t="s">
        <v>0</v>
      </c>
      <c r="E8" s="742" t="s">
        <v>4</v>
      </c>
      <c r="F8" s="744" t="s">
        <v>0</v>
      </c>
      <c r="G8" s="742" t="s">
        <v>5</v>
      </c>
      <c r="H8" s="744" t="s">
        <v>0</v>
      </c>
      <c r="I8" s="742" t="s">
        <v>6</v>
      </c>
      <c r="J8" s="744" t="s">
        <v>0</v>
      </c>
      <c r="K8" s="742" t="s">
        <v>7</v>
      </c>
      <c r="L8" s="744" t="s">
        <v>0</v>
      </c>
      <c r="M8" s="742" t="s">
        <v>8</v>
      </c>
      <c r="N8" s="745"/>
      <c r="O8" s="742" t="s">
        <v>9</v>
      </c>
      <c r="P8" s="746"/>
      <c r="Q8" s="742" t="s">
        <v>10</v>
      </c>
    </row>
    <row r="9" spans="1:17" s="398" customFormat="1" ht="15" customHeight="1" x14ac:dyDescent="0.15">
      <c r="A9" s="747" t="s">
        <v>402</v>
      </c>
      <c r="B9" s="740"/>
      <c r="C9" s="748">
        <v>250253</v>
      </c>
      <c r="D9" s="290"/>
      <c r="E9" s="748">
        <v>248276</v>
      </c>
      <c r="F9" s="290"/>
      <c r="G9" s="748">
        <v>234102</v>
      </c>
      <c r="H9" s="290"/>
      <c r="I9" s="748">
        <v>244596</v>
      </c>
      <c r="J9" s="391"/>
      <c r="K9" s="748">
        <v>228332</v>
      </c>
      <c r="L9" s="749"/>
      <c r="M9" s="748">
        <v>241540</v>
      </c>
      <c r="N9" s="290"/>
      <c r="O9" s="748">
        <v>244606</v>
      </c>
      <c r="P9" s="290"/>
      <c r="Q9" s="748">
        <v>245610</v>
      </c>
    </row>
    <row r="10" spans="1:17" s="398" customFormat="1" ht="15" customHeight="1" x14ac:dyDescent="0.15">
      <c r="A10" s="750" t="s">
        <v>364</v>
      </c>
      <c r="B10" s="403"/>
      <c r="C10" s="751"/>
      <c r="D10" s="751"/>
      <c r="E10" s="751"/>
      <c r="F10" s="751"/>
      <c r="G10" s="751"/>
      <c r="H10" s="751"/>
      <c r="I10" s="752"/>
      <c r="J10" s="751"/>
      <c r="K10" s="752"/>
      <c r="L10" s="752"/>
      <c r="M10" s="752"/>
      <c r="N10" s="752"/>
      <c r="O10" s="752"/>
      <c r="P10" s="751"/>
      <c r="Q10" s="752"/>
    </row>
    <row r="11" spans="1:17" s="398" customFormat="1" ht="15" customHeight="1" x14ac:dyDescent="0.15">
      <c r="A11" s="753" t="s">
        <v>403</v>
      </c>
      <c r="B11" s="740"/>
      <c r="C11" s="754">
        <v>6068</v>
      </c>
      <c r="D11" s="754"/>
      <c r="E11" s="754">
        <v>5973</v>
      </c>
      <c r="F11" s="754"/>
      <c r="G11" s="754">
        <v>6016</v>
      </c>
      <c r="H11" s="755"/>
      <c r="I11" s="754">
        <v>7446</v>
      </c>
      <c r="J11" s="755"/>
      <c r="K11" s="754">
        <v>7549</v>
      </c>
      <c r="L11" s="754"/>
      <c r="M11" s="754">
        <v>7565</v>
      </c>
      <c r="N11" s="756"/>
      <c r="O11" s="754">
        <v>7500</v>
      </c>
      <c r="P11" s="757"/>
      <c r="Q11" s="754">
        <v>7556</v>
      </c>
    </row>
    <row r="12" spans="1:17" s="398" customFormat="1" ht="15" customHeight="1" x14ac:dyDescent="0.15">
      <c r="A12" s="750" t="s">
        <v>404</v>
      </c>
      <c r="B12" s="403"/>
      <c r="C12" s="758">
        <v>1578</v>
      </c>
      <c r="D12" s="758"/>
      <c r="E12" s="758">
        <v>1500</v>
      </c>
      <c r="F12" s="758"/>
      <c r="G12" s="758">
        <v>1461</v>
      </c>
      <c r="H12" s="759"/>
      <c r="I12" s="758">
        <v>2369</v>
      </c>
      <c r="J12" s="759"/>
      <c r="K12" s="758">
        <v>2208</v>
      </c>
      <c r="L12" s="758"/>
      <c r="M12" s="758">
        <v>2155</v>
      </c>
      <c r="N12" s="752"/>
      <c r="O12" s="758">
        <v>2077</v>
      </c>
      <c r="P12" s="751"/>
      <c r="Q12" s="758">
        <v>2030</v>
      </c>
    </row>
    <row r="13" spans="1:17" s="398" customFormat="1" ht="15" customHeight="1" x14ac:dyDescent="0.15">
      <c r="A13" s="753" t="s">
        <v>405</v>
      </c>
      <c r="B13" s="740"/>
      <c r="C13" s="760">
        <v>62901</v>
      </c>
      <c r="D13" s="754"/>
      <c r="E13" s="760">
        <v>64640</v>
      </c>
      <c r="F13" s="756"/>
      <c r="G13" s="760">
        <v>51707</v>
      </c>
      <c r="H13" s="757"/>
      <c r="I13" s="760">
        <v>62867</v>
      </c>
      <c r="J13" s="755"/>
      <c r="K13" s="760">
        <v>44294</v>
      </c>
      <c r="L13" s="754"/>
      <c r="M13" s="760">
        <v>52847</v>
      </c>
      <c r="N13" s="756"/>
      <c r="O13" s="760">
        <v>57330</v>
      </c>
      <c r="P13" s="757"/>
      <c r="Q13" s="760">
        <v>65812</v>
      </c>
    </row>
    <row r="14" spans="1:17" s="398" customFormat="1" ht="15" customHeight="1" x14ac:dyDescent="0.15">
      <c r="A14" s="750" t="s">
        <v>406</v>
      </c>
      <c r="B14" s="403"/>
      <c r="C14" s="761">
        <v>179706</v>
      </c>
      <c r="D14" s="758"/>
      <c r="E14" s="761">
        <v>176163</v>
      </c>
      <c r="F14" s="759"/>
      <c r="G14" s="761">
        <v>174918</v>
      </c>
      <c r="H14" s="759"/>
      <c r="I14" s="761">
        <v>171914</v>
      </c>
      <c r="J14" s="759"/>
      <c r="K14" s="761">
        <v>174281</v>
      </c>
      <c r="L14" s="758"/>
      <c r="M14" s="758">
        <v>178973</v>
      </c>
      <c r="N14" s="752"/>
      <c r="O14" s="758">
        <v>177699</v>
      </c>
      <c r="P14" s="751"/>
      <c r="Q14" s="758">
        <v>170212</v>
      </c>
    </row>
    <row r="15" spans="1:17" s="398" customFormat="1" ht="15" customHeight="1" x14ac:dyDescent="0.15">
      <c r="A15" s="753" t="s">
        <v>407</v>
      </c>
      <c r="B15" s="740"/>
      <c r="C15" s="754">
        <v>477</v>
      </c>
      <c r="D15" s="754"/>
      <c r="E15" s="754">
        <v>465</v>
      </c>
      <c r="F15" s="756"/>
      <c r="G15" s="754">
        <v>461</v>
      </c>
      <c r="H15" s="757"/>
      <c r="I15" s="754">
        <v>464</v>
      </c>
      <c r="J15" s="755"/>
      <c r="K15" s="754">
        <v>464</v>
      </c>
      <c r="L15" s="754"/>
      <c r="M15" s="754">
        <v>464</v>
      </c>
      <c r="N15" s="756"/>
      <c r="O15" s="754">
        <v>462</v>
      </c>
      <c r="P15" s="757"/>
      <c r="Q15" s="754">
        <v>475</v>
      </c>
    </row>
    <row r="16" spans="1:17" s="398" customFormat="1" ht="15" customHeight="1" x14ac:dyDescent="0.15">
      <c r="A16" s="750" t="s">
        <v>408</v>
      </c>
      <c r="B16" s="762" t="s">
        <v>258</v>
      </c>
      <c r="C16" s="763">
        <v>180183</v>
      </c>
      <c r="D16" s="764"/>
      <c r="E16" s="763">
        <v>176628</v>
      </c>
      <c r="F16" s="764"/>
      <c r="G16" s="763">
        <v>175379</v>
      </c>
      <c r="H16" s="764"/>
      <c r="I16" s="763">
        <v>172378</v>
      </c>
      <c r="J16" s="764"/>
      <c r="K16" s="763">
        <v>174745</v>
      </c>
      <c r="L16" s="764"/>
      <c r="M16" s="763">
        <v>179437</v>
      </c>
      <c r="N16" s="752"/>
      <c r="O16" s="763">
        <v>178161</v>
      </c>
      <c r="P16" s="765"/>
      <c r="Q16" s="763">
        <v>170687</v>
      </c>
    </row>
    <row r="17" spans="1:17" s="398" customFormat="1" ht="15" customHeight="1" x14ac:dyDescent="0.15">
      <c r="A17" s="747" t="s">
        <v>409</v>
      </c>
      <c r="B17" s="746"/>
      <c r="C17" s="766">
        <v>19154</v>
      </c>
      <c r="D17" s="766"/>
      <c r="E17" s="766">
        <v>19325</v>
      </c>
      <c r="F17" s="767"/>
      <c r="G17" s="766">
        <v>20812</v>
      </c>
      <c r="H17" s="767"/>
      <c r="I17" s="766">
        <v>21047</v>
      </c>
      <c r="J17" s="767"/>
      <c r="K17" s="766">
        <v>21348</v>
      </c>
      <c r="L17" s="766"/>
      <c r="M17" s="766">
        <v>21764</v>
      </c>
      <c r="N17" s="756"/>
      <c r="O17" s="766">
        <v>21519</v>
      </c>
      <c r="P17" s="768"/>
      <c r="Q17" s="766">
        <v>21469</v>
      </c>
    </row>
    <row r="18" spans="1:17" s="398" customFormat="1" ht="15" customHeight="1" x14ac:dyDescent="0.15">
      <c r="A18" s="750" t="s">
        <v>364</v>
      </c>
      <c r="B18" s="769"/>
      <c r="C18" s="751"/>
      <c r="D18" s="751"/>
      <c r="E18" s="751"/>
      <c r="F18" s="751"/>
      <c r="G18" s="751"/>
      <c r="H18" s="751"/>
      <c r="I18" s="751"/>
      <c r="J18" s="751"/>
      <c r="K18" s="752"/>
      <c r="L18" s="752"/>
      <c r="M18" s="752"/>
      <c r="N18" s="752"/>
      <c r="O18" s="752"/>
      <c r="P18" s="751"/>
      <c r="Q18" s="752"/>
    </row>
    <row r="19" spans="1:17" s="398" customFormat="1" ht="15" customHeight="1" x14ac:dyDescent="0.15">
      <c r="A19" s="753" t="s">
        <v>403</v>
      </c>
      <c r="B19" s="746"/>
      <c r="C19" s="754">
        <v>6068</v>
      </c>
      <c r="D19" s="756"/>
      <c r="E19" s="754">
        <v>5973</v>
      </c>
      <c r="F19" s="755"/>
      <c r="G19" s="754">
        <v>6016</v>
      </c>
      <c r="H19" s="755"/>
      <c r="I19" s="754">
        <v>7446</v>
      </c>
      <c r="J19" s="755"/>
      <c r="K19" s="754">
        <v>7549</v>
      </c>
      <c r="L19" s="754"/>
      <c r="M19" s="754">
        <v>7565</v>
      </c>
      <c r="N19" s="756"/>
      <c r="O19" s="754">
        <v>7500</v>
      </c>
      <c r="P19" s="757"/>
      <c r="Q19" s="754">
        <v>7556</v>
      </c>
    </row>
    <row r="20" spans="1:17" s="398" customFormat="1" ht="15" customHeight="1" x14ac:dyDescent="0.15">
      <c r="A20" s="750" t="s">
        <v>404</v>
      </c>
      <c r="B20" s="769"/>
      <c r="C20" s="770">
        <v>1578</v>
      </c>
      <c r="D20" s="758"/>
      <c r="E20" s="770">
        <v>1500</v>
      </c>
      <c r="F20" s="759"/>
      <c r="G20" s="770">
        <v>1461</v>
      </c>
      <c r="H20" s="759"/>
      <c r="I20" s="770">
        <v>2369</v>
      </c>
      <c r="J20" s="759"/>
      <c r="K20" s="770">
        <v>2208</v>
      </c>
      <c r="L20" s="758"/>
      <c r="M20" s="770">
        <v>2155</v>
      </c>
      <c r="N20" s="752"/>
      <c r="O20" s="770">
        <v>2077</v>
      </c>
      <c r="P20" s="751"/>
      <c r="Q20" s="770">
        <v>2030</v>
      </c>
    </row>
    <row r="21" spans="1:17" s="398" customFormat="1" ht="15" customHeight="1" x14ac:dyDescent="0.15">
      <c r="A21" s="753" t="s">
        <v>410</v>
      </c>
      <c r="B21" s="746"/>
      <c r="C21" s="771">
        <v>11508</v>
      </c>
      <c r="D21" s="754"/>
      <c r="E21" s="771">
        <v>11852</v>
      </c>
      <c r="F21" s="757"/>
      <c r="G21" s="771">
        <v>13335</v>
      </c>
      <c r="H21" s="757"/>
      <c r="I21" s="771">
        <v>11232</v>
      </c>
      <c r="J21" s="771"/>
      <c r="K21" s="771">
        <v>11591</v>
      </c>
      <c r="L21" s="756"/>
      <c r="M21" s="771">
        <v>12044</v>
      </c>
      <c r="N21" s="756"/>
      <c r="O21" s="754">
        <v>11942</v>
      </c>
      <c r="P21" s="757"/>
      <c r="Q21" s="754">
        <v>11883</v>
      </c>
    </row>
    <row r="22" spans="1:17" s="398" customFormat="1" ht="15" customHeight="1" x14ac:dyDescent="0.15">
      <c r="A22" s="750" t="s">
        <v>407</v>
      </c>
      <c r="B22" s="769"/>
      <c r="C22" s="770">
        <v>477</v>
      </c>
      <c r="D22" s="758"/>
      <c r="E22" s="770">
        <v>465</v>
      </c>
      <c r="F22" s="759"/>
      <c r="G22" s="770">
        <v>461</v>
      </c>
      <c r="H22" s="759"/>
      <c r="I22" s="770">
        <v>464</v>
      </c>
      <c r="J22" s="759"/>
      <c r="K22" s="770">
        <v>464</v>
      </c>
      <c r="L22" s="758"/>
      <c r="M22" s="770">
        <v>464</v>
      </c>
      <c r="N22" s="752"/>
      <c r="O22" s="770">
        <v>462</v>
      </c>
      <c r="P22" s="751"/>
      <c r="Q22" s="770">
        <v>475</v>
      </c>
    </row>
    <row r="23" spans="1:17" s="398" customFormat="1" ht="15" customHeight="1" x14ac:dyDescent="0.15">
      <c r="A23" s="747" t="s">
        <v>411</v>
      </c>
      <c r="B23" s="744" t="s">
        <v>412</v>
      </c>
      <c r="C23" s="772">
        <v>11985</v>
      </c>
      <c r="D23" s="766"/>
      <c r="E23" s="772">
        <v>12317</v>
      </c>
      <c r="F23" s="773"/>
      <c r="G23" s="772">
        <v>13796</v>
      </c>
      <c r="H23" s="773"/>
      <c r="I23" s="772">
        <v>11696</v>
      </c>
      <c r="J23" s="773"/>
      <c r="K23" s="772">
        <v>12055</v>
      </c>
      <c r="L23" s="749"/>
      <c r="M23" s="772">
        <v>12508</v>
      </c>
      <c r="N23" s="756"/>
      <c r="O23" s="772">
        <v>12404</v>
      </c>
      <c r="P23" s="757"/>
      <c r="Q23" s="772">
        <v>12358</v>
      </c>
    </row>
    <row r="24" spans="1:17" s="398" customFormat="1" ht="15" customHeight="1" x14ac:dyDescent="0.15">
      <c r="A24" s="774" t="s">
        <v>413</v>
      </c>
      <c r="B24" s="762" t="s">
        <v>414</v>
      </c>
      <c r="C24" s="775">
        <v>6.65157090291537E-2</v>
      </c>
      <c r="D24" s="402"/>
      <c r="E24" s="775">
        <v>6.9734130488937202E-2</v>
      </c>
      <c r="F24" s="776"/>
      <c r="G24" s="775">
        <v>7.8663922134349043E-2</v>
      </c>
      <c r="H24" s="776"/>
      <c r="I24" s="775">
        <v>6.7850885843901199E-2</v>
      </c>
      <c r="J24" s="776"/>
      <c r="K24" s="775">
        <v>6.8986237088328711E-2</v>
      </c>
      <c r="L24" s="402"/>
      <c r="M24" s="775">
        <v>6.9706916633693161E-2</v>
      </c>
      <c r="N24" s="752"/>
      <c r="O24" s="402">
        <v>6.9622420170519922E-2</v>
      </c>
      <c r="P24" s="777"/>
      <c r="Q24" s="402">
        <v>7.2401530286430718E-2</v>
      </c>
    </row>
    <row r="25" spans="1:17" s="398" customFormat="1" ht="18.75" customHeight="1" x14ac:dyDescent="0.15">
      <c r="A25" s="740"/>
      <c r="B25" s="740"/>
      <c r="C25" s="740"/>
      <c r="D25" s="740"/>
      <c r="E25" s="740"/>
      <c r="F25" s="740"/>
      <c r="G25" s="740"/>
      <c r="H25" s="740"/>
      <c r="I25" s="740"/>
      <c r="J25" s="740"/>
      <c r="K25" s="740"/>
      <c r="L25" s="740"/>
      <c r="M25" s="740"/>
      <c r="N25" s="740"/>
      <c r="O25" s="740"/>
      <c r="P25" s="778"/>
      <c r="Q25" s="740"/>
    </row>
    <row r="26" spans="1:17" s="398" customFormat="1" ht="15" customHeight="1" x14ac:dyDescent="0.15">
      <c r="A26" s="285" t="s">
        <v>415</v>
      </c>
      <c r="B26" s="290"/>
      <c r="C26" s="290"/>
      <c r="D26" s="391"/>
      <c r="E26" s="290"/>
      <c r="F26" s="391"/>
      <c r="G26" s="290"/>
      <c r="H26" s="286"/>
      <c r="I26" s="290"/>
      <c r="J26" s="300"/>
      <c r="K26" s="391"/>
      <c r="L26" s="290"/>
      <c r="M26" s="290"/>
      <c r="N26" s="290"/>
      <c r="O26" s="290"/>
      <c r="P26" s="391"/>
      <c r="Q26" s="290"/>
    </row>
    <row r="27" spans="1:17" s="398" customFormat="1" ht="15" customHeight="1" x14ac:dyDescent="0.15">
      <c r="A27" s="394" t="s">
        <v>57</v>
      </c>
      <c r="B27" s="390"/>
      <c r="C27" s="390">
        <v>603</v>
      </c>
      <c r="D27" s="779"/>
      <c r="E27" s="390">
        <v>697</v>
      </c>
      <c r="F27" s="779"/>
      <c r="G27" s="390">
        <v>708</v>
      </c>
      <c r="H27" s="437"/>
      <c r="I27" s="390">
        <v>396</v>
      </c>
      <c r="J27" s="436"/>
      <c r="K27" s="390">
        <v>452</v>
      </c>
      <c r="L27" s="390"/>
      <c r="M27" s="390">
        <v>537</v>
      </c>
      <c r="N27" s="390"/>
      <c r="O27" s="390">
        <v>528</v>
      </c>
      <c r="P27" s="779"/>
      <c r="Q27" s="390">
        <v>492</v>
      </c>
    </row>
    <row r="28" spans="1:17" s="398" customFormat="1" ht="15" customHeight="1" x14ac:dyDescent="0.15">
      <c r="A28" s="753" t="s">
        <v>416</v>
      </c>
      <c r="B28" s="740"/>
      <c r="C28" s="780">
        <v>0.20125156445556946</v>
      </c>
      <c r="D28" s="740"/>
      <c r="E28" s="780">
        <v>0.211090362913047</v>
      </c>
      <c r="F28" s="740"/>
      <c r="G28" s="780">
        <v>0.19406591282497343</v>
      </c>
      <c r="H28" s="740"/>
      <c r="I28" s="780">
        <v>0.20554035567715459</v>
      </c>
      <c r="J28" s="740"/>
      <c r="K28" s="780">
        <v>0.14997926171712983</v>
      </c>
      <c r="L28" s="781"/>
      <c r="M28" s="780">
        <v>0.15813879117364887</v>
      </c>
      <c r="N28" s="740"/>
      <c r="O28" s="780">
        <v>0.16306567773836397</v>
      </c>
      <c r="P28" s="778"/>
      <c r="Q28" s="780">
        <v>0.16256675837514162</v>
      </c>
    </row>
  </sheetData>
  <mergeCells count="7">
    <mergeCell ref="A6:Q6"/>
    <mergeCell ref="C7:Q7"/>
    <mergeCell ref="A1:Q1"/>
    <mergeCell ref="A2:Q2"/>
    <mergeCell ref="A3:Q3"/>
    <mergeCell ref="A4:Q4"/>
    <mergeCell ref="A5:Q5"/>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4"/>
  <sheetViews>
    <sheetView showGridLines="0" workbookViewId="0">
      <selection activeCell="O8" sqref="O8"/>
    </sheetView>
  </sheetViews>
  <sheetFormatPr defaultColWidth="21.5" defaultRowHeight="12.75" x14ac:dyDescent="0.2"/>
  <cols>
    <col min="1" max="1" width="18.6640625" customWidth="1"/>
    <col min="2" max="2" width="0.6640625" customWidth="1"/>
    <col min="3" max="3" width="9.33203125" customWidth="1"/>
    <col min="4" max="4" width="0.6640625" customWidth="1"/>
    <col min="5" max="5" width="9.33203125" customWidth="1"/>
    <col min="6" max="6" width="0.6640625" customWidth="1"/>
    <col min="7" max="7" width="9.33203125" customWidth="1"/>
    <col min="8" max="8" width="0.6640625" customWidth="1"/>
    <col min="9" max="9" width="9.33203125" customWidth="1"/>
    <col min="10" max="10" width="0.6640625" customWidth="1"/>
    <col min="11" max="11" width="9.33203125" customWidth="1"/>
    <col min="12" max="12" width="0.6640625" customWidth="1"/>
    <col min="13" max="13" width="9.33203125" customWidth="1"/>
    <col min="14" max="14" width="0.6640625" customWidth="1"/>
    <col min="15" max="15" width="9.33203125" customWidth="1"/>
    <col min="16" max="16" width="0.6640625" customWidth="1"/>
    <col min="17" max="17" width="9.33203125" customWidth="1"/>
    <col min="18" max="18" width="0.6640625" customWidth="1"/>
    <col min="19" max="19" width="9.33203125" customWidth="1"/>
    <col min="20" max="20" width="0.6640625" customWidth="1"/>
    <col min="21" max="21" width="9.33203125" customWidth="1"/>
    <col min="22" max="22" width="0.6640625" customWidth="1"/>
    <col min="23" max="23" width="9.33203125" customWidth="1"/>
    <col min="24" max="24" width="0.6640625" customWidth="1"/>
    <col min="25" max="25" width="9.33203125" customWidth="1"/>
    <col min="26" max="26" width="0.6640625" customWidth="1"/>
    <col min="27" max="27" width="9.33203125" customWidth="1"/>
    <col min="28" max="28" width="0.6640625" customWidth="1"/>
    <col min="29" max="29" width="9.33203125" customWidth="1"/>
    <col min="30" max="30" width="0.6640625" customWidth="1"/>
    <col min="31" max="31" width="9.33203125" customWidth="1"/>
    <col min="32" max="32" width="0.6640625" customWidth="1"/>
    <col min="33" max="33" width="9.33203125" customWidth="1"/>
  </cols>
  <sheetData>
    <row r="1" spans="1:33" s="170" customFormat="1" ht="15" customHeight="1" x14ac:dyDescent="0.2">
      <c r="A1" s="819" t="s">
        <v>19</v>
      </c>
      <c r="B1" s="818"/>
      <c r="C1" s="818"/>
      <c r="D1" s="818"/>
      <c r="E1" s="818"/>
      <c r="F1" s="818"/>
      <c r="G1" s="818"/>
      <c r="H1" s="818"/>
      <c r="I1" s="818"/>
      <c r="J1" s="818"/>
      <c r="K1" s="818"/>
      <c r="L1" s="818"/>
      <c r="M1" s="818"/>
      <c r="N1" s="818"/>
      <c r="O1" s="818"/>
      <c r="P1" s="818"/>
      <c r="Q1" s="818"/>
      <c r="R1" s="818"/>
      <c r="S1" s="818"/>
      <c r="T1" s="818"/>
      <c r="U1" s="818"/>
      <c r="V1" s="818"/>
      <c r="W1" s="818"/>
      <c r="X1" s="818"/>
      <c r="Y1" s="818"/>
      <c r="Z1" s="818"/>
      <c r="AA1" s="818"/>
      <c r="AB1" s="818"/>
      <c r="AC1" s="818"/>
      <c r="AD1" s="818"/>
      <c r="AE1" s="818"/>
      <c r="AF1" s="818"/>
      <c r="AG1" s="818"/>
    </row>
    <row r="2" spans="1:33" s="170" customFormat="1" ht="15" customHeight="1" x14ac:dyDescent="0.2">
      <c r="A2" s="819" t="s">
        <v>20</v>
      </c>
      <c r="B2" s="818"/>
      <c r="C2" s="818"/>
      <c r="D2" s="818"/>
      <c r="E2" s="818"/>
      <c r="F2" s="818"/>
      <c r="G2" s="818"/>
      <c r="H2" s="818"/>
      <c r="I2" s="818"/>
      <c r="J2" s="818"/>
      <c r="K2" s="818"/>
      <c r="L2" s="818"/>
      <c r="M2" s="818"/>
      <c r="N2" s="818"/>
      <c r="O2" s="818"/>
      <c r="P2" s="818"/>
      <c r="Q2" s="818"/>
      <c r="R2" s="818"/>
      <c r="S2" s="818"/>
      <c r="T2" s="818"/>
      <c r="U2" s="818"/>
      <c r="V2" s="818"/>
      <c r="W2" s="818"/>
      <c r="X2" s="818"/>
      <c r="Y2" s="818"/>
      <c r="Z2" s="818"/>
      <c r="AA2" s="818"/>
      <c r="AB2" s="818"/>
      <c r="AC2" s="818"/>
      <c r="AD2" s="818"/>
      <c r="AE2" s="818"/>
      <c r="AF2" s="818"/>
      <c r="AG2" s="818"/>
    </row>
    <row r="3" spans="1:33" s="170" customFormat="1" ht="15" customHeight="1" x14ac:dyDescent="0.2">
      <c r="A3" s="819" t="s">
        <v>417</v>
      </c>
      <c r="B3" s="818"/>
      <c r="C3" s="818"/>
      <c r="D3" s="818"/>
      <c r="E3" s="818"/>
      <c r="F3" s="818"/>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row>
    <row r="4" spans="1:33" ht="10.15" customHeight="1" x14ac:dyDescent="0.2">
      <c r="A4" s="854"/>
      <c r="B4" s="853"/>
      <c r="C4" s="853"/>
      <c r="D4" s="853"/>
      <c r="E4" s="853"/>
      <c r="F4" s="853"/>
      <c r="G4" s="853"/>
      <c r="H4" s="853"/>
      <c r="I4" s="853"/>
      <c r="J4" s="853"/>
      <c r="K4" s="853"/>
      <c r="L4" s="853"/>
      <c r="M4" s="853"/>
      <c r="N4" s="853"/>
      <c r="O4" s="853"/>
      <c r="P4" s="853"/>
      <c r="Q4" s="853"/>
      <c r="R4" s="853"/>
      <c r="S4" s="853"/>
      <c r="T4" s="853"/>
      <c r="U4" s="853"/>
      <c r="V4" s="853"/>
      <c r="W4" s="853"/>
      <c r="X4" s="853"/>
      <c r="Y4" s="853"/>
      <c r="Z4" s="853"/>
      <c r="AA4" s="853"/>
      <c r="AB4" s="853"/>
      <c r="AC4" s="853"/>
      <c r="AD4" s="853"/>
      <c r="AE4" s="853"/>
      <c r="AF4" s="853"/>
      <c r="AG4" s="853"/>
    </row>
    <row r="5" spans="1:33" ht="18.75" customHeight="1" x14ac:dyDescent="0.2">
      <c r="B5" s="31"/>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row>
    <row r="6" spans="1:33" ht="15" customHeight="1" x14ac:dyDescent="0.2">
      <c r="B6" s="31"/>
      <c r="C6" s="960" t="s">
        <v>18</v>
      </c>
      <c r="D6" s="866"/>
      <c r="E6" s="866"/>
      <c r="F6" s="866"/>
      <c r="G6" s="866"/>
      <c r="H6" s="866"/>
      <c r="I6" s="866"/>
      <c r="J6" s="866"/>
      <c r="K6" s="866"/>
      <c r="L6" s="866"/>
      <c r="M6" s="866"/>
      <c r="N6" s="866"/>
      <c r="O6" s="866"/>
      <c r="P6" s="866"/>
      <c r="Q6" s="866"/>
      <c r="R6" s="866"/>
      <c r="S6" s="866"/>
      <c r="T6" s="866"/>
      <c r="U6" s="866"/>
      <c r="V6" s="866"/>
      <c r="W6" s="866"/>
      <c r="X6" s="866"/>
      <c r="Y6" s="866"/>
      <c r="Z6" s="866"/>
      <c r="AA6" s="866"/>
      <c r="AB6" s="866"/>
      <c r="AC6" s="866"/>
      <c r="AD6" s="866"/>
      <c r="AE6" s="866"/>
      <c r="AF6" s="866"/>
      <c r="AG6" s="866"/>
    </row>
    <row r="7" spans="1:33" s="741" customFormat="1" ht="32.65" customHeight="1" x14ac:dyDescent="0.15">
      <c r="A7" s="286"/>
      <c r="B7" s="384" t="s">
        <v>0</v>
      </c>
      <c r="C7" s="846" t="s">
        <v>3</v>
      </c>
      <c r="D7" s="959"/>
      <c r="E7" s="959"/>
      <c r="F7" s="782"/>
      <c r="G7" s="846" t="s">
        <v>4</v>
      </c>
      <c r="H7" s="959"/>
      <c r="I7" s="959"/>
      <c r="J7" s="181"/>
      <c r="K7" s="846" t="s">
        <v>5</v>
      </c>
      <c r="L7" s="959"/>
      <c r="M7" s="959"/>
      <c r="N7" s="783"/>
      <c r="O7" s="846" t="s">
        <v>6</v>
      </c>
      <c r="P7" s="959"/>
      <c r="Q7" s="959"/>
      <c r="R7" s="278"/>
      <c r="S7" s="846" t="s">
        <v>7</v>
      </c>
      <c r="T7" s="959"/>
      <c r="U7" s="959"/>
      <c r="V7" s="181"/>
      <c r="W7" s="955" t="s">
        <v>8</v>
      </c>
      <c r="X7" s="956"/>
      <c r="Y7" s="956"/>
      <c r="Z7" s="181"/>
      <c r="AA7" s="955" t="s">
        <v>9</v>
      </c>
      <c r="AB7" s="956"/>
      <c r="AC7" s="956"/>
      <c r="AD7" s="181"/>
      <c r="AE7" s="955" t="s">
        <v>10</v>
      </c>
      <c r="AF7" s="956"/>
      <c r="AG7" s="956"/>
    </row>
    <row r="8" spans="1:33" s="741" customFormat="1" ht="51.6" customHeight="1" x14ac:dyDescent="0.15">
      <c r="A8" s="279" t="s">
        <v>315</v>
      </c>
      <c r="B8" s="384" t="s">
        <v>0</v>
      </c>
      <c r="C8" s="281" t="s">
        <v>576</v>
      </c>
      <c r="D8" s="784"/>
      <c r="E8" s="281" t="s">
        <v>577</v>
      </c>
      <c r="F8" s="782"/>
      <c r="G8" s="386" t="s">
        <v>578</v>
      </c>
      <c r="H8" s="181"/>
      <c r="I8" s="386" t="s">
        <v>577</v>
      </c>
      <c r="J8" s="278"/>
      <c r="K8" s="281" t="s">
        <v>578</v>
      </c>
      <c r="L8" s="282"/>
      <c r="M8" s="281" t="s">
        <v>577</v>
      </c>
      <c r="N8" s="278"/>
      <c r="O8" s="785" t="s">
        <v>579</v>
      </c>
      <c r="P8" s="282"/>
      <c r="Q8" s="785" t="s">
        <v>580</v>
      </c>
      <c r="R8" s="278"/>
      <c r="S8" s="785" t="s">
        <v>579</v>
      </c>
      <c r="T8" s="282"/>
      <c r="U8" s="281" t="s">
        <v>577</v>
      </c>
      <c r="V8" s="181"/>
      <c r="W8" s="785" t="s">
        <v>579</v>
      </c>
      <c r="X8" s="282"/>
      <c r="Y8" s="785" t="s">
        <v>580</v>
      </c>
      <c r="Z8" s="181"/>
      <c r="AA8" s="785" t="s">
        <v>579</v>
      </c>
      <c r="AB8" s="282"/>
      <c r="AC8" s="785" t="s">
        <v>580</v>
      </c>
      <c r="AD8" s="181"/>
      <c r="AE8" s="785" t="s">
        <v>579</v>
      </c>
      <c r="AF8" s="282"/>
      <c r="AG8" s="785" t="s">
        <v>580</v>
      </c>
    </row>
    <row r="9" spans="1:33" s="741" customFormat="1" ht="15" customHeight="1" x14ac:dyDescent="0.15">
      <c r="A9" s="302" t="s">
        <v>418</v>
      </c>
      <c r="B9" s="286"/>
      <c r="C9" s="286"/>
      <c r="D9" s="286"/>
      <c r="E9" s="286"/>
      <c r="F9" s="286"/>
      <c r="G9" s="286"/>
      <c r="H9" s="286"/>
      <c r="I9" s="286"/>
      <c r="J9" s="286"/>
      <c r="K9" s="286"/>
      <c r="L9" s="286"/>
      <c r="M9" s="286"/>
      <c r="N9" s="286"/>
      <c r="O9" s="286"/>
      <c r="P9" s="286"/>
      <c r="Q9" s="286"/>
      <c r="R9" s="286"/>
      <c r="S9" s="286"/>
      <c r="T9" s="286"/>
      <c r="U9" s="286"/>
      <c r="V9" s="286"/>
      <c r="W9" s="286"/>
      <c r="X9" s="286"/>
      <c r="Y9" s="286"/>
      <c r="Z9" s="286"/>
      <c r="AA9" s="283"/>
      <c r="AB9" s="286"/>
      <c r="AC9" s="286"/>
      <c r="AD9" s="286"/>
      <c r="AE9" s="286"/>
      <c r="AF9" s="286"/>
      <c r="AG9" s="286"/>
    </row>
    <row r="10" spans="1:33" s="741" customFormat="1" ht="15" customHeight="1" x14ac:dyDescent="0.15">
      <c r="A10" s="486" t="s">
        <v>419</v>
      </c>
      <c r="B10" s="491"/>
      <c r="C10" s="306">
        <v>0.12130501867792756</v>
      </c>
      <c r="D10" s="786"/>
      <c r="E10" s="306">
        <v>0.1081673108429809</v>
      </c>
      <c r="F10" s="306"/>
      <c r="G10" s="306">
        <v>0.12408885098779721</v>
      </c>
      <c r="H10" s="786"/>
      <c r="I10" s="306">
        <v>0.1134490439948023</v>
      </c>
      <c r="J10" s="306"/>
      <c r="K10" s="306">
        <v>0.14073556749206609</v>
      </c>
      <c r="L10" s="786"/>
      <c r="M10" s="306">
        <v>0.12955469414767892</v>
      </c>
      <c r="N10" s="786"/>
      <c r="O10" s="306">
        <v>0.12149189529454965</v>
      </c>
      <c r="P10" s="400"/>
      <c r="Q10" s="306">
        <v>0.11718275652701882</v>
      </c>
      <c r="R10" s="400"/>
      <c r="S10" s="306">
        <v>0.12138987788580231</v>
      </c>
      <c r="T10" s="400"/>
      <c r="U10" s="306">
        <v>0.11480756056848991</v>
      </c>
      <c r="V10" s="401"/>
      <c r="W10" s="306">
        <v>0.12281154728448147</v>
      </c>
      <c r="X10" s="400"/>
      <c r="Y10" s="306">
        <v>0.11453895454377061</v>
      </c>
      <c r="Z10" s="306"/>
      <c r="AA10" s="306">
        <v>0.12189141507271223</v>
      </c>
      <c r="AB10" s="786"/>
      <c r="AC10" s="306">
        <v>0.11250126493776506</v>
      </c>
      <c r="AD10" s="786"/>
      <c r="AE10" s="306">
        <v>0.11712311141773026</v>
      </c>
      <c r="AF10" s="786"/>
      <c r="AG10" s="306">
        <v>0.11742704677659728</v>
      </c>
    </row>
    <row r="11" spans="1:33" s="741" customFormat="1" ht="15" customHeight="1" x14ac:dyDescent="0.15">
      <c r="A11" s="398" t="s">
        <v>420</v>
      </c>
      <c r="B11" s="297"/>
      <c r="C11" s="289">
        <v>0.15374776676953061</v>
      </c>
      <c r="D11" s="304"/>
      <c r="E11" s="289">
        <v>0.13709640920734634</v>
      </c>
      <c r="F11" s="289"/>
      <c r="G11" s="289">
        <v>0.15653489269253415</v>
      </c>
      <c r="H11" s="304"/>
      <c r="I11" s="289">
        <v>0.14311304993502877</v>
      </c>
      <c r="J11" s="289"/>
      <c r="K11" s="289">
        <v>0.17863341789312601</v>
      </c>
      <c r="L11" s="304"/>
      <c r="M11" s="289">
        <v>0.16444171315117709</v>
      </c>
      <c r="N11" s="304"/>
      <c r="O11" s="289">
        <v>0.1602056339505849</v>
      </c>
      <c r="P11" s="286"/>
      <c r="Q11" s="289">
        <v>0.15452337583485123</v>
      </c>
      <c r="R11" s="286"/>
      <c r="S11" s="289">
        <v>0.15903410424084144</v>
      </c>
      <c r="T11" s="286"/>
      <c r="U11" s="289">
        <v>0.15041054388622482</v>
      </c>
      <c r="V11" s="180"/>
      <c r="W11" s="289">
        <v>0.15946533729232665</v>
      </c>
      <c r="X11" s="286"/>
      <c r="Y11" s="289">
        <v>0.14872374319267959</v>
      </c>
      <c r="Z11" s="289"/>
      <c r="AA11" s="289">
        <v>0.15867114535469015</v>
      </c>
      <c r="AB11" s="304"/>
      <c r="AC11" s="289">
        <v>0.14644759477833691</v>
      </c>
      <c r="AD11" s="304"/>
      <c r="AE11" s="289">
        <v>0.14540454562876087</v>
      </c>
      <c r="AF11" s="304"/>
      <c r="AG11" s="289">
        <v>0.14590644680544204</v>
      </c>
    </row>
    <row r="12" spans="1:33" s="741" customFormat="1" ht="15" customHeight="1" x14ac:dyDescent="0.15">
      <c r="A12" s="486" t="s">
        <v>421</v>
      </c>
      <c r="B12" s="491"/>
      <c r="C12" s="306">
        <v>0.16350292350170537</v>
      </c>
      <c r="D12" s="786"/>
      <c r="E12" s="306">
        <v>0.14644677172624165</v>
      </c>
      <c r="F12" s="306"/>
      <c r="G12" s="306">
        <v>0.16430123246228504</v>
      </c>
      <c r="H12" s="786"/>
      <c r="I12" s="306">
        <v>0.15089103397067014</v>
      </c>
      <c r="J12" s="306"/>
      <c r="K12" s="306">
        <v>0.18650055973789889</v>
      </c>
      <c r="L12" s="786"/>
      <c r="M12" s="306">
        <v>0.17233620119126405</v>
      </c>
      <c r="N12" s="786"/>
      <c r="O12" s="306">
        <v>0.16851492419870953</v>
      </c>
      <c r="P12" s="400"/>
      <c r="Q12" s="306">
        <v>0.1632361870066788</v>
      </c>
      <c r="R12" s="400"/>
      <c r="S12" s="306">
        <v>0.16716484906603551</v>
      </c>
      <c r="T12" s="400"/>
      <c r="U12" s="306">
        <v>0.15881439171000453</v>
      </c>
      <c r="V12" s="401"/>
      <c r="W12" s="306">
        <v>0.16556271661088989</v>
      </c>
      <c r="X12" s="400"/>
      <c r="Y12" s="306">
        <v>0.15511428888971215</v>
      </c>
      <c r="Z12" s="306"/>
      <c r="AA12" s="306">
        <v>0.16476123077536456</v>
      </c>
      <c r="AB12" s="786"/>
      <c r="AC12" s="306">
        <v>0.15282288111424919</v>
      </c>
      <c r="AD12" s="786"/>
      <c r="AE12" s="306">
        <v>0.15594457859031849</v>
      </c>
      <c r="AF12" s="786"/>
      <c r="AG12" s="306">
        <v>0.15730012980145186</v>
      </c>
    </row>
    <row r="13" spans="1:33" s="741" customFormat="1" ht="15" customHeight="1" x14ac:dyDescent="0.15">
      <c r="A13" s="398" t="s">
        <v>422</v>
      </c>
      <c r="B13" s="297"/>
      <c r="C13" s="289">
        <v>6.8976509914291703E-2</v>
      </c>
      <c r="D13" s="304"/>
      <c r="E13" s="289">
        <v>6.8976509914291703E-2</v>
      </c>
      <c r="F13" s="289"/>
      <c r="G13" s="289">
        <v>7.108937002065506E-2</v>
      </c>
      <c r="H13" s="304"/>
      <c r="I13" s="289">
        <v>7.108937002065506E-2</v>
      </c>
      <c r="J13" s="289"/>
      <c r="K13" s="289">
        <v>8.1236601075183434E-2</v>
      </c>
      <c r="L13" s="304"/>
      <c r="M13" s="289">
        <v>8.1236601075183434E-2</v>
      </c>
      <c r="N13" s="304"/>
      <c r="O13" s="289">
        <v>7.2054132613578459E-2</v>
      </c>
      <c r="P13" s="286"/>
      <c r="Q13" s="289">
        <v>7.2054132613578459E-2</v>
      </c>
      <c r="R13" s="286"/>
      <c r="S13" s="289">
        <v>7.4198354109253253E-2</v>
      </c>
      <c r="T13" s="286"/>
      <c r="U13" s="289">
        <v>7.4198354109253253E-2</v>
      </c>
      <c r="V13" s="180"/>
      <c r="W13" s="289">
        <v>7.5699934473216518E-2</v>
      </c>
      <c r="X13" s="286"/>
      <c r="Y13" s="289">
        <v>7.5699934473216518E-2</v>
      </c>
      <c r="Z13" s="289"/>
      <c r="AA13" s="289">
        <v>7.4388893302242548E-2</v>
      </c>
      <c r="AB13" s="304"/>
      <c r="AC13" s="289">
        <v>7.4388893302242548E-2</v>
      </c>
      <c r="AD13" s="304"/>
      <c r="AE13" s="289">
        <v>6.9095362984009034E-2</v>
      </c>
      <c r="AF13" s="304"/>
      <c r="AG13" s="289">
        <v>6.9095362984009034E-2</v>
      </c>
    </row>
    <row r="14" spans="1:33" s="741" customFormat="1" ht="4.9000000000000004" customHeight="1" x14ac:dyDescent="0.15">
      <c r="A14" s="286"/>
      <c r="B14" s="280"/>
      <c r="C14" s="286"/>
      <c r="D14" s="286"/>
      <c r="E14" s="286"/>
      <c r="F14" s="286"/>
      <c r="G14" s="286"/>
      <c r="H14" s="787"/>
      <c r="I14" s="286"/>
      <c r="J14" s="286"/>
      <c r="K14" s="280"/>
      <c r="L14" s="280"/>
      <c r="M14" s="280"/>
      <c r="N14" s="286"/>
      <c r="O14" s="286"/>
      <c r="P14" s="286"/>
      <c r="Q14" s="286"/>
      <c r="R14" s="286"/>
      <c r="S14" s="286"/>
      <c r="T14" s="286"/>
      <c r="U14" s="286"/>
      <c r="V14" s="286"/>
      <c r="W14" s="286"/>
      <c r="X14" s="400"/>
      <c r="Y14" s="286"/>
      <c r="Z14" s="286"/>
      <c r="AA14" s="286"/>
      <c r="AB14" s="286"/>
      <c r="AC14" s="286"/>
      <c r="AD14" s="286"/>
      <c r="AE14" s="286"/>
      <c r="AF14" s="286"/>
      <c r="AG14" s="286"/>
    </row>
    <row r="15" spans="1:33" s="741" customFormat="1" ht="15" customHeight="1" x14ac:dyDescent="0.15">
      <c r="A15" s="788" t="s">
        <v>423</v>
      </c>
      <c r="B15" s="789"/>
      <c r="C15" s="283"/>
      <c r="D15" s="283"/>
      <c r="E15" s="283"/>
      <c r="F15" s="283"/>
      <c r="G15" s="283"/>
      <c r="H15" s="790"/>
      <c r="I15" s="283"/>
      <c r="J15" s="283"/>
      <c r="K15" s="789"/>
      <c r="L15" s="789"/>
      <c r="M15" s="789"/>
      <c r="N15" s="283"/>
      <c r="O15" s="283"/>
      <c r="P15" s="283"/>
      <c r="Q15" s="283"/>
      <c r="R15" s="283"/>
      <c r="S15" s="283"/>
      <c r="T15" s="283"/>
      <c r="U15" s="283"/>
      <c r="V15" s="283"/>
      <c r="W15" s="283"/>
      <c r="X15" s="283"/>
      <c r="Y15" s="283"/>
      <c r="Z15" s="283"/>
      <c r="AA15" s="283"/>
      <c r="AB15" s="283"/>
      <c r="AC15" s="283"/>
      <c r="AD15" s="283"/>
      <c r="AE15" s="283"/>
      <c r="AF15" s="283"/>
      <c r="AG15" s="283"/>
    </row>
    <row r="16" spans="1:33" s="741" customFormat="1" ht="21.4" customHeight="1" x14ac:dyDescent="0.15">
      <c r="A16" s="791" t="s">
        <v>419</v>
      </c>
      <c r="B16" s="489"/>
      <c r="C16" s="298">
        <v>11950</v>
      </c>
      <c r="D16" s="792"/>
      <c r="E16" s="298">
        <v>11950</v>
      </c>
      <c r="F16" s="792"/>
      <c r="G16" s="298">
        <v>12223</v>
      </c>
      <c r="H16" s="793"/>
      <c r="I16" s="298">
        <v>12223</v>
      </c>
      <c r="J16" s="792"/>
      <c r="K16" s="298">
        <v>13703</v>
      </c>
      <c r="L16" s="792"/>
      <c r="M16" s="298">
        <v>13703</v>
      </c>
      <c r="N16" s="792"/>
      <c r="O16" s="298">
        <v>11580</v>
      </c>
      <c r="P16" s="792"/>
      <c r="Q16" s="298">
        <v>11580</v>
      </c>
      <c r="R16" s="792"/>
      <c r="S16" s="298">
        <v>11899</v>
      </c>
      <c r="T16" s="792"/>
      <c r="U16" s="298">
        <v>11899</v>
      </c>
      <c r="V16" s="400"/>
      <c r="W16" s="298">
        <v>12367</v>
      </c>
      <c r="X16" s="400"/>
      <c r="Y16" s="298">
        <v>12367</v>
      </c>
      <c r="Z16" s="400"/>
      <c r="AA16" s="298">
        <v>12229</v>
      </c>
      <c r="AB16" s="792"/>
      <c r="AC16" s="298">
        <v>12229</v>
      </c>
      <c r="AD16" s="400"/>
      <c r="AE16" s="298">
        <v>12213</v>
      </c>
      <c r="AF16" s="792"/>
      <c r="AG16" s="298">
        <v>12213</v>
      </c>
    </row>
    <row r="17" spans="1:33" s="741" customFormat="1" ht="15" customHeight="1" x14ac:dyDescent="0.15">
      <c r="A17" s="794" t="s">
        <v>424</v>
      </c>
      <c r="B17" s="288"/>
      <c r="C17" s="404">
        <v>98512</v>
      </c>
      <c r="D17" s="296"/>
      <c r="E17" s="404">
        <v>110477</v>
      </c>
      <c r="F17" s="795"/>
      <c r="G17" s="404">
        <v>98502</v>
      </c>
      <c r="H17" s="435"/>
      <c r="I17" s="404">
        <v>107740</v>
      </c>
      <c r="J17" s="795"/>
      <c r="K17" s="404">
        <v>97367</v>
      </c>
      <c r="L17" s="296"/>
      <c r="M17" s="404">
        <v>105770</v>
      </c>
      <c r="N17" s="795"/>
      <c r="O17" s="404">
        <v>95315</v>
      </c>
      <c r="P17" s="296"/>
      <c r="Q17" s="404">
        <v>98820</v>
      </c>
      <c r="R17" s="296"/>
      <c r="S17" s="404">
        <v>98023</v>
      </c>
      <c r="T17" s="296"/>
      <c r="U17" s="404">
        <v>103643</v>
      </c>
      <c r="V17" s="286"/>
      <c r="W17" s="404">
        <v>100699</v>
      </c>
      <c r="X17" s="286"/>
      <c r="Y17" s="404">
        <v>107972</v>
      </c>
      <c r="Z17" s="286"/>
      <c r="AA17" s="404">
        <v>100327</v>
      </c>
      <c r="AB17" s="296"/>
      <c r="AC17" s="404">
        <v>108701</v>
      </c>
      <c r="AD17" s="286"/>
      <c r="AE17" s="404">
        <v>104364</v>
      </c>
      <c r="AF17" s="296"/>
      <c r="AG17" s="404">
        <v>104005</v>
      </c>
    </row>
    <row r="18" spans="1:33" s="741" customFormat="1" ht="23.65" customHeight="1" x14ac:dyDescent="0.15">
      <c r="A18" s="791" t="s">
        <v>425</v>
      </c>
      <c r="B18" s="489"/>
      <c r="C18" s="306">
        <v>0.12130501867792756</v>
      </c>
      <c r="D18" s="786"/>
      <c r="E18" s="306">
        <v>0.1081673108429809</v>
      </c>
      <c r="F18" s="786"/>
      <c r="G18" s="306">
        <v>0.12408885098779721</v>
      </c>
      <c r="H18" s="786"/>
      <c r="I18" s="306">
        <v>0.1134490439948023</v>
      </c>
      <c r="J18" s="786"/>
      <c r="K18" s="306">
        <v>0.14073556749206609</v>
      </c>
      <c r="L18" s="786"/>
      <c r="M18" s="306">
        <v>0.12955469414767892</v>
      </c>
      <c r="N18" s="786"/>
      <c r="O18" s="306">
        <v>0.12149189529454965</v>
      </c>
      <c r="P18" s="786"/>
      <c r="Q18" s="306">
        <v>0.11718275652701882</v>
      </c>
      <c r="R18" s="786"/>
      <c r="S18" s="306">
        <v>0.12138987788580231</v>
      </c>
      <c r="T18" s="786"/>
      <c r="U18" s="306">
        <v>0.11480756056848991</v>
      </c>
      <c r="V18" s="400"/>
      <c r="W18" s="306">
        <v>0.12281154728448147</v>
      </c>
      <c r="X18" s="400"/>
      <c r="Y18" s="306">
        <v>0.11453895454377061</v>
      </c>
      <c r="Z18" s="400"/>
      <c r="AA18" s="306">
        <v>0.12189141507271223</v>
      </c>
      <c r="AB18" s="786"/>
      <c r="AC18" s="306">
        <v>0.11250126493776506</v>
      </c>
      <c r="AD18" s="400"/>
      <c r="AE18" s="306">
        <v>0.11712311141773026</v>
      </c>
      <c r="AF18" s="786"/>
      <c r="AG18" s="306">
        <v>0.11742704677659728</v>
      </c>
    </row>
    <row r="19" spans="1:33" s="741" customFormat="1" ht="4.9000000000000004" customHeight="1" x14ac:dyDescent="0.15">
      <c r="A19" s="796"/>
      <c r="B19" s="288"/>
      <c r="C19" s="797"/>
      <c r="D19" s="795"/>
      <c r="E19" s="797"/>
      <c r="F19" s="795"/>
      <c r="G19" s="797"/>
      <c r="H19" s="435"/>
      <c r="I19" s="797"/>
      <c r="J19" s="795"/>
      <c r="K19" s="797"/>
      <c r="L19" s="795"/>
      <c r="M19" s="797"/>
      <c r="N19" s="795"/>
      <c r="O19" s="797"/>
      <c r="P19" s="795"/>
      <c r="Q19" s="797"/>
      <c r="R19" s="795"/>
      <c r="S19" s="797"/>
      <c r="T19" s="795"/>
      <c r="U19" s="797"/>
      <c r="V19" s="286"/>
      <c r="W19" s="797"/>
      <c r="X19" s="286"/>
      <c r="Y19" s="290"/>
      <c r="Z19" s="286"/>
      <c r="AA19" s="290"/>
      <c r="AB19" s="795"/>
      <c r="AC19" s="290"/>
      <c r="AD19" s="286"/>
      <c r="AE19" s="290"/>
      <c r="AF19" s="795"/>
      <c r="AG19" s="290"/>
    </row>
    <row r="20" spans="1:33" s="741" customFormat="1" ht="15" customHeight="1" x14ac:dyDescent="0.15">
      <c r="A20" s="791" t="s">
        <v>420</v>
      </c>
      <c r="B20" s="489"/>
      <c r="C20" s="298">
        <v>15146</v>
      </c>
      <c r="D20" s="396"/>
      <c r="E20" s="298">
        <v>15146</v>
      </c>
      <c r="F20" s="396"/>
      <c r="G20" s="298">
        <v>15419</v>
      </c>
      <c r="H20" s="793"/>
      <c r="I20" s="298">
        <v>15419</v>
      </c>
      <c r="J20" s="396"/>
      <c r="K20" s="298">
        <v>17393</v>
      </c>
      <c r="L20" s="396"/>
      <c r="M20" s="298">
        <v>17393</v>
      </c>
      <c r="N20" s="396"/>
      <c r="O20" s="298">
        <v>15270</v>
      </c>
      <c r="P20" s="396"/>
      <c r="Q20" s="298">
        <v>15270</v>
      </c>
      <c r="R20" s="396"/>
      <c r="S20" s="298">
        <v>15589</v>
      </c>
      <c r="T20" s="396"/>
      <c r="U20" s="298">
        <v>15589</v>
      </c>
      <c r="V20" s="400"/>
      <c r="W20" s="298">
        <v>16058</v>
      </c>
      <c r="X20" s="400"/>
      <c r="Y20" s="298">
        <v>16058</v>
      </c>
      <c r="Z20" s="400"/>
      <c r="AA20" s="298">
        <v>15919</v>
      </c>
      <c r="AB20" s="396"/>
      <c r="AC20" s="298">
        <v>15919</v>
      </c>
      <c r="AD20" s="400"/>
      <c r="AE20" s="298">
        <v>15175</v>
      </c>
      <c r="AF20" s="396"/>
      <c r="AG20" s="298">
        <v>15175</v>
      </c>
    </row>
    <row r="21" spans="1:33" s="741" customFormat="1" ht="15" customHeight="1" x14ac:dyDescent="0.15">
      <c r="A21" s="794" t="s">
        <v>424</v>
      </c>
      <c r="B21" s="288"/>
      <c r="C21" s="287">
        <v>98512</v>
      </c>
      <c r="D21" s="300"/>
      <c r="E21" s="287">
        <v>110477</v>
      </c>
      <c r="F21" s="300"/>
      <c r="G21" s="287">
        <v>98502</v>
      </c>
      <c r="H21" s="435"/>
      <c r="I21" s="287">
        <v>107740</v>
      </c>
      <c r="J21" s="300"/>
      <c r="K21" s="287">
        <v>97367</v>
      </c>
      <c r="L21" s="300"/>
      <c r="M21" s="287">
        <v>105770</v>
      </c>
      <c r="N21" s="300"/>
      <c r="O21" s="287">
        <v>95315</v>
      </c>
      <c r="P21" s="300"/>
      <c r="Q21" s="287">
        <v>98820</v>
      </c>
      <c r="R21" s="300"/>
      <c r="S21" s="287">
        <v>98023</v>
      </c>
      <c r="T21" s="300"/>
      <c r="U21" s="287">
        <v>103643</v>
      </c>
      <c r="V21" s="286"/>
      <c r="W21" s="287">
        <v>100699</v>
      </c>
      <c r="X21" s="286"/>
      <c r="Y21" s="287">
        <v>107972</v>
      </c>
      <c r="Z21" s="286"/>
      <c r="AA21" s="287">
        <v>100327</v>
      </c>
      <c r="AB21" s="300"/>
      <c r="AC21" s="287">
        <v>108701</v>
      </c>
      <c r="AD21" s="286"/>
      <c r="AE21" s="287">
        <v>104364</v>
      </c>
      <c r="AF21" s="300"/>
      <c r="AG21" s="287">
        <v>104005</v>
      </c>
    </row>
    <row r="22" spans="1:33" s="741" customFormat="1" ht="15" customHeight="1" x14ac:dyDescent="0.15">
      <c r="A22" s="791" t="s">
        <v>426</v>
      </c>
      <c r="B22" s="491"/>
      <c r="C22" s="306">
        <v>0.15374776676953061</v>
      </c>
      <c r="D22" s="786"/>
      <c r="E22" s="306">
        <v>0.13709640920734634</v>
      </c>
      <c r="F22" s="786"/>
      <c r="G22" s="306">
        <v>0.15653489269253415</v>
      </c>
      <c r="H22" s="786"/>
      <c r="I22" s="306">
        <v>0.14311304993502877</v>
      </c>
      <c r="J22" s="786"/>
      <c r="K22" s="306">
        <v>0.17863341789312601</v>
      </c>
      <c r="L22" s="786"/>
      <c r="M22" s="306">
        <v>0.16444171315117709</v>
      </c>
      <c r="N22" s="786"/>
      <c r="O22" s="306">
        <v>0.1602056339505849</v>
      </c>
      <c r="P22" s="786"/>
      <c r="Q22" s="306">
        <v>0.15452337583485123</v>
      </c>
      <c r="R22" s="400"/>
      <c r="S22" s="306">
        <v>0.15903410424084144</v>
      </c>
      <c r="T22" s="400"/>
      <c r="U22" s="306">
        <v>0.15041054388622482</v>
      </c>
      <c r="V22" s="400"/>
      <c r="W22" s="306">
        <v>0.15946533729232665</v>
      </c>
      <c r="X22" s="786"/>
      <c r="Y22" s="306">
        <v>0.14872374319267959</v>
      </c>
      <c r="Z22" s="400"/>
      <c r="AA22" s="306">
        <v>0.15867114535469015</v>
      </c>
      <c r="AB22" s="786"/>
      <c r="AC22" s="306">
        <v>0.14644759477833691</v>
      </c>
      <c r="AD22" s="400"/>
      <c r="AE22" s="306">
        <v>0.14540454562876087</v>
      </c>
      <c r="AF22" s="786"/>
      <c r="AG22" s="306">
        <v>0.14590644680544204</v>
      </c>
    </row>
    <row r="23" spans="1:33" s="741" customFormat="1" ht="4.9000000000000004" customHeight="1" x14ac:dyDescent="0.15">
      <c r="A23" s="796"/>
      <c r="B23" s="288"/>
      <c r="C23" s="797"/>
      <c r="D23" s="795"/>
      <c r="E23" s="797"/>
      <c r="F23" s="795"/>
      <c r="G23" s="797"/>
      <c r="H23" s="435"/>
      <c r="I23" s="797"/>
      <c r="J23" s="795"/>
      <c r="K23" s="797"/>
      <c r="L23" s="795"/>
      <c r="M23" s="797"/>
      <c r="N23" s="795"/>
      <c r="O23" s="797"/>
      <c r="P23" s="795"/>
      <c r="Q23" s="797"/>
      <c r="R23" s="795"/>
      <c r="S23" s="797"/>
      <c r="T23" s="795"/>
      <c r="U23" s="797"/>
      <c r="V23" s="286"/>
      <c r="W23" s="797"/>
      <c r="X23" s="286"/>
      <c r="Y23" s="290"/>
      <c r="Z23" s="286"/>
      <c r="AA23" s="290"/>
      <c r="AB23" s="795"/>
      <c r="AC23" s="290"/>
      <c r="AD23" s="286"/>
      <c r="AE23" s="290"/>
      <c r="AF23" s="795"/>
      <c r="AG23" s="290"/>
    </row>
    <row r="24" spans="1:33" s="741" customFormat="1" ht="15" customHeight="1" x14ac:dyDescent="0.15">
      <c r="A24" s="791" t="s">
        <v>421</v>
      </c>
      <c r="B24" s="489"/>
      <c r="C24" s="499">
        <v>16107</v>
      </c>
      <c r="D24" s="792"/>
      <c r="E24" s="499">
        <v>16179</v>
      </c>
      <c r="F24" s="792"/>
      <c r="G24" s="499">
        <v>16184</v>
      </c>
      <c r="H24" s="793"/>
      <c r="I24" s="499">
        <v>16257</v>
      </c>
      <c r="J24" s="792"/>
      <c r="K24" s="499">
        <v>18159</v>
      </c>
      <c r="L24" s="792"/>
      <c r="M24" s="499">
        <v>18228</v>
      </c>
      <c r="N24" s="792"/>
      <c r="O24" s="499">
        <v>16062</v>
      </c>
      <c r="P24" s="792"/>
      <c r="Q24" s="499">
        <v>16131</v>
      </c>
      <c r="R24" s="792"/>
      <c r="S24" s="499">
        <v>16386</v>
      </c>
      <c r="T24" s="792"/>
      <c r="U24" s="499">
        <v>16460</v>
      </c>
      <c r="V24" s="400"/>
      <c r="W24" s="499">
        <v>16672</v>
      </c>
      <c r="X24" s="400"/>
      <c r="Y24" s="298">
        <v>16748</v>
      </c>
      <c r="Z24" s="400"/>
      <c r="AA24" s="298">
        <v>16530</v>
      </c>
      <c r="AB24" s="792"/>
      <c r="AC24" s="298">
        <v>16612</v>
      </c>
      <c r="AD24" s="400"/>
      <c r="AE24" s="298">
        <v>16275</v>
      </c>
      <c r="AF24" s="792"/>
      <c r="AG24" s="298">
        <v>16360</v>
      </c>
    </row>
    <row r="25" spans="1:33" s="741" customFormat="1" ht="15" customHeight="1" x14ac:dyDescent="0.15">
      <c r="A25" s="794" t="s">
        <v>424</v>
      </c>
      <c r="B25" s="288"/>
      <c r="C25" s="404">
        <v>98512</v>
      </c>
      <c r="D25" s="296"/>
      <c r="E25" s="404">
        <v>110477</v>
      </c>
      <c r="F25" s="296"/>
      <c r="G25" s="404">
        <v>98502</v>
      </c>
      <c r="H25" s="435"/>
      <c r="I25" s="404">
        <v>107740</v>
      </c>
      <c r="J25" s="296"/>
      <c r="K25" s="404">
        <v>97367</v>
      </c>
      <c r="L25" s="296"/>
      <c r="M25" s="404">
        <v>105770</v>
      </c>
      <c r="N25" s="296"/>
      <c r="O25" s="404">
        <v>95315</v>
      </c>
      <c r="P25" s="296"/>
      <c r="Q25" s="404">
        <v>98820</v>
      </c>
      <c r="R25" s="296"/>
      <c r="S25" s="404">
        <v>98023</v>
      </c>
      <c r="T25" s="296"/>
      <c r="U25" s="404">
        <v>103643</v>
      </c>
      <c r="V25" s="286"/>
      <c r="W25" s="404">
        <v>100699</v>
      </c>
      <c r="X25" s="286"/>
      <c r="Y25" s="404">
        <v>107972</v>
      </c>
      <c r="Z25" s="286"/>
      <c r="AA25" s="404">
        <v>100327</v>
      </c>
      <c r="AB25" s="296"/>
      <c r="AC25" s="404">
        <v>108701</v>
      </c>
      <c r="AD25" s="286"/>
      <c r="AE25" s="404">
        <v>104364</v>
      </c>
      <c r="AF25" s="296"/>
      <c r="AG25" s="404">
        <v>104005</v>
      </c>
    </row>
    <row r="26" spans="1:33" s="741" customFormat="1" ht="15" customHeight="1" x14ac:dyDescent="0.15">
      <c r="A26" s="791" t="s">
        <v>427</v>
      </c>
      <c r="B26" s="491"/>
      <c r="C26" s="306">
        <v>0.16350292350170537</v>
      </c>
      <c r="D26" s="786"/>
      <c r="E26" s="306">
        <v>0.14644677172624165</v>
      </c>
      <c r="F26" s="786"/>
      <c r="G26" s="306">
        <v>0.16430123246228504</v>
      </c>
      <c r="H26" s="786"/>
      <c r="I26" s="306">
        <v>0.15089103397067014</v>
      </c>
      <c r="J26" s="786"/>
      <c r="K26" s="306">
        <v>0.18650055973789889</v>
      </c>
      <c r="L26" s="786"/>
      <c r="M26" s="306">
        <v>0.17233620119126405</v>
      </c>
      <c r="N26" s="786"/>
      <c r="O26" s="306">
        <v>0.16851492419870953</v>
      </c>
      <c r="P26" s="786"/>
      <c r="Q26" s="306">
        <v>0.1632361870066788</v>
      </c>
      <c r="R26" s="400"/>
      <c r="S26" s="306">
        <v>0.16716484906603551</v>
      </c>
      <c r="T26" s="400"/>
      <c r="U26" s="306">
        <v>0.15881439171000453</v>
      </c>
      <c r="V26" s="400"/>
      <c r="W26" s="306">
        <v>0.16556271661088989</v>
      </c>
      <c r="X26" s="786"/>
      <c r="Y26" s="306">
        <v>0.15511428888971215</v>
      </c>
      <c r="Z26" s="400"/>
      <c r="AA26" s="306">
        <v>0.16476123077536456</v>
      </c>
      <c r="AB26" s="786"/>
      <c r="AC26" s="306">
        <v>0.15282288111424919</v>
      </c>
      <c r="AD26" s="400"/>
      <c r="AE26" s="306">
        <v>0.15594457859031849</v>
      </c>
      <c r="AF26" s="786"/>
      <c r="AG26" s="306">
        <v>0.15730012980145186</v>
      </c>
    </row>
    <row r="27" spans="1:33" s="741" customFormat="1" ht="4.9000000000000004" customHeight="1" x14ac:dyDescent="0.15">
      <c r="A27" s="796"/>
      <c r="B27" s="288"/>
      <c r="C27" s="287"/>
      <c r="D27" s="300"/>
      <c r="E27" s="287"/>
      <c r="F27" s="300"/>
      <c r="G27" s="287"/>
      <c r="H27" s="435"/>
      <c r="I27" s="287"/>
      <c r="J27" s="300"/>
      <c r="K27" s="287"/>
      <c r="L27" s="300"/>
      <c r="M27" s="287"/>
      <c r="N27" s="300"/>
      <c r="O27" s="287"/>
      <c r="P27" s="300"/>
      <c r="Q27" s="287"/>
      <c r="R27" s="286"/>
      <c r="S27" s="287"/>
      <c r="T27" s="286"/>
      <c r="U27" s="287"/>
      <c r="V27" s="286"/>
      <c r="W27" s="287"/>
      <c r="X27" s="286"/>
      <c r="Y27" s="287"/>
      <c r="Z27" s="286"/>
      <c r="AA27" s="287"/>
      <c r="AB27" s="300"/>
      <c r="AC27" s="287"/>
      <c r="AD27" s="286"/>
      <c r="AE27" s="287"/>
      <c r="AF27" s="300"/>
      <c r="AG27" s="287"/>
    </row>
    <row r="28" spans="1:33" s="741" customFormat="1" ht="15" customHeight="1" x14ac:dyDescent="0.15">
      <c r="A28" s="791" t="s">
        <v>420</v>
      </c>
      <c r="B28" s="489"/>
      <c r="C28" s="499">
        <v>15146</v>
      </c>
      <c r="D28" s="792"/>
      <c r="E28" s="499">
        <v>15146</v>
      </c>
      <c r="F28" s="792"/>
      <c r="G28" s="499">
        <v>15419</v>
      </c>
      <c r="H28" s="793"/>
      <c r="I28" s="499">
        <v>15419</v>
      </c>
      <c r="J28" s="792"/>
      <c r="K28" s="499">
        <v>17393</v>
      </c>
      <c r="L28" s="792"/>
      <c r="M28" s="499">
        <v>17393</v>
      </c>
      <c r="N28" s="792"/>
      <c r="O28" s="499">
        <v>15270</v>
      </c>
      <c r="P28" s="792"/>
      <c r="Q28" s="499">
        <v>15270</v>
      </c>
      <c r="R28" s="792"/>
      <c r="S28" s="499">
        <v>15589</v>
      </c>
      <c r="T28" s="792"/>
      <c r="U28" s="499">
        <v>15589</v>
      </c>
      <c r="V28" s="400"/>
      <c r="W28" s="499">
        <v>16058</v>
      </c>
      <c r="X28" s="400"/>
      <c r="Y28" s="298">
        <v>16058</v>
      </c>
      <c r="Z28" s="400"/>
      <c r="AA28" s="298">
        <v>15919</v>
      </c>
      <c r="AB28" s="792"/>
      <c r="AC28" s="298">
        <v>15919</v>
      </c>
      <c r="AD28" s="400"/>
      <c r="AE28" s="298">
        <v>15175</v>
      </c>
      <c r="AF28" s="792"/>
      <c r="AG28" s="298">
        <v>15175</v>
      </c>
    </row>
    <row r="29" spans="1:33" s="741" customFormat="1" ht="19.899999999999999" customHeight="1" x14ac:dyDescent="0.15">
      <c r="A29" s="794" t="s">
        <v>428</v>
      </c>
      <c r="B29" s="288"/>
      <c r="C29" s="404">
        <v>219582</v>
      </c>
      <c r="D29" s="296"/>
      <c r="E29" s="404">
        <v>219582</v>
      </c>
      <c r="F29" s="296"/>
      <c r="G29" s="404">
        <v>216896</v>
      </c>
      <c r="H29" s="435"/>
      <c r="I29" s="404">
        <v>216896</v>
      </c>
      <c r="J29" s="296"/>
      <c r="K29" s="404">
        <v>214103</v>
      </c>
      <c r="L29" s="296"/>
      <c r="M29" s="404">
        <v>214103</v>
      </c>
      <c r="N29" s="296"/>
      <c r="O29" s="404">
        <v>211924</v>
      </c>
      <c r="P29" s="296"/>
      <c r="Q29" s="404">
        <v>211924</v>
      </c>
      <c r="R29" s="296"/>
      <c r="S29" s="404">
        <v>210099</v>
      </c>
      <c r="T29" s="296"/>
      <c r="U29" s="404">
        <v>210099</v>
      </c>
      <c r="V29" s="286"/>
      <c r="W29" s="404">
        <v>212127</v>
      </c>
      <c r="X29" s="286"/>
      <c r="Y29" s="404">
        <v>212127</v>
      </c>
      <c r="Z29" s="286"/>
      <c r="AA29" s="404">
        <v>213997</v>
      </c>
      <c r="AB29" s="296"/>
      <c r="AC29" s="404">
        <v>213997</v>
      </c>
      <c r="AD29" s="286"/>
      <c r="AE29" s="404">
        <v>219624</v>
      </c>
      <c r="AF29" s="296"/>
      <c r="AG29" s="404">
        <v>219624</v>
      </c>
    </row>
    <row r="30" spans="1:33" s="741" customFormat="1" ht="15" customHeight="1" x14ac:dyDescent="0.15">
      <c r="A30" s="798" t="s">
        <v>429</v>
      </c>
      <c r="B30" s="799"/>
      <c r="C30" s="800">
        <v>6.8976509914291703E-2</v>
      </c>
      <c r="D30" s="801"/>
      <c r="E30" s="800">
        <v>6.8976509914291703E-2</v>
      </c>
      <c r="F30" s="801"/>
      <c r="G30" s="800">
        <v>7.108937002065506E-2</v>
      </c>
      <c r="H30" s="801"/>
      <c r="I30" s="800">
        <v>7.108937002065506E-2</v>
      </c>
      <c r="J30" s="801"/>
      <c r="K30" s="800">
        <v>8.1236601075183434E-2</v>
      </c>
      <c r="L30" s="801"/>
      <c r="M30" s="800">
        <v>8.1236601075183434E-2</v>
      </c>
      <c r="N30" s="801"/>
      <c r="O30" s="800">
        <v>7.2054132613578459E-2</v>
      </c>
      <c r="P30" s="801"/>
      <c r="Q30" s="800">
        <v>7.2054132613578459E-2</v>
      </c>
      <c r="R30" s="802"/>
      <c r="S30" s="800">
        <v>7.4198354109253253E-2</v>
      </c>
      <c r="T30" s="802"/>
      <c r="U30" s="800">
        <v>7.4198354109253253E-2</v>
      </c>
      <c r="V30" s="802"/>
      <c r="W30" s="800">
        <v>7.5699934473216518E-2</v>
      </c>
      <c r="X30" s="801"/>
      <c r="Y30" s="800">
        <v>7.5699934473216518E-2</v>
      </c>
      <c r="Z30" s="802"/>
      <c r="AA30" s="800">
        <v>7.4388893302242548E-2</v>
      </c>
      <c r="AB30" s="801"/>
      <c r="AC30" s="800">
        <v>7.4388893302242548E-2</v>
      </c>
      <c r="AD30" s="802"/>
      <c r="AE30" s="800">
        <v>6.9095362984009034E-2</v>
      </c>
      <c r="AF30" s="801"/>
      <c r="AG30" s="800">
        <v>6.9095362984009034E-2</v>
      </c>
    </row>
    <row r="31" spans="1:33" s="741" customFormat="1" ht="7.5" customHeight="1" x14ac:dyDescent="0.15">
      <c r="A31" s="286"/>
      <c r="B31" s="286"/>
      <c r="C31" s="286"/>
      <c r="D31" s="286"/>
      <c r="E31" s="286"/>
      <c r="F31" s="286"/>
      <c r="G31" s="286"/>
      <c r="H31" s="286"/>
      <c r="I31" s="286"/>
      <c r="J31" s="286"/>
      <c r="K31" s="286"/>
      <c r="L31" s="286"/>
      <c r="M31" s="286"/>
      <c r="N31" s="286"/>
      <c r="O31" s="286"/>
      <c r="P31" s="286"/>
      <c r="Q31" s="286"/>
      <c r="R31" s="286"/>
      <c r="S31" s="286"/>
      <c r="T31" s="286"/>
      <c r="U31" s="286"/>
      <c r="V31" s="286"/>
      <c r="W31" s="286"/>
      <c r="X31" s="286"/>
      <c r="Y31" s="286"/>
      <c r="Z31" s="286"/>
      <c r="AA31" s="286"/>
      <c r="AB31" s="286"/>
      <c r="AC31" s="286"/>
      <c r="AD31" s="286"/>
      <c r="AE31" s="286"/>
      <c r="AF31" s="286"/>
      <c r="AG31" s="286"/>
    </row>
    <row r="32" spans="1:33" ht="13.9" customHeight="1" x14ac:dyDescent="0.2">
      <c r="A32" s="957" t="s">
        <v>430</v>
      </c>
      <c r="B32" s="853"/>
      <c r="C32" s="853"/>
      <c r="D32" s="853"/>
      <c r="E32" s="853"/>
      <c r="F32" s="853"/>
      <c r="G32" s="853"/>
      <c r="H32" s="853"/>
      <c r="I32" s="853"/>
      <c r="J32" s="853"/>
      <c r="K32" s="853"/>
      <c r="L32" s="853"/>
      <c r="M32" s="853"/>
      <c r="N32" s="853"/>
      <c r="O32" s="853"/>
      <c r="P32" s="853"/>
      <c r="Q32" s="853"/>
      <c r="R32" s="853"/>
      <c r="S32" s="853"/>
      <c r="T32" s="853"/>
      <c r="U32" s="853"/>
      <c r="V32" s="853"/>
      <c r="W32" s="853"/>
      <c r="X32" s="853"/>
      <c r="Y32" s="853"/>
      <c r="Z32" s="853"/>
      <c r="AA32" s="853"/>
      <c r="AB32" s="853"/>
      <c r="AC32" s="853"/>
      <c r="AD32" s="853"/>
      <c r="AE32" s="853"/>
      <c r="AF32" s="853"/>
      <c r="AG32" s="853"/>
    </row>
    <row r="33" spans="1:33" ht="13.9" customHeight="1" x14ac:dyDescent="0.2">
      <c r="A33" s="958" t="s">
        <v>431</v>
      </c>
      <c r="B33" s="853"/>
      <c r="C33" s="853"/>
      <c r="D33" s="853"/>
      <c r="E33" s="853"/>
      <c r="F33" s="853"/>
      <c r="G33" s="853"/>
      <c r="H33" s="853"/>
      <c r="I33" s="853"/>
      <c r="J33" s="853"/>
      <c r="K33" s="853"/>
      <c r="L33" s="853"/>
      <c r="M33" s="853"/>
      <c r="N33" s="853"/>
      <c r="O33" s="853"/>
      <c r="P33" s="853"/>
      <c r="Q33" s="853"/>
      <c r="R33" s="853"/>
      <c r="S33" s="853"/>
      <c r="T33" s="853"/>
      <c r="U33" s="853"/>
      <c r="V33" s="853"/>
      <c r="W33" s="853"/>
      <c r="X33" s="853"/>
      <c r="Y33" s="853"/>
      <c r="Z33" s="853"/>
      <c r="AA33" s="853"/>
      <c r="AB33" s="853"/>
      <c r="AC33" s="853"/>
      <c r="AD33" s="853"/>
      <c r="AE33" s="853"/>
      <c r="AF33" s="853"/>
      <c r="AG33" s="853"/>
    </row>
    <row r="34" spans="1:33" ht="13.9" customHeight="1" x14ac:dyDescent="0.2">
      <c r="A34" s="954"/>
      <c r="B34" s="853"/>
      <c r="C34" s="853"/>
      <c r="D34" s="853"/>
      <c r="E34" s="853"/>
      <c r="F34" s="853"/>
      <c r="G34" s="853"/>
      <c r="H34" s="853"/>
      <c r="I34" s="853"/>
      <c r="J34" s="853"/>
      <c r="K34" s="853"/>
      <c r="L34" s="853"/>
      <c r="M34" s="853"/>
      <c r="N34" s="853"/>
      <c r="O34" s="853"/>
      <c r="P34" s="853"/>
      <c r="Q34" s="853"/>
      <c r="R34" s="853"/>
      <c r="S34" s="853"/>
      <c r="T34" s="853"/>
      <c r="U34" s="853"/>
      <c r="V34" s="157"/>
      <c r="W34" s="157"/>
      <c r="X34" s="157"/>
      <c r="Y34" s="157"/>
      <c r="Z34" s="157"/>
      <c r="AA34" s="157"/>
      <c r="AB34" s="157"/>
      <c r="AC34" s="157"/>
      <c r="AD34" s="157"/>
      <c r="AE34" s="157"/>
      <c r="AF34" s="157"/>
      <c r="AG34" s="157"/>
    </row>
  </sheetData>
  <mergeCells count="16">
    <mergeCell ref="A1:AG1"/>
    <mergeCell ref="A2:AG2"/>
    <mergeCell ref="A3:AG3"/>
    <mergeCell ref="A4:AG4"/>
    <mergeCell ref="C6:AG6"/>
    <mergeCell ref="A34:U34"/>
    <mergeCell ref="W7:Y7"/>
    <mergeCell ref="AA7:AC7"/>
    <mergeCell ref="AE7:AG7"/>
    <mergeCell ref="A32:AG32"/>
    <mergeCell ref="A33:AG33"/>
    <mergeCell ref="C7:E7"/>
    <mergeCell ref="G7:I7"/>
    <mergeCell ref="K7:M7"/>
    <mergeCell ref="O7:Q7"/>
    <mergeCell ref="S7:U7"/>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showGridLines="0" workbookViewId="0">
      <selection activeCell="J8" sqref="J8"/>
    </sheetView>
  </sheetViews>
  <sheetFormatPr defaultColWidth="21.5" defaultRowHeight="12.75" x14ac:dyDescent="0.2"/>
  <cols>
    <col min="1" max="1" width="40.33203125" customWidth="1"/>
    <col min="2" max="2" width="0.6640625" customWidth="1"/>
    <col min="3" max="3" width="5.33203125" customWidth="1"/>
    <col min="5" max="7" width="0.6640625" customWidth="1"/>
  </cols>
  <sheetData>
    <row r="1" spans="1:8" s="512" customFormat="1" ht="18.75" customHeight="1" x14ac:dyDescent="0.2">
      <c r="A1" s="819" t="s">
        <v>19</v>
      </c>
      <c r="B1" s="850"/>
      <c r="C1" s="850"/>
      <c r="D1" s="850"/>
      <c r="E1" s="850"/>
      <c r="F1" s="850"/>
      <c r="G1" s="850"/>
      <c r="H1" s="850"/>
    </row>
    <row r="2" spans="1:8" s="512" customFormat="1" ht="18.75" customHeight="1" x14ac:dyDescent="0.2">
      <c r="A2" s="819" t="s">
        <v>20</v>
      </c>
      <c r="B2" s="850"/>
      <c r="C2" s="850"/>
      <c r="D2" s="850"/>
      <c r="E2" s="850"/>
      <c r="F2" s="850"/>
      <c r="G2" s="850"/>
      <c r="H2" s="850"/>
    </row>
    <row r="3" spans="1:8" s="512" customFormat="1" ht="18.75" customHeight="1" x14ac:dyDescent="0.2">
      <c r="A3" s="819" t="s">
        <v>432</v>
      </c>
      <c r="B3" s="850"/>
      <c r="C3" s="850"/>
      <c r="D3" s="850"/>
      <c r="E3" s="850"/>
      <c r="F3" s="850"/>
      <c r="G3" s="850"/>
      <c r="H3" s="850"/>
    </row>
    <row r="4" spans="1:8" ht="18.75" customHeight="1" x14ac:dyDescent="0.2">
      <c r="A4" s="954"/>
      <c r="B4" s="853"/>
      <c r="C4" s="853"/>
      <c r="D4" s="853"/>
      <c r="E4" s="853"/>
      <c r="F4" s="853"/>
      <c r="G4" s="853"/>
      <c r="H4" s="853"/>
    </row>
    <row r="5" spans="1:8" ht="66.400000000000006" customHeight="1" x14ac:dyDescent="0.2">
      <c r="A5" s="962" t="s">
        <v>433</v>
      </c>
      <c r="B5" s="853"/>
      <c r="C5" s="853"/>
      <c r="D5" s="853"/>
      <c r="E5" s="853"/>
      <c r="F5" s="853"/>
      <c r="G5" s="853"/>
      <c r="H5" s="853"/>
    </row>
    <row r="6" spans="1:8" ht="19.899999999999999" customHeight="1" x14ac:dyDescent="0.2">
      <c r="A6" s="961"/>
      <c r="B6" s="853"/>
      <c r="C6" s="853"/>
      <c r="D6" s="853"/>
      <c r="E6" s="853"/>
      <c r="F6" s="853"/>
      <c r="G6" s="853"/>
      <c r="H6" s="853"/>
    </row>
    <row r="7" spans="1:8" ht="25.15" customHeight="1" x14ac:dyDescent="0.2">
      <c r="A7" s="962" t="s">
        <v>434</v>
      </c>
      <c r="B7" s="853"/>
      <c r="C7" s="853"/>
      <c r="D7" s="853"/>
      <c r="E7" s="853"/>
      <c r="F7" s="853"/>
      <c r="G7" s="853"/>
      <c r="H7" s="853"/>
    </row>
    <row r="8" spans="1:8" ht="16.149999999999999" customHeight="1" x14ac:dyDescent="0.2">
      <c r="A8" s="12"/>
      <c r="B8" s="12"/>
      <c r="C8" s="12"/>
      <c r="D8" s="12"/>
      <c r="E8" s="12"/>
      <c r="F8" s="12"/>
      <c r="G8" s="12"/>
      <c r="H8" s="12"/>
    </row>
    <row r="9" spans="1:8" ht="16.149999999999999" customHeight="1" x14ac:dyDescent="0.2">
      <c r="A9" s="12"/>
      <c r="B9" s="12"/>
      <c r="C9" s="12"/>
      <c r="D9" s="158" t="s">
        <v>435</v>
      </c>
      <c r="E9" s="12"/>
      <c r="F9" s="12"/>
      <c r="G9" s="12"/>
      <c r="H9" s="158" t="s">
        <v>436</v>
      </c>
    </row>
    <row r="10" spans="1:8" ht="26.25" customHeight="1" x14ac:dyDescent="0.2">
      <c r="A10" s="41" t="s">
        <v>437</v>
      </c>
      <c r="B10" s="12"/>
      <c r="C10" s="12"/>
      <c r="D10" s="40" t="s">
        <v>438</v>
      </c>
      <c r="E10" s="12"/>
      <c r="F10" s="12"/>
      <c r="G10" s="12"/>
      <c r="H10" s="40" t="s">
        <v>438</v>
      </c>
    </row>
    <row r="11" spans="1:8" ht="16.149999999999999" customHeight="1" x14ac:dyDescent="0.2">
      <c r="A11" s="51" t="s">
        <v>439</v>
      </c>
      <c r="B11" s="159"/>
      <c r="C11" s="43" t="s">
        <v>258</v>
      </c>
      <c r="D11" s="44">
        <v>15175</v>
      </c>
      <c r="E11" s="159"/>
      <c r="F11" s="23"/>
      <c r="G11" s="159"/>
      <c r="H11" s="44">
        <v>16617</v>
      </c>
    </row>
    <row r="12" spans="1:8" ht="16.149999999999999" customHeight="1" x14ac:dyDescent="0.2">
      <c r="A12" s="2" t="s">
        <v>440</v>
      </c>
      <c r="B12" s="12"/>
      <c r="C12" s="1"/>
      <c r="D12" s="21">
        <v>257124</v>
      </c>
      <c r="E12" s="12"/>
      <c r="F12" s="22"/>
      <c r="G12" s="12"/>
      <c r="H12" s="21">
        <v>253500</v>
      </c>
    </row>
    <row r="13" spans="1:8" ht="16.149999999999999" customHeight="1" x14ac:dyDescent="0.2">
      <c r="A13" s="43" t="s">
        <v>441</v>
      </c>
      <c r="B13" s="159"/>
      <c r="C13" s="14"/>
      <c r="D13" s="48">
        <v>-9262</v>
      </c>
      <c r="E13" s="159"/>
      <c r="F13" s="20"/>
      <c r="G13" s="159"/>
      <c r="H13" s="48">
        <v>-8837</v>
      </c>
    </row>
    <row r="14" spans="1:8" ht="16.149999999999999" customHeight="1" x14ac:dyDescent="0.2">
      <c r="A14" s="2" t="s">
        <v>442</v>
      </c>
      <c r="B14" s="12"/>
      <c r="C14" s="2" t="s">
        <v>412</v>
      </c>
      <c r="D14" s="49">
        <v>247862</v>
      </c>
      <c r="E14" s="12"/>
      <c r="F14" s="22"/>
      <c r="G14" s="12"/>
      <c r="H14" s="21">
        <v>244663</v>
      </c>
    </row>
    <row r="15" spans="1:8" ht="16.149999999999999" customHeight="1" x14ac:dyDescent="0.2">
      <c r="A15" s="51" t="s">
        <v>443</v>
      </c>
      <c r="B15" s="159"/>
      <c r="C15" s="43" t="s">
        <v>444</v>
      </c>
      <c r="D15" s="160">
        <v>6.122358409114749E-2</v>
      </c>
      <c r="E15" s="98"/>
      <c r="F15" s="60"/>
      <c r="G15" s="60"/>
      <c r="H15" s="160">
        <v>6.7917911576331522E-2</v>
      </c>
    </row>
    <row r="16" spans="1:8" ht="16.149999999999999" customHeight="1" x14ac:dyDescent="0.2">
      <c r="A16" s="12"/>
      <c r="B16" s="12"/>
      <c r="C16" s="12"/>
      <c r="D16" s="39"/>
      <c r="E16" s="12"/>
      <c r="F16" s="12"/>
      <c r="G16" s="12"/>
      <c r="H16" s="39"/>
    </row>
    <row r="17" spans="1:8" ht="16.149999999999999" customHeight="1" x14ac:dyDescent="0.2">
      <c r="A17" s="12"/>
      <c r="B17" s="12"/>
      <c r="C17" s="12"/>
      <c r="D17" s="158" t="s">
        <v>435</v>
      </c>
      <c r="E17" s="12"/>
      <c r="F17" s="12"/>
      <c r="G17" s="12"/>
      <c r="H17" s="158" t="s">
        <v>436</v>
      </c>
    </row>
    <row r="18" spans="1:8" ht="26.25" customHeight="1" x14ac:dyDescent="0.2">
      <c r="A18" s="41" t="s">
        <v>445</v>
      </c>
      <c r="B18" s="12"/>
      <c r="C18" s="12"/>
      <c r="D18" s="40" t="s">
        <v>438</v>
      </c>
      <c r="E18" s="12"/>
      <c r="F18" s="12"/>
      <c r="G18" s="12"/>
      <c r="H18" s="40" t="s">
        <v>438</v>
      </c>
    </row>
    <row r="19" spans="1:8" ht="16.149999999999999" customHeight="1" x14ac:dyDescent="0.2">
      <c r="A19" s="51" t="s">
        <v>439</v>
      </c>
      <c r="B19" s="159"/>
      <c r="C19" s="43" t="s">
        <v>446</v>
      </c>
      <c r="D19" s="44">
        <v>15919</v>
      </c>
      <c r="E19" s="159"/>
      <c r="F19" s="23"/>
      <c r="G19" s="159"/>
      <c r="H19" s="44">
        <v>17466</v>
      </c>
    </row>
    <row r="20" spans="1:8" ht="16.149999999999999" customHeight="1" x14ac:dyDescent="0.2">
      <c r="A20" s="2" t="s">
        <v>440</v>
      </c>
      <c r="B20" s="12"/>
      <c r="C20" s="1"/>
      <c r="D20" s="21">
        <v>251304</v>
      </c>
      <c r="E20" s="12"/>
      <c r="F20" s="22"/>
      <c r="G20" s="12"/>
      <c r="H20" s="21">
        <v>247529</v>
      </c>
    </row>
    <row r="21" spans="1:8" ht="16.149999999999999" customHeight="1" x14ac:dyDescent="0.2">
      <c r="A21" s="43" t="s">
        <v>441</v>
      </c>
      <c r="B21" s="159"/>
      <c r="C21" s="14"/>
      <c r="D21" s="48">
        <v>-9276</v>
      </c>
      <c r="E21" s="159"/>
      <c r="F21" s="20"/>
      <c r="G21" s="159"/>
      <c r="H21" s="48">
        <v>-8845</v>
      </c>
    </row>
    <row r="22" spans="1:8" ht="16.149999999999999" customHeight="1" x14ac:dyDescent="0.2">
      <c r="A22" s="2" t="s">
        <v>442</v>
      </c>
      <c r="B22" s="12"/>
      <c r="C22" s="2" t="s">
        <v>447</v>
      </c>
      <c r="D22" s="49">
        <v>242028</v>
      </c>
      <c r="E22" s="12"/>
      <c r="F22" s="22"/>
      <c r="G22" s="12"/>
      <c r="H22" s="21">
        <v>238684</v>
      </c>
    </row>
    <row r="23" spans="1:8" ht="16.149999999999999" customHeight="1" x14ac:dyDescent="0.2">
      <c r="A23" s="51" t="s">
        <v>443</v>
      </c>
      <c r="B23" s="159"/>
      <c r="C23" s="43" t="s">
        <v>448</v>
      </c>
      <c r="D23" s="160">
        <v>6.5773381592212465E-2</v>
      </c>
      <c r="E23" s="98"/>
      <c r="F23" s="60"/>
      <c r="G23" s="60"/>
      <c r="H23" s="160">
        <v>7.3176249769569809E-2</v>
      </c>
    </row>
    <row r="24" spans="1:8" ht="16.149999999999999" customHeight="1" x14ac:dyDescent="0.2">
      <c r="A24" s="12"/>
      <c r="B24" s="12"/>
      <c r="C24" s="12"/>
      <c r="D24" s="12"/>
      <c r="E24" s="12"/>
      <c r="F24" s="12"/>
      <c r="G24" s="12"/>
      <c r="H24" s="12"/>
    </row>
    <row r="25" spans="1:8" ht="16.149999999999999" customHeight="1" x14ac:dyDescent="0.2">
      <c r="A25" s="12"/>
      <c r="B25" s="12"/>
      <c r="C25" s="12"/>
      <c r="D25" s="158" t="s">
        <v>435</v>
      </c>
      <c r="E25" s="12"/>
      <c r="F25" s="12"/>
      <c r="G25" s="12"/>
      <c r="H25" s="158" t="s">
        <v>436</v>
      </c>
    </row>
    <row r="26" spans="1:8" ht="26.25" customHeight="1" x14ac:dyDescent="0.2">
      <c r="A26" s="41" t="s">
        <v>449</v>
      </c>
      <c r="B26" s="12"/>
      <c r="C26" s="12"/>
      <c r="D26" s="40" t="s">
        <v>438</v>
      </c>
      <c r="E26" s="12"/>
      <c r="F26" s="12"/>
      <c r="G26" s="12"/>
      <c r="H26" s="40" t="s">
        <v>438</v>
      </c>
    </row>
    <row r="27" spans="1:8" ht="16.149999999999999" customHeight="1" x14ac:dyDescent="0.2">
      <c r="A27" s="51" t="s">
        <v>439</v>
      </c>
      <c r="B27" s="159"/>
      <c r="C27" s="43" t="s">
        <v>450</v>
      </c>
      <c r="D27" s="44">
        <v>16058</v>
      </c>
      <c r="E27" s="159"/>
      <c r="F27" s="23"/>
      <c r="G27" s="159"/>
      <c r="H27" s="44">
        <v>17611</v>
      </c>
    </row>
    <row r="28" spans="1:8" ht="16.149999999999999" customHeight="1" x14ac:dyDescent="0.2">
      <c r="A28" s="2" t="s">
        <v>440</v>
      </c>
      <c r="B28" s="12"/>
      <c r="C28" s="1"/>
      <c r="D28" s="21">
        <v>248690</v>
      </c>
      <c r="E28" s="12"/>
      <c r="F28" s="22"/>
      <c r="G28" s="12"/>
      <c r="H28" s="21">
        <v>245118</v>
      </c>
    </row>
    <row r="29" spans="1:8" ht="16.149999999999999" customHeight="1" x14ac:dyDescent="0.2">
      <c r="A29" s="43" t="s">
        <v>441</v>
      </c>
      <c r="B29" s="159"/>
      <c r="C29" s="14"/>
      <c r="D29" s="48">
        <v>-9387</v>
      </c>
      <c r="E29" s="159"/>
      <c r="F29" s="20"/>
      <c r="G29" s="159"/>
      <c r="H29" s="48">
        <v>-8980</v>
      </c>
    </row>
    <row r="30" spans="1:8" ht="16.149999999999999" customHeight="1" x14ac:dyDescent="0.2">
      <c r="A30" s="2" t="s">
        <v>442</v>
      </c>
      <c r="B30" s="12"/>
      <c r="C30" s="2" t="s">
        <v>451</v>
      </c>
      <c r="D30" s="49">
        <v>239303</v>
      </c>
      <c r="E30" s="12"/>
      <c r="F30" s="22"/>
      <c r="G30" s="12"/>
      <c r="H30" s="21">
        <v>236138</v>
      </c>
    </row>
    <row r="31" spans="1:8" ht="16.149999999999999" customHeight="1" x14ac:dyDescent="0.2">
      <c r="A31" s="51" t="s">
        <v>443</v>
      </c>
      <c r="B31" s="159"/>
      <c r="C31" s="43" t="s">
        <v>452</v>
      </c>
      <c r="D31" s="160">
        <v>6.7103212245563162E-2</v>
      </c>
      <c r="E31" s="98"/>
      <c r="F31" s="60"/>
      <c r="G31" s="60"/>
      <c r="H31" s="160">
        <v>7.4579271442969788E-2</v>
      </c>
    </row>
    <row r="32" spans="1:8" ht="13.9" customHeight="1" x14ac:dyDescent="0.2">
      <c r="A32" s="12"/>
      <c r="B32" s="12"/>
      <c r="C32" s="12"/>
      <c r="D32" s="12"/>
      <c r="E32" s="12"/>
      <c r="F32" s="12"/>
      <c r="G32" s="12"/>
      <c r="H32" s="12"/>
    </row>
    <row r="33" spans="1:8" ht="16.149999999999999" customHeight="1" x14ac:dyDescent="0.2">
      <c r="A33" s="159"/>
      <c r="B33" s="159"/>
      <c r="C33" s="159"/>
      <c r="D33" s="161" t="s">
        <v>435</v>
      </c>
      <c r="E33" s="159"/>
      <c r="F33" s="159"/>
      <c r="G33" s="159"/>
      <c r="H33" s="162" t="s">
        <v>436</v>
      </c>
    </row>
    <row r="34" spans="1:8" ht="26.25" customHeight="1" x14ac:dyDescent="0.2">
      <c r="A34" s="41" t="s">
        <v>453</v>
      </c>
      <c r="B34" s="12"/>
      <c r="C34" s="12"/>
      <c r="D34" s="40" t="s">
        <v>438</v>
      </c>
      <c r="E34" s="12"/>
      <c r="F34" s="12"/>
      <c r="G34" s="12"/>
      <c r="H34" s="40" t="s">
        <v>438</v>
      </c>
    </row>
    <row r="35" spans="1:8" ht="16.149999999999999" customHeight="1" x14ac:dyDescent="0.2">
      <c r="A35" s="51" t="s">
        <v>439</v>
      </c>
      <c r="B35" s="159"/>
      <c r="C35" s="43" t="s">
        <v>454</v>
      </c>
      <c r="D35" s="44">
        <v>15589</v>
      </c>
      <c r="E35" s="159"/>
      <c r="F35" s="23"/>
      <c r="G35" s="159"/>
      <c r="H35" s="44">
        <v>17196</v>
      </c>
    </row>
    <row r="36" spans="1:8" ht="17.649999999999999" customHeight="1" x14ac:dyDescent="0.2">
      <c r="A36" s="2" t="s">
        <v>440</v>
      </c>
      <c r="B36" s="12"/>
      <c r="C36" s="1"/>
      <c r="D36" s="21">
        <v>245449</v>
      </c>
      <c r="E36" s="12"/>
      <c r="F36" s="22"/>
      <c r="G36" s="12"/>
      <c r="H36" s="21">
        <v>242506</v>
      </c>
    </row>
    <row r="37" spans="1:8" ht="16.149999999999999" customHeight="1" x14ac:dyDescent="0.2">
      <c r="A37" s="43" t="s">
        <v>441</v>
      </c>
      <c r="B37" s="159"/>
      <c r="C37" s="14"/>
      <c r="D37" s="48">
        <v>-9461</v>
      </c>
      <c r="E37" s="159"/>
      <c r="F37" s="20"/>
      <c r="G37" s="159"/>
      <c r="H37" s="48">
        <v>-9017</v>
      </c>
    </row>
    <row r="38" spans="1:8" ht="16.149999999999999" customHeight="1" x14ac:dyDescent="0.2">
      <c r="A38" s="2" t="s">
        <v>442</v>
      </c>
      <c r="B38" s="12"/>
      <c r="C38" s="2" t="s">
        <v>455</v>
      </c>
      <c r="D38" s="49">
        <v>235988</v>
      </c>
      <c r="E38" s="12"/>
      <c r="F38" s="22"/>
      <c r="G38" s="12"/>
      <c r="H38" s="21">
        <v>233489</v>
      </c>
    </row>
    <row r="39" spans="1:8" ht="16.149999999999999" customHeight="1" x14ac:dyDescent="0.2">
      <c r="A39" s="51" t="s">
        <v>443</v>
      </c>
      <c r="B39" s="159"/>
      <c r="C39" s="43" t="s">
        <v>456</v>
      </c>
      <c r="D39" s="160">
        <v>6.6058443649677098E-2</v>
      </c>
      <c r="E39" s="98"/>
      <c r="F39" s="60"/>
      <c r="G39" s="60"/>
      <c r="H39" s="160">
        <v>7.3648009113919707E-2</v>
      </c>
    </row>
    <row r="40" spans="1:8" ht="16.149999999999999" customHeight="1" x14ac:dyDescent="0.2">
      <c r="A40" s="12"/>
      <c r="B40" s="12"/>
      <c r="C40" s="12"/>
      <c r="D40" s="118"/>
      <c r="E40" s="12"/>
      <c r="F40" s="12"/>
      <c r="G40" s="12"/>
      <c r="H40" s="118"/>
    </row>
    <row r="41" spans="1:8" ht="16.149999999999999" customHeight="1" x14ac:dyDescent="0.2">
      <c r="A41" s="159"/>
      <c r="B41" s="159"/>
      <c r="C41" s="159"/>
      <c r="D41" s="162" t="s">
        <v>435</v>
      </c>
      <c r="E41" s="159"/>
      <c r="F41" s="159"/>
      <c r="G41" s="159"/>
      <c r="H41" s="162" t="s">
        <v>436</v>
      </c>
    </row>
    <row r="42" spans="1:8" ht="28.9" customHeight="1" x14ac:dyDescent="0.2">
      <c r="A42" s="41" t="s">
        <v>457</v>
      </c>
      <c r="B42" s="12"/>
      <c r="C42" s="1"/>
      <c r="D42" s="40" t="s">
        <v>438</v>
      </c>
      <c r="E42" s="12"/>
      <c r="F42" s="12"/>
      <c r="G42" s="12"/>
      <c r="H42" s="40" t="s">
        <v>438</v>
      </c>
    </row>
    <row r="43" spans="1:8" ht="16.149999999999999" customHeight="1" x14ac:dyDescent="0.2">
      <c r="A43" s="51" t="s">
        <v>439</v>
      </c>
      <c r="B43" s="159"/>
      <c r="C43" s="43" t="s">
        <v>458</v>
      </c>
      <c r="D43" s="44">
        <v>15270</v>
      </c>
      <c r="E43" s="159"/>
      <c r="F43" s="23"/>
      <c r="G43" s="159"/>
      <c r="H43" s="44">
        <v>16941</v>
      </c>
    </row>
    <row r="44" spans="1:8" ht="16.149999999999999" customHeight="1" x14ac:dyDescent="0.2">
      <c r="A44" s="2" t="s">
        <v>440</v>
      </c>
      <c r="B44" s="12"/>
      <c r="C44" s="1"/>
      <c r="D44" s="21">
        <v>250629</v>
      </c>
      <c r="E44" s="12"/>
      <c r="F44" s="22"/>
      <c r="G44" s="12"/>
      <c r="H44" s="21">
        <v>247770</v>
      </c>
    </row>
    <row r="45" spans="1:8" ht="16.149999999999999" customHeight="1" x14ac:dyDescent="0.2">
      <c r="A45" s="43" t="s">
        <v>441</v>
      </c>
      <c r="B45" s="159"/>
      <c r="C45" s="14"/>
      <c r="D45" s="48">
        <v>-9426</v>
      </c>
      <c r="E45" s="159"/>
      <c r="F45" s="20"/>
      <c r="G45" s="159"/>
      <c r="H45" s="48">
        <v>-8989</v>
      </c>
    </row>
    <row r="46" spans="1:8" ht="16.149999999999999" customHeight="1" x14ac:dyDescent="0.2">
      <c r="A46" s="2" t="s">
        <v>442</v>
      </c>
      <c r="B46" s="12"/>
      <c r="C46" s="2" t="s">
        <v>459</v>
      </c>
      <c r="D46" s="49">
        <v>241203</v>
      </c>
      <c r="E46" s="12"/>
      <c r="F46" s="22"/>
      <c r="G46" s="12"/>
      <c r="H46" s="21">
        <v>238781</v>
      </c>
    </row>
    <row r="47" spans="1:8" ht="16.149999999999999" customHeight="1" x14ac:dyDescent="0.2">
      <c r="A47" s="51" t="s">
        <v>443</v>
      </c>
      <c r="B47" s="159"/>
      <c r="C47" s="43" t="s">
        <v>460</v>
      </c>
      <c r="D47" s="160">
        <v>6.3307670302608171E-2</v>
      </c>
      <c r="E47" s="98"/>
      <c r="F47" s="60"/>
      <c r="G47" s="60"/>
      <c r="H47" s="160">
        <v>7.0947855985191446E-2</v>
      </c>
    </row>
    <row r="48" spans="1:8" ht="16.149999999999999" customHeight="1" x14ac:dyDescent="0.2">
      <c r="A48" s="12"/>
      <c r="B48" s="12"/>
      <c r="C48" s="12"/>
      <c r="D48" s="118"/>
      <c r="E48" s="12"/>
      <c r="F48" s="12"/>
      <c r="G48" s="12"/>
      <c r="H48" s="118"/>
    </row>
    <row r="49" spans="1:8" ht="16.149999999999999" customHeight="1" x14ac:dyDescent="0.2">
      <c r="A49" s="159"/>
      <c r="B49" s="159"/>
      <c r="C49" s="159"/>
      <c r="D49" s="162" t="s">
        <v>435</v>
      </c>
      <c r="E49" s="159"/>
      <c r="F49" s="159"/>
      <c r="G49" s="159"/>
      <c r="H49" s="162" t="s">
        <v>436</v>
      </c>
    </row>
    <row r="50" spans="1:8" ht="25.15" customHeight="1" x14ac:dyDescent="0.2">
      <c r="A50" s="41" t="s">
        <v>461</v>
      </c>
      <c r="B50" s="12"/>
      <c r="C50" s="12"/>
      <c r="D50" s="40" t="s">
        <v>438</v>
      </c>
      <c r="E50" s="12"/>
      <c r="F50" s="12"/>
      <c r="G50" s="12"/>
      <c r="H50" s="40" t="s">
        <v>438</v>
      </c>
    </row>
    <row r="51" spans="1:8" ht="16.149999999999999" customHeight="1" x14ac:dyDescent="0.2">
      <c r="A51" s="51" t="s">
        <v>439</v>
      </c>
      <c r="B51" s="159"/>
      <c r="C51" s="43" t="s">
        <v>462</v>
      </c>
      <c r="D51" s="44">
        <v>17393</v>
      </c>
      <c r="E51" s="159"/>
      <c r="F51" s="23"/>
      <c r="G51" s="159"/>
      <c r="H51" s="44">
        <v>19012</v>
      </c>
    </row>
    <row r="52" spans="1:8" ht="17.649999999999999" customHeight="1" x14ac:dyDescent="0.2">
      <c r="A52" s="2" t="s">
        <v>440</v>
      </c>
      <c r="B52" s="12"/>
      <c r="C52" s="1"/>
      <c r="D52" s="21">
        <v>253821</v>
      </c>
      <c r="E52" s="12"/>
      <c r="F52" s="22"/>
      <c r="G52" s="12"/>
      <c r="H52" s="21">
        <v>250764</v>
      </c>
    </row>
    <row r="53" spans="1:8" ht="16.149999999999999" customHeight="1" x14ac:dyDescent="0.2">
      <c r="A53" s="43" t="s">
        <v>441</v>
      </c>
      <c r="B53" s="159"/>
      <c r="C53" s="14"/>
      <c r="D53" s="48">
        <v>-7210</v>
      </c>
      <c r="E53" s="159"/>
      <c r="F53" s="20"/>
      <c r="G53" s="159"/>
      <c r="H53" s="48">
        <v>-6769</v>
      </c>
    </row>
    <row r="54" spans="1:8" ht="16.149999999999999" customHeight="1" x14ac:dyDescent="0.2">
      <c r="A54" s="2" t="s">
        <v>442</v>
      </c>
      <c r="B54" s="12"/>
      <c r="C54" s="2" t="s">
        <v>463</v>
      </c>
      <c r="D54" s="49">
        <v>246611</v>
      </c>
      <c r="E54" s="12"/>
      <c r="F54" s="22"/>
      <c r="G54" s="12"/>
      <c r="H54" s="21">
        <v>243995</v>
      </c>
    </row>
    <row r="55" spans="1:8" ht="16.149999999999999" customHeight="1" x14ac:dyDescent="0.2">
      <c r="A55" s="51" t="s">
        <v>443</v>
      </c>
      <c r="B55" s="159"/>
      <c r="C55" s="43" t="s">
        <v>464</v>
      </c>
      <c r="D55" s="46">
        <v>7.0528078633961988E-2</v>
      </c>
      <c r="E55" s="98"/>
      <c r="F55" s="60"/>
      <c r="G55" s="60"/>
      <c r="H55" s="46">
        <v>7.791962950060452E-2</v>
      </c>
    </row>
    <row r="56" spans="1:8" ht="16.149999999999999" customHeight="1" x14ac:dyDescent="0.2">
      <c r="A56" s="12"/>
      <c r="B56" s="12"/>
      <c r="C56" s="12"/>
      <c r="D56" s="118"/>
      <c r="E56" s="12"/>
      <c r="F56" s="12"/>
      <c r="G56" s="12"/>
      <c r="H56" s="118"/>
    </row>
    <row r="57" spans="1:8" ht="16.149999999999999" customHeight="1" x14ac:dyDescent="0.2">
      <c r="A57" s="159"/>
      <c r="B57" s="159"/>
      <c r="C57" s="159"/>
      <c r="D57" s="162" t="s">
        <v>435</v>
      </c>
      <c r="E57" s="159"/>
      <c r="F57" s="159"/>
      <c r="G57" s="159"/>
      <c r="H57" s="162" t="s">
        <v>436</v>
      </c>
    </row>
    <row r="58" spans="1:8" ht="23.65" customHeight="1" x14ac:dyDescent="0.2">
      <c r="A58" s="41" t="s">
        <v>465</v>
      </c>
      <c r="B58" s="12"/>
      <c r="C58" s="1"/>
      <c r="D58" s="40" t="s">
        <v>438</v>
      </c>
      <c r="E58" s="12"/>
      <c r="F58" s="12"/>
      <c r="G58" s="12"/>
      <c r="H58" s="40" t="s">
        <v>438</v>
      </c>
    </row>
    <row r="59" spans="1:8" ht="16.149999999999999" customHeight="1" x14ac:dyDescent="0.2">
      <c r="A59" s="51" t="s">
        <v>439</v>
      </c>
      <c r="B59" s="159"/>
      <c r="C59" s="43" t="s">
        <v>466</v>
      </c>
      <c r="D59" s="44">
        <v>15419</v>
      </c>
      <c r="E59" s="159"/>
      <c r="F59" s="23"/>
      <c r="G59" s="159"/>
      <c r="H59" s="44">
        <v>16795</v>
      </c>
    </row>
    <row r="60" spans="1:8" ht="17.649999999999999" customHeight="1" x14ac:dyDescent="0.2">
      <c r="A60" s="2" t="s">
        <v>440</v>
      </c>
      <c r="B60" s="12"/>
      <c r="C60" s="1"/>
      <c r="D60" s="21">
        <v>257354</v>
      </c>
      <c r="E60" s="12"/>
      <c r="F60" s="22"/>
      <c r="G60" s="12"/>
      <c r="H60" s="21">
        <v>254588</v>
      </c>
    </row>
    <row r="61" spans="1:8" ht="16.149999999999999" customHeight="1" x14ac:dyDescent="0.2">
      <c r="A61" s="43" t="s">
        <v>441</v>
      </c>
      <c r="B61" s="159"/>
      <c r="C61" s="14"/>
      <c r="D61" s="48">
        <v>-7194</v>
      </c>
      <c r="E61" s="159"/>
      <c r="F61" s="20"/>
      <c r="G61" s="159"/>
      <c r="H61" s="48">
        <v>-6755</v>
      </c>
    </row>
    <row r="62" spans="1:8" ht="16.149999999999999" customHeight="1" x14ac:dyDescent="0.2">
      <c r="A62" s="2" t="s">
        <v>442</v>
      </c>
      <c r="B62" s="12"/>
      <c r="C62" s="2" t="s">
        <v>467</v>
      </c>
      <c r="D62" s="21">
        <v>250160</v>
      </c>
      <c r="E62" s="12"/>
      <c r="F62" s="22"/>
      <c r="G62" s="12"/>
      <c r="H62" s="21">
        <v>247833</v>
      </c>
    </row>
    <row r="63" spans="1:8" ht="16.149999999999999" customHeight="1" x14ac:dyDescent="0.2">
      <c r="A63" s="51" t="s">
        <v>443</v>
      </c>
      <c r="B63" s="159"/>
      <c r="C63" s="43" t="s">
        <v>468</v>
      </c>
      <c r="D63" s="46">
        <v>6.1636552606331947E-2</v>
      </c>
      <c r="E63" s="98"/>
      <c r="F63" s="60"/>
      <c r="G63" s="60"/>
      <c r="H63" s="46">
        <v>6.7767407891604431E-2</v>
      </c>
    </row>
    <row r="64" spans="1:8" ht="4.9000000000000004" customHeight="1" x14ac:dyDescent="0.2">
      <c r="A64" s="39"/>
      <c r="B64" s="39"/>
      <c r="C64" s="117"/>
      <c r="D64" s="163"/>
      <c r="E64" s="39"/>
      <c r="F64" s="117"/>
      <c r="G64" s="117"/>
      <c r="H64" s="117"/>
    </row>
    <row r="65" spans="1:8" ht="4.9000000000000004" customHeight="1" x14ac:dyDescent="0.2">
      <c r="A65" s="159"/>
      <c r="B65" s="159"/>
      <c r="C65" s="164"/>
      <c r="D65" s="164"/>
      <c r="E65" s="159"/>
      <c r="F65" s="963"/>
      <c r="G65" s="964"/>
      <c r="H65" s="964"/>
    </row>
    <row r="66" spans="1:8" ht="16.149999999999999" customHeight="1" x14ac:dyDescent="0.2">
      <c r="A66" s="12"/>
      <c r="B66" s="12"/>
      <c r="C66" s="1"/>
      <c r="D66" s="158" t="s">
        <v>435</v>
      </c>
      <c r="E66" s="12"/>
      <c r="F66" s="12"/>
      <c r="G66" s="12"/>
      <c r="H66" s="158" t="s">
        <v>436</v>
      </c>
    </row>
    <row r="67" spans="1:8" ht="26.25" customHeight="1" x14ac:dyDescent="0.2">
      <c r="A67" s="165" t="s">
        <v>469</v>
      </c>
      <c r="B67" s="159"/>
      <c r="C67" s="14"/>
      <c r="D67" s="161" t="s">
        <v>438</v>
      </c>
      <c r="E67" s="159"/>
      <c r="F67" s="159"/>
      <c r="G67" s="159"/>
      <c r="H67" s="161" t="s">
        <v>438</v>
      </c>
    </row>
    <row r="68" spans="1:8" ht="16.149999999999999" customHeight="1" x14ac:dyDescent="0.2">
      <c r="A68" s="42" t="s">
        <v>439</v>
      </c>
      <c r="B68" s="12"/>
      <c r="C68" s="2" t="s">
        <v>470</v>
      </c>
      <c r="D68" s="166">
        <v>15146</v>
      </c>
      <c r="E68" s="12"/>
      <c r="F68" s="18"/>
      <c r="G68" s="12"/>
      <c r="H68" s="17">
        <v>16296</v>
      </c>
    </row>
    <row r="69" spans="1:8" ht="17.649999999999999" customHeight="1" x14ac:dyDescent="0.2">
      <c r="A69" s="43" t="s">
        <v>440</v>
      </c>
      <c r="B69" s="159"/>
      <c r="C69" s="14"/>
      <c r="D69" s="19">
        <v>259650</v>
      </c>
      <c r="E69" s="159"/>
      <c r="F69" s="20"/>
      <c r="G69" s="159"/>
      <c r="H69" s="19">
        <v>256593</v>
      </c>
    </row>
    <row r="70" spans="1:8" ht="16.149999999999999" customHeight="1" x14ac:dyDescent="0.2">
      <c r="A70" s="2" t="s">
        <v>441</v>
      </c>
      <c r="B70" s="12"/>
      <c r="C70" s="1"/>
      <c r="D70" s="47">
        <v>-7288</v>
      </c>
      <c r="E70" s="12"/>
      <c r="F70" s="22"/>
      <c r="G70" s="12"/>
      <c r="H70" s="47">
        <v>-6860</v>
      </c>
    </row>
    <row r="71" spans="1:8" ht="16.149999999999999" customHeight="1" x14ac:dyDescent="0.2">
      <c r="A71" s="43" t="s">
        <v>442</v>
      </c>
      <c r="B71" s="159"/>
      <c r="C71" s="43" t="s">
        <v>471</v>
      </c>
      <c r="D71" s="19">
        <v>252362</v>
      </c>
      <c r="E71" s="159"/>
      <c r="F71" s="20"/>
      <c r="G71" s="159"/>
      <c r="H71" s="19">
        <v>249733</v>
      </c>
    </row>
    <row r="72" spans="1:8" ht="16.149999999999999" customHeight="1" x14ac:dyDescent="0.2">
      <c r="A72" s="50" t="s">
        <v>443</v>
      </c>
      <c r="B72" s="12"/>
      <c r="C72" s="2" t="s">
        <v>472</v>
      </c>
      <c r="D72" s="24">
        <v>6.001695976414833E-2</v>
      </c>
      <c r="E72" s="3"/>
      <c r="F72" s="25"/>
      <c r="G72" s="25"/>
      <c r="H72" s="24">
        <v>6.5253690941925971E-2</v>
      </c>
    </row>
    <row r="73" spans="1:8" ht="6.4" customHeight="1" x14ac:dyDescent="0.2">
      <c r="A73" s="39"/>
      <c r="B73" s="39"/>
      <c r="C73" s="12"/>
      <c r="D73" s="12"/>
      <c r="E73" s="39"/>
      <c r="F73" s="39"/>
      <c r="G73" s="39"/>
      <c r="H73" s="39"/>
    </row>
    <row r="74" spans="1:8" ht="4.9000000000000004" customHeight="1" x14ac:dyDescent="0.2">
      <c r="A74" s="12"/>
      <c r="B74" s="12"/>
      <c r="C74" s="965"/>
      <c r="D74" s="965"/>
      <c r="E74" s="12"/>
      <c r="F74" s="966"/>
      <c r="G74" s="966"/>
      <c r="H74" s="966"/>
    </row>
    <row r="75" spans="1:8" ht="16.149999999999999" customHeight="1" x14ac:dyDescent="0.2">
      <c r="A75" s="163"/>
      <c r="B75" s="163"/>
      <c r="C75" s="12"/>
      <c r="D75" s="12"/>
      <c r="E75" s="163"/>
      <c r="F75" s="12"/>
      <c r="G75" s="12"/>
      <c r="H75" s="12"/>
    </row>
    <row r="76" spans="1:8" ht="4.9000000000000004" customHeight="1" x14ac:dyDescent="0.2">
      <c r="A76" s="12"/>
      <c r="B76" s="12"/>
      <c r="D76" s="167"/>
      <c r="E76" s="168"/>
      <c r="F76" s="167"/>
      <c r="G76" s="167"/>
      <c r="H76" s="167"/>
    </row>
  </sheetData>
  <mergeCells count="10">
    <mergeCell ref="A1:H1"/>
    <mergeCell ref="A2:H2"/>
    <mergeCell ref="A3:H3"/>
    <mergeCell ref="A4:H4"/>
    <mergeCell ref="A5:H5"/>
    <mergeCell ref="A6:H6"/>
    <mergeCell ref="A7:H7"/>
    <mergeCell ref="F65:H65"/>
    <mergeCell ref="C74:D74"/>
    <mergeCell ref="F74:H74"/>
  </mergeCells>
  <pageMargins left="0.7" right="0.7" top="0.75" bottom="0.75" header="0.3" footer="0.3"/>
  <pageSetup orientation="landscape" r:id="rId1"/>
  <headerFooter differentOddEven="1">
    <oddFooter>&amp;L&amp;"Arial,Regular"&amp;9Information Classification: Confidential</oddFooter>
    <evenFooter>&amp;L&amp;"Arial,Regular"&amp;9Information Classification: Confidential</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Earnings Release Addendum</vt:lpstr>
      <vt:lpstr>Table of Contents</vt:lpstr>
      <vt:lpstr>5-Year Summary of Results</vt:lpstr>
      <vt:lpstr>Consolidated Financial Highligh</vt:lpstr>
      <vt:lpstr>Consolidated Results of Operati</vt:lpstr>
      <vt:lpstr>Consolidated Statement of Condi</vt:lpstr>
      <vt:lpstr>Average Statement of Condition </vt:lpstr>
      <vt:lpstr>YTD - Rates Earned and Paid - F</vt:lpstr>
      <vt:lpstr>AUCA</vt:lpstr>
      <vt:lpstr>AUM</vt:lpstr>
      <vt:lpstr>Industry Flow Data by Asset Cla</vt:lpstr>
      <vt:lpstr>Investment Portfolio Holdings b</vt:lpstr>
      <vt:lpstr>Investment Portfolio Non-U.S. I</vt:lpstr>
      <vt:lpstr>Reconciliations of Non-GAAP Fin</vt:lpstr>
      <vt:lpstr>Recon of Pre-tax Margin ex. Not</vt:lpstr>
      <vt:lpstr>Recon of Expenses Excluding Not</vt:lpstr>
      <vt:lpstr>Reconciliation of Constant Curr</vt:lpstr>
      <vt:lpstr>Reconciliation of TCE Ratio</vt:lpstr>
      <vt:lpstr>Regulatory Capital</vt:lpstr>
      <vt:lpstr>Reconciliations of SLR Ratios</vt:lpstr>
    </vt:vector>
  </TitlesOfParts>
  <Company>Workiva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4Q19 - Earnings Release Addendum - WB (2)</dc:title>
  <dc:creator>Workiva - Michael Amato</dc:creator>
  <cp:keywords>Confidential</cp:keywords>
  <cp:lastModifiedBy>Galatis, Christine</cp:lastModifiedBy>
  <dcterms:created xsi:type="dcterms:W3CDTF">2020-02-20T14:52:30Z</dcterms:created>
  <dcterms:modified xsi:type="dcterms:W3CDTF">2020-02-20T19:46:21Z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dbcf39d6-0a53-41aa-b6c6-62564a26fbfb</vt:lpwstr>
  </property>
  <property fmtid="{D5CDD505-2E9C-101B-9397-08002B2CF9AE}" pid="3" name="_AdHocReviewCycleID">
    <vt:i4>-861264493</vt:i4>
  </property>
  <property fmtid="{D5CDD505-2E9C-101B-9397-08002B2CF9AE}" pid="4" name="_NewReviewCycle">
    <vt:lpwstr/>
  </property>
  <property fmtid="{D5CDD505-2E9C-101B-9397-08002B2CF9AE}" pid="5" name="_EmailSubject">
    <vt:lpwstr>STT - making updates to earnings materials on IR website</vt:lpwstr>
  </property>
  <property fmtid="{D5CDD505-2E9C-101B-9397-08002B2CF9AE}" pid="6" name="_AuthorEmail">
    <vt:lpwstr>CGalatis@StateStreet.com</vt:lpwstr>
  </property>
  <property fmtid="{D5CDD505-2E9C-101B-9397-08002B2CF9AE}" pid="7" name="_AuthorEmailDisplayName">
    <vt:lpwstr>Galatis, Christine</vt:lpwstr>
  </property>
  <property fmtid="{D5CDD505-2E9C-101B-9397-08002B2CF9AE}" pid="9" name="SSCClassification">
    <vt:lpwstr>C</vt:lpwstr>
  </property>
  <property fmtid="{D5CDD505-2E9C-101B-9397-08002B2CF9AE}" pid="10" name="SSCVisualMarks">
    <vt:lpwstr>Y</vt:lpwstr>
  </property>
  <property fmtid="{D5CDD505-2E9C-101B-9397-08002B2CF9AE}" pid="11" name="_PreviousAdHocReviewCycleID">
    <vt:i4>874417470</vt:i4>
  </property>
</Properties>
</file>