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jnj.sharepoint.com/teams/JNJInvestorRelations/Shared Documents/IRSHARE/Acquisition &amp; Divestiture Projects Folder/Project Diamond/New Guidance Call_Detail Documents/Intrado Files/"/>
    </mc:Choice>
  </mc:AlternateContent>
  <xr:revisionPtr revIDLastSave="197" documentId="8_{BD9AD597-64C5-4C9B-A0F2-765E11F58388}" xr6:coauthVersionLast="47" xr6:coauthVersionMax="47" xr10:uidLastSave="{C9434283-3CD4-491D-83D7-B79A0A21546D}"/>
  <bookViews>
    <workbookView xWindow="-110" yWindow="-110" windowWidth="19420" windowHeight="10420" tabRatio="729" xr2:uid="{5EAA2491-58BB-458D-9E15-BDF932AC2C8E}"/>
  </bookViews>
  <sheets>
    <sheet name="Contents" sheetId="18" r:id="rId1"/>
    <sheet name="2023 Sales by Geo - Recast" sheetId="2" r:id="rId2"/>
    <sheet name="2022 Sales by Geo - Recast" sheetId="3" r:id="rId3"/>
    <sheet name="2023 P&amp;L - Recast" sheetId="4" r:id="rId4"/>
    <sheet name="2022 P&amp;L - Recast" sheetId="5" r:id="rId5"/>
    <sheet name="2023 Non-GAAP Measures - Recast" sheetId="6" r:id="rId6"/>
    <sheet name="2022 Non-GAAP Measures - Recast" sheetId="7" r:id="rId7"/>
    <sheet name="2023 Adj Ops Sales - Recast" sheetId="8" r:id="rId8"/>
    <sheet name="2022 Adj Ops Sales - Recast" sheetId="9" r:id="rId9"/>
    <sheet name="Q1 23 IBT Segment Rec - Recast" sheetId="10" r:id="rId10"/>
    <sheet name="Q2 23 IBT Segment Rec - Recast" sheetId="11" r:id="rId11"/>
    <sheet name="Q1 22 IBT Segment Rec - Recast" sheetId="12" r:id="rId12"/>
    <sheet name="Q2 22 IBT Segement Rec - Recast" sheetId="13" r:id="rId13"/>
    <sheet name="Q3 22 IBT Segment Rec - Recast" sheetId="14" r:id="rId14"/>
    <sheet name=" Q4 22 IBT Segment Rec - Recast" sheetId="15" r:id="rId15"/>
    <sheet name="2023 GAAP to Non-GAAP - Recast" sheetId="16" r:id="rId16"/>
    <sheet name="2022 GAAP to Non-GAAP - Recast" sheetId="1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S" localSheetId="8">#REF!</definedName>
    <definedName name="\S" localSheetId="7">#REF!</definedName>
    <definedName name="\S">#REF!</definedName>
    <definedName name="___End2" localSheetId="8">#REF!</definedName>
    <definedName name="___End2" localSheetId="7">#REF!</definedName>
    <definedName name="___End2">#REF!</definedName>
    <definedName name="___end3" localSheetId="8">#REF!</definedName>
    <definedName name="___end3" localSheetId="7">#REF!</definedName>
    <definedName name="___end3">#REF!</definedName>
    <definedName name="___FF1998" localSheetId="8">'[1]Group Adj'!#REF!</definedName>
    <definedName name="___FF1998" localSheetId="7">'[1]Group Adj'!#REF!</definedName>
    <definedName name="___FF1998">'[1]Group Adj'!#REF!</definedName>
    <definedName name="___FY1997" localSheetId="8">'[1]Group Adj'!#REF!</definedName>
    <definedName name="___FY1997" localSheetId="7">'[1]Group Adj'!#REF!</definedName>
    <definedName name="___FY1997">'[1]Group Adj'!#REF!</definedName>
    <definedName name="___JU2">[2]JU2!$B$10:$H$138</definedName>
    <definedName name="___JU3">[2]JU3!$B$10:$J$185</definedName>
    <definedName name="___mni03" localSheetId="8">#REF!</definedName>
    <definedName name="___mni03" localSheetId="7">#REF!</definedName>
    <definedName name="___mni03" localSheetId="0">#REF!</definedName>
    <definedName name="___mni03">#REF!</definedName>
    <definedName name="___nts03" localSheetId="8">#REF!</definedName>
    <definedName name="___nts03" localSheetId="7">#REF!</definedName>
    <definedName name="___nts03">#REF!</definedName>
    <definedName name="___pg1" localSheetId="8">#REF!</definedName>
    <definedName name="___pg1" localSheetId="7">#REF!</definedName>
    <definedName name="___pg1">#REF!</definedName>
    <definedName name="___pg2" localSheetId="8">#REF!</definedName>
    <definedName name="___pg2" localSheetId="7">#REF!</definedName>
    <definedName name="___pg2">#REF!</definedName>
    <definedName name="___pg3" localSheetId="8">#REF!</definedName>
    <definedName name="___pg3" localSheetId="7">#REF!</definedName>
    <definedName name="___pg3">#REF!</definedName>
    <definedName name="___PRN1" localSheetId="8">#REF!</definedName>
    <definedName name="___PRN1" localSheetId="7">#REF!</definedName>
    <definedName name="___PRN1">#REF!</definedName>
    <definedName name="___PRN2" localSheetId="8">#REF!</definedName>
    <definedName name="___PRN2" localSheetId="7">#REF!</definedName>
    <definedName name="___PRN2">#REF!</definedName>
    <definedName name="___REQ2" localSheetId="8">#REF!</definedName>
    <definedName name="___REQ2" localSheetId="7">#REF!</definedName>
    <definedName name="___REQ2">#REF!</definedName>
    <definedName name="___SGH1">[3]SGH1!$B$10:$Z$196</definedName>
    <definedName name="___SGH3">[3]SGH3!$A$10:$E$308</definedName>
    <definedName name="__End2" localSheetId="8">#REF!</definedName>
    <definedName name="__End2" localSheetId="7">#REF!</definedName>
    <definedName name="__End2" localSheetId="0">#REF!</definedName>
    <definedName name="__End2">#REF!</definedName>
    <definedName name="__end3" localSheetId="8">#REF!</definedName>
    <definedName name="__end3" localSheetId="7">#REF!</definedName>
    <definedName name="__end3">#REF!</definedName>
    <definedName name="__FF1998" localSheetId="8">'[1]Group Adj'!#REF!</definedName>
    <definedName name="__FF1998" localSheetId="7">'[1]Group Adj'!#REF!</definedName>
    <definedName name="__FF1998">'[1]Group Adj'!#REF!</definedName>
    <definedName name="__FY1997" localSheetId="8">'[1]Group Adj'!#REF!</definedName>
    <definedName name="__FY1997" localSheetId="7">'[1]Group Adj'!#REF!</definedName>
    <definedName name="__FY1997">'[1]Group Adj'!#REF!</definedName>
    <definedName name="__JU2">[2]JU2!$B$10:$H$138</definedName>
    <definedName name="__JU3">[2]JU3!$B$10:$J$185</definedName>
    <definedName name="__mni03" localSheetId="8">#REF!</definedName>
    <definedName name="__mni03" localSheetId="7">#REF!</definedName>
    <definedName name="__mni03" localSheetId="0">#REF!</definedName>
    <definedName name="__mni03">#REF!</definedName>
    <definedName name="__nts03" localSheetId="8">#REF!</definedName>
    <definedName name="__nts03" localSheetId="7">#REF!</definedName>
    <definedName name="__nts03">#REF!</definedName>
    <definedName name="__pg1" localSheetId="8">#REF!</definedName>
    <definedName name="__pg1" localSheetId="7">#REF!</definedName>
    <definedName name="__pg1">#REF!</definedName>
    <definedName name="__pg2" localSheetId="8">#REF!</definedName>
    <definedName name="__pg2" localSheetId="7">#REF!</definedName>
    <definedName name="__pg2">#REF!</definedName>
    <definedName name="__pg3" localSheetId="8">#REF!</definedName>
    <definedName name="__pg3" localSheetId="7">#REF!</definedName>
    <definedName name="__pg3">#REF!</definedName>
    <definedName name="__PRN1" localSheetId="8">#REF!</definedName>
    <definedName name="__PRN1" localSheetId="7">#REF!</definedName>
    <definedName name="__PRN1">#REF!</definedName>
    <definedName name="__PRN2" localSheetId="8">#REF!</definedName>
    <definedName name="__PRN2" localSheetId="7">#REF!</definedName>
    <definedName name="__PRN2">#REF!</definedName>
    <definedName name="__REQ2" localSheetId="8">#REF!</definedName>
    <definedName name="__REQ2" localSheetId="7">#REF!</definedName>
    <definedName name="__REQ2">#REF!</definedName>
    <definedName name="__SGH1">[3]SGH1!$B$10:$Z$196</definedName>
    <definedName name="__SGH3">[3]SGH3!$A$10:$E$308</definedName>
    <definedName name="_97bp" localSheetId="8">#REF!</definedName>
    <definedName name="_97bp" localSheetId="7">#REF!</definedName>
    <definedName name="_97bp" localSheetId="0">#REF!</definedName>
    <definedName name="_97bp">#REF!</definedName>
    <definedName name="_98bp" localSheetId="8">#REF!</definedName>
    <definedName name="_98bp" localSheetId="7">#REF!</definedName>
    <definedName name="_98bp">#REF!</definedName>
    <definedName name="_End2" localSheetId="8">#REF!</definedName>
    <definedName name="_End2" localSheetId="7">#REF!</definedName>
    <definedName name="_End2">#REF!</definedName>
    <definedName name="_end3" localSheetId="8">#REF!</definedName>
    <definedName name="_end3" localSheetId="7">#REF!</definedName>
    <definedName name="_end3">#REF!</definedName>
    <definedName name="_FF1998" localSheetId="8">'[1]Group Adj'!#REF!</definedName>
    <definedName name="_FF1998" localSheetId="7">'[1]Group Adj'!#REF!</definedName>
    <definedName name="_FF1998">'[1]Group Adj'!#REF!</definedName>
    <definedName name="_FY1997" localSheetId="8">'[1]Group Adj'!#REF!</definedName>
    <definedName name="_FY1997" localSheetId="7">'[1]Group Adj'!#REF!</definedName>
    <definedName name="_FY1997">'[1]Group Adj'!#REF!</definedName>
    <definedName name="_JU2">[2]JU2!$B$10:$H$138</definedName>
    <definedName name="_JU3">[2]JU3!$B$10:$J$185</definedName>
    <definedName name="_mni03" localSheetId="8">#REF!</definedName>
    <definedName name="_mni03" localSheetId="7">#REF!</definedName>
    <definedName name="_mni03" localSheetId="0">#REF!</definedName>
    <definedName name="_mni03">#REF!</definedName>
    <definedName name="_new1"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ew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EW98" localSheetId="8">#REF!</definedName>
    <definedName name="_NEW98" localSheetId="7">#REF!</definedName>
    <definedName name="_NEW98" localSheetId="0">#REF!</definedName>
    <definedName name="_NEW98">#REF!</definedName>
    <definedName name="_nts03" localSheetId="8">#REF!</definedName>
    <definedName name="_nts03" localSheetId="7">#REF!</definedName>
    <definedName name="_nts03">#REF!</definedName>
    <definedName name="_Order1">0</definedName>
    <definedName name="_Order2">0</definedName>
    <definedName name="_pg1" localSheetId="8">#REF!</definedName>
    <definedName name="_pg1" localSheetId="7">#REF!</definedName>
    <definedName name="_pg1">#REF!</definedName>
    <definedName name="_pg2" localSheetId="8">#REF!</definedName>
    <definedName name="_pg2" localSheetId="7">#REF!</definedName>
    <definedName name="_pg2">#REF!</definedName>
    <definedName name="_pg3" localSheetId="8">#REF!</definedName>
    <definedName name="_pg3" localSheetId="7">#REF!</definedName>
    <definedName name="_pg3">#REF!</definedName>
    <definedName name="_PRN1" localSheetId="8">#REF!</definedName>
    <definedName name="_PRN1" localSheetId="7">#REF!</definedName>
    <definedName name="_PRN1">#REF!</definedName>
    <definedName name="_PRN2" localSheetId="8">#REF!</definedName>
    <definedName name="_PRN2" localSheetId="7">#REF!</definedName>
    <definedName name="_PRN2">#REF!</definedName>
    <definedName name="_REQ2" localSheetId="8">#REF!</definedName>
    <definedName name="_REQ2" localSheetId="7">#REF!</definedName>
    <definedName name="_REQ2">#REF!</definedName>
    <definedName name="_SGH1">[3]SGH1!$B$10:$Z$196</definedName>
    <definedName name="_SGH3">[3]SGH3!$A$10:$E$308</definedName>
    <definedName name="AC_95" localSheetId="8">#REF!</definedName>
    <definedName name="AC_95" localSheetId="7">#REF!</definedName>
    <definedName name="AC_95" localSheetId="0">#REF!</definedName>
    <definedName name="AC_95">#REF!</definedName>
    <definedName name="account" localSheetId="8">#REF!</definedName>
    <definedName name="account" localSheetId="7">#REF!</definedName>
    <definedName name="account">#REF!</definedName>
    <definedName name="Accounts_for_85__of_Consumer_segment_sales" localSheetId="8">#REF!</definedName>
    <definedName name="Accounts_for_85__of_Consumer_segment_sales" localSheetId="7">#REF!</definedName>
    <definedName name="Accounts_for_85__of_Consumer_segment_sales">#REF!</definedName>
    <definedName name="advert" localSheetId="8">'[4]JPI Input'!#REF!</definedName>
    <definedName name="advert" localSheetId="7">'[4]JPI Input'!#REF!</definedName>
    <definedName name="advert">'[4]JPI Input'!#REF!</definedName>
    <definedName name="AFF_nr" localSheetId="8">[5]Instructions!#REF!</definedName>
    <definedName name="AFF_nr" localSheetId="7">[5]Instructions!#REF!</definedName>
    <definedName name="AFF_nr">[5]Instructions!#REF!</definedName>
    <definedName name="AnalystElements">[6]Internal!$A:$A</definedName>
    <definedName name="AnalystPeriods">[6]Internal!$A$6:$BG$6</definedName>
    <definedName name="AnalystSheets">[6]Summary!$B$8:$B$24</definedName>
    <definedName name="AnalystWeights">[6]Summary!$F$8:$F$24</definedName>
    <definedName name="Argentina" localSheetId="0">#REF!</definedName>
    <definedName name="Argentina">#REF!</definedName>
    <definedName name="AU_96" localSheetId="8">#REF!</definedName>
    <definedName name="AU_96" localSheetId="7">#REF!</definedName>
    <definedName name="AU_96" localSheetId="0">#REF!</definedName>
    <definedName name="AU_96">#REF!</definedName>
    <definedName name="AWS" localSheetId="8">#REF!</definedName>
    <definedName name="AWS" localSheetId="7">#REF!</definedName>
    <definedName name="AWS">#REF!</definedName>
    <definedName name="Beerse" localSheetId="8">'[7]Manufacturing Vol - C'!#REF!</definedName>
    <definedName name="Beerse" localSheetId="7">'[7]Manufacturing Vol - C'!#REF!</definedName>
    <definedName name="Beerse">'[7]Manufacturing Vol - C'!#REF!</definedName>
    <definedName name="beerse1" localSheetId="8">'[7]Manufacturing Vol - C'!#REF!</definedName>
    <definedName name="beerse1" localSheetId="7">'[7]Manufacturing Vol - C'!#REF!</definedName>
    <definedName name="beerse1">'[7]Manufacturing Vol - C'!#REF!</definedName>
    <definedName name="BP_96" localSheetId="8">#REF!</definedName>
    <definedName name="BP_96" localSheetId="7">#REF!</definedName>
    <definedName name="BP_96" localSheetId="0">#REF!</definedName>
    <definedName name="BP_96">#REF!</definedName>
    <definedName name="BP_97" localSheetId="8">#REF!</definedName>
    <definedName name="BP_97" localSheetId="7">#REF!</definedName>
    <definedName name="BP_97">#REF!</definedName>
    <definedName name="BP_98" localSheetId="8">#REF!</definedName>
    <definedName name="BP_98" localSheetId="7">#REF!</definedName>
    <definedName name="BP_98">#REF!</definedName>
    <definedName name="bp02_mni" localSheetId="8">#REF!</definedName>
    <definedName name="bp02_mni" localSheetId="7">#REF!</definedName>
    <definedName name="bp02_mni">#REF!</definedName>
    <definedName name="bp02_sls" localSheetId="8">#REF!</definedName>
    <definedName name="bp02_sls" localSheetId="7">#REF!</definedName>
    <definedName name="bp02_sls">#REF!</definedName>
    <definedName name="bp03_mni" localSheetId="8">#REF!</definedName>
    <definedName name="bp03_mni" localSheetId="7">#REF!</definedName>
    <definedName name="bp03_mni">#REF!</definedName>
    <definedName name="bp03_sls" localSheetId="8">#REF!</definedName>
    <definedName name="bp03_sls" localSheetId="7">#REF!</definedName>
    <definedName name="bp03_sls">#REF!</definedName>
    <definedName name="bp2q_mni" localSheetId="8">#REF!</definedName>
    <definedName name="bp2q_mni" localSheetId="7">#REF!</definedName>
    <definedName name="bp2q_mni">#REF!</definedName>
    <definedName name="bp2q_sls" localSheetId="8">#REF!</definedName>
    <definedName name="bp2q_sls" localSheetId="7">#REF!</definedName>
    <definedName name="bp2q_sls">#REF!</definedName>
    <definedName name="BPEG">#REF!</definedName>
    <definedName name="bse" localSheetId="8">'[8]Manufacturing Vol - C'!#REF!</definedName>
    <definedName name="bse" localSheetId="7">'[8]Manufacturing Vol - C'!#REF!</definedName>
    <definedName name="bse">'[8]Manufacturing Vol - C'!#REF!</definedName>
    <definedName name="BT" localSheetId="8">#REF!</definedName>
    <definedName name="BT" localSheetId="7">#REF!</definedName>
    <definedName name="BT" localSheetId="0">#REF!</definedName>
    <definedName name="BT">#REF!</definedName>
    <definedName name="BudgetCategory" localSheetId="8">#REF!</definedName>
    <definedName name="BudgetCategory" localSheetId="7">#REF!</definedName>
    <definedName name="BudgetCategory">#REF!</definedName>
    <definedName name="byproduct" localSheetId="8">#REF!</definedName>
    <definedName name="byproduct" localSheetId="7">#REF!</definedName>
    <definedName name="byproduct">#REF!</definedName>
    <definedName name="bytype">'[9]TOTAL PHARM'!$A$9:$H$32</definedName>
    <definedName name="CAD" localSheetId="8">#REF!</definedName>
    <definedName name="CAD" localSheetId="7">#REF!</definedName>
    <definedName name="CAD" localSheetId="0">#REF!</definedName>
    <definedName name="CAD">#REF!</definedName>
    <definedName name="CADQ" localSheetId="8">#REF!</definedName>
    <definedName name="CADQ" localSheetId="7">#REF!</definedName>
    <definedName name="CADQ">#REF!</definedName>
    <definedName name="CADY" localSheetId="8">#REF!</definedName>
    <definedName name="CADY" localSheetId="7">#REF!</definedName>
    <definedName name="CADY">#REF!</definedName>
    <definedName name="CAI" localSheetId="8">#REF!</definedName>
    <definedName name="CAI" localSheetId="7">#REF!</definedName>
    <definedName name="CAI">#REF!</definedName>
    <definedName name="CAIQ" localSheetId="8">#REF!</definedName>
    <definedName name="CAIQ" localSheetId="7">#REF!</definedName>
    <definedName name="CAIQ">#REF!</definedName>
    <definedName name="CAIY" localSheetId="8">#REF!</definedName>
    <definedName name="CAIY" localSheetId="7">#REF!</definedName>
    <definedName name="CAIY">#REF!</definedName>
    <definedName name="CD" localSheetId="8">#REF!</definedName>
    <definedName name="CD" localSheetId="7">#REF!</definedName>
    <definedName name="CD">#REF!</definedName>
    <definedName name="CGNARC" localSheetId="8">'[10]COGP-'!#REF!</definedName>
    <definedName name="CGNARC" localSheetId="7">'[10]COGP-'!#REF!</definedName>
    <definedName name="CGNARC">'[10]COGP-'!#REF!</definedName>
    <definedName name="CGSCHAFF" localSheetId="8">'[10]COGP-'!#REF!</definedName>
    <definedName name="CGSCHAFF" localSheetId="7">'[10]COGP-'!#REF!</definedName>
    <definedName name="CGSCHAFF">'[10]COGP-'!#REF!</definedName>
    <definedName name="Chairman" localSheetId="8">#REF!</definedName>
    <definedName name="Chairman" localSheetId="7">#REF!</definedName>
    <definedName name="Chairman" localSheetId="0">#REF!</definedName>
    <definedName name="Chairman">#REF!</definedName>
    <definedName name="Chairman1" localSheetId="8">#REF!</definedName>
    <definedName name="Chairman1" localSheetId="7">#REF!</definedName>
    <definedName name="Chairman1">#REF!</definedName>
    <definedName name="Chairman2" localSheetId="8">#REF!</definedName>
    <definedName name="Chairman2" localSheetId="7">#REF!</definedName>
    <definedName name="Chairman2">#REF!</definedName>
    <definedName name="Chairman3" localSheetId="8">#REF!</definedName>
    <definedName name="Chairman3" localSheetId="7">#REF!</definedName>
    <definedName name="Chairman3">#REF!</definedName>
    <definedName name="CHANG_CONS_PHARM" localSheetId="8">#REF!</definedName>
    <definedName name="CHANG_CONS_PHARM" localSheetId="7">#REF!</definedName>
    <definedName name="CHANG_CONS_PHARM">#REF!</definedName>
    <definedName name="CHANGE" localSheetId="8">#REF!</definedName>
    <definedName name="CHANGE" localSheetId="7">#REF!</definedName>
    <definedName name="CHANGE">#REF!</definedName>
    <definedName name="Charts1">#REF!</definedName>
    <definedName name="Charts2">#REF!</definedName>
    <definedName name="Chile1">#REF!</definedName>
    <definedName name="Chile2">#REF!</definedName>
    <definedName name="CI" localSheetId="8">#REF!</definedName>
    <definedName name="CI" localSheetId="7">#REF!</definedName>
    <definedName name="CI">#REF!</definedName>
    <definedName name="CITADELZERO">0</definedName>
    <definedName name="Closed_End">#REF!</definedName>
    <definedName name="CND" localSheetId="8">#REF!</definedName>
    <definedName name="CND" localSheetId="7">#REF!</definedName>
    <definedName name="CND">#REF!</definedName>
    <definedName name="CNI" localSheetId="8">#REF!</definedName>
    <definedName name="CNI" localSheetId="7">#REF!</definedName>
    <definedName name="CNI">#REF!</definedName>
    <definedName name="comment" localSheetId="8">#REF!</definedName>
    <definedName name="comment" localSheetId="7">#REF!</definedName>
    <definedName name="comment">#REF!</definedName>
    <definedName name="comp1">[11]COMP1!$B$10:$Z$60</definedName>
    <definedName name="COMP10">[11]COMP1!$B$10:$Z$60</definedName>
    <definedName name="comp2">[11]COMP2!$B$10:$P$76</definedName>
    <definedName name="comp3" localSheetId="8">#REF!</definedName>
    <definedName name="comp3" localSheetId="7">#REF!</definedName>
    <definedName name="comp3" localSheetId="0">#REF!</definedName>
    <definedName name="comp3">#REF!</definedName>
    <definedName name="comp4" localSheetId="8">#REF!</definedName>
    <definedName name="comp4" localSheetId="7">#REF!</definedName>
    <definedName name="comp4">#REF!</definedName>
    <definedName name="comp5">[11]COMP5!$B$10:$P$82</definedName>
    <definedName name="comp7" localSheetId="8">#REF!</definedName>
    <definedName name="comp7" localSheetId="7">#REF!</definedName>
    <definedName name="comp7" localSheetId="0">#REF!</definedName>
    <definedName name="comp7">#REF!</definedName>
    <definedName name="comp8" localSheetId="8">#REF!</definedName>
    <definedName name="comp8" localSheetId="7">#REF!</definedName>
    <definedName name="comp8">#REF!</definedName>
    <definedName name="compkphl" localSheetId="8">[12]P!#REF!</definedName>
    <definedName name="compkphl" localSheetId="7">[12]P!#REF!</definedName>
    <definedName name="compkphl">[12]P!#REF!</definedName>
    <definedName name="consumer1" localSheetId="8">#REF!</definedName>
    <definedName name="consumer1" localSheetId="7">#REF!</definedName>
    <definedName name="consumer1" localSheetId="0">#REF!</definedName>
    <definedName name="consumer1">#REF!</definedName>
    <definedName name="consumer2" localSheetId="8">#REF!</definedName>
    <definedName name="consumer2" localSheetId="7">#REF!</definedName>
    <definedName name="consumer2">#REF!</definedName>
    <definedName name="CONTINGENCY" localSheetId="8">#REF!</definedName>
    <definedName name="CONTINGENCY" localSheetId="7">#REF!</definedName>
    <definedName name="CONTINGENCY">#REF!</definedName>
    <definedName name="coprom" localSheetId="8">'[4]JPI Input'!#REF!</definedName>
    <definedName name="coprom" localSheetId="7">'[4]JPI Input'!#REF!</definedName>
    <definedName name="coprom">'[4]JPI Input'!#REF!</definedName>
    <definedName name="Corp._.Expense" localSheetId="8">#REF!</definedName>
    <definedName name="Corp._.Expense" localSheetId="7">#REF!</definedName>
    <definedName name="Corp._.Expense" localSheetId="0">#REF!</definedName>
    <definedName name="Corp._.Expense">#REF!</definedName>
    <definedName name="CritO" localSheetId="8">#REF!</definedName>
    <definedName name="CritO" localSheetId="7">#REF!</definedName>
    <definedName name="CritO">#REF!</definedName>
    <definedName name="cur">[13]Instructions!$B$4</definedName>
    <definedName name="cur_mod" localSheetId="8">[5]Instructions!#REF!</definedName>
    <definedName name="cur_mod" localSheetId="7">[5]Instructions!#REF!</definedName>
    <definedName name="cur_mod" localSheetId="0">[5]Instructions!#REF!</definedName>
    <definedName name="cur_mod">[5]Instructions!#REF!</definedName>
    <definedName name="Currentsales" localSheetId="7">'[14]Sales Data 37C'!$A$2:$P$183</definedName>
    <definedName name="Currentsales" localSheetId="0">'[14]Sales Data 37C'!$A$2:$P$183</definedName>
    <definedName name="Currentsales">'[15]Sales Data 37C'!$A$2:$P$183</definedName>
    <definedName name="cycle" localSheetId="8">[16]Instructions!#REF!</definedName>
    <definedName name="cycle" localSheetId="7">[16]Instructions!#REF!</definedName>
    <definedName name="cycle" localSheetId="0">[16]Instructions!#REF!</definedName>
    <definedName name="cycle">[16]Instructions!#REF!</definedName>
    <definedName name="DARWIN" localSheetId="8">#REF!</definedName>
    <definedName name="DARWIN" localSheetId="7">#REF!</definedName>
    <definedName name="DARWIN" localSheetId="0">#REF!</definedName>
    <definedName name="DARWIN">#REF!</definedName>
    <definedName name="ddddddd" localSheetId="8">#REF!</definedName>
    <definedName name="ddddddd" localSheetId="7">#REF!</definedName>
    <definedName name="ddddddd">#REF!</definedName>
    <definedName name="DETAIL_1STQTR" localSheetId="8">#REF!</definedName>
    <definedName name="DETAIL_1STQTR" localSheetId="7">#REF!</definedName>
    <definedName name="DETAIL_1STQTR">#REF!</definedName>
    <definedName name="detailneutqttronly" localSheetId="8">#REF!</definedName>
    <definedName name="detailneutqttronly" localSheetId="7">#REF!</definedName>
    <definedName name="detailneutqttronly">#REF!</definedName>
    <definedName name="DOM">#REF!</definedName>
    <definedName name="DOM_CORP_ADJ">#REF!</definedName>
    <definedName name="DOM_FIN">#REF!</definedName>
    <definedName name="DOM_IBT">#REF!</definedName>
    <definedName name="Dom_Qtr_Expenses">'[17]DOM QTR'!#REF!</definedName>
    <definedName name="domibt03fbp">'[18]IBTWS DOM'!#REF!</definedName>
    <definedName name="eight" localSheetId="8">#REF!</definedName>
    <definedName name="eight" localSheetId="7">#REF!</definedName>
    <definedName name="eight" localSheetId="0">#REF!</definedName>
    <definedName name="eight">#REF!</definedName>
    <definedName name="eleven" localSheetId="8">#REF!</definedName>
    <definedName name="eleven" localSheetId="7">#REF!</definedName>
    <definedName name="eleven">#REF!</definedName>
    <definedName name="End" localSheetId="8">#REF!</definedName>
    <definedName name="End" localSheetId="7">#REF!</definedName>
    <definedName name="End">#REF!</definedName>
    <definedName name="Est_2000">'[19]2000 Est'!$B$13:$J$292</definedName>
    <definedName name="eurcyclebackup" localSheetId="8">#REF!</definedName>
    <definedName name="eurcyclebackup" localSheetId="7">#REF!</definedName>
    <definedName name="eurcyclebackup" localSheetId="0">#REF!</definedName>
    <definedName name="eurcyclebackup">#REF!</definedName>
    <definedName name="Europe" localSheetId="8">#REF!</definedName>
    <definedName name="Europe" localSheetId="7">#REF!</definedName>
    <definedName name="Europe">#REF!</definedName>
    <definedName name="EV__LASTREFTIME__">40560.6351157407</definedName>
    <definedName name="exp">'[9]Project Costs'!$A$10:$D$43</definedName>
    <definedName name="F" localSheetId="8">#REF!</definedName>
    <definedName name="F" localSheetId="7">#REF!</definedName>
    <definedName name="F" localSheetId="0">#REF!</definedName>
    <definedName name="F">#REF!</definedName>
    <definedName name="factor" localSheetId="8">'[20]MNI LC 1Q'!#REF!</definedName>
    <definedName name="factor" localSheetId="7">'[20]MNI LC 1Q'!#REF!</definedName>
    <definedName name="factor" localSheetId="0">'[20]MNI LC 1Q'!#REF!</definedName>
    <definedName name="factor">'[20]MNI LC 1Q'!#REF!</definedName>
    <definedName name="Five" localSheetId="8">#REF!</definedName>
    <definedName name="Five" localSheetId="7">#REF!</definedName>
    <definedName name="Five" localSheetId="0">#REF!</definedName>
    <definedName name="Five">#REF!</definedName>
    <definedName name="foley" localSheetId="8">#REF!</definedName>
    <definedName name="foley" localSheetId="7">#REF!</definedName>
    <definedName name="foley">#REF!</definedName>
    <definedName name="four" localSheetId="8">#REF!</definedName>
    <definedName name="four" localSheetId="7">#REF!</definedName>
    <definedName name="four">#REF!</definedName>
    <definedName name="France" localSheetId="8">'[7]Manufacturing Vol - C'!#REF!</definedName>
    <definedName name="France" localSheetId="7">'[7]Manufacturing Vol - C'!#REF!</definedName>
    <definedName name="France">'[7]Manufacturing Vol - C'!#REF!</definedName>
    <definedName name="FULL_YEAR" localSheetId="8">#REF!</definedName>
    <definedName name="FULL_YEAR" localSheetId="7">#REF!</definedName>
    <definedName name="FULL_YEAR" localSheetId="0">#REF!</definedName>
    <definedName name="FULL_YEAR">#REF!</definedName>
    <definedName name="FY_1997" localSheetId="8">'[1]Group Adj'!#REF!</definedName>
    <definedName name="FY_1997" localSheetId="7">'[1]Group Adj'!#REF!</definedName>
    <definedName name="FY_1997" localSheetId="0">'[1]Group Adj'!#REF!</definedName>
    <definedName name="FY_1997">'[1]Group Adj'!#REF!</definedName>
    <definedName name="FY_1998" localSheetId="8">'[1]Group Adj'!#REF!</definedName>
    <definedName name="FY_1998" localSheetId="7">'[1]Group Adj'!#REF!</definedName>
    <definedName name="FY_1998">'[1]Group Adj'!#REF!</definedName>
    <definedName name="FY_1999" localSheetId="8">'[1]Group Adj'!#REF!</definedName>
    <definedName name="FY_1999" localSheetId="7">'[1]Group Adj'!#REF!</definedName>
    <definedName name="FY_1999">'[1]Group Adj'!#REF!</definedName>
    <definedName name="FY_2000_Updates" localSheetId="8">'[1]Group Adj'!#REF!</definedName>
    <definedName name="FY_2000_Updates" localSheetId="7">'[1]Group Adj'!#REF!</definedName>
    <definedName name="FY_2000_Updates">'[1]Group Adj'!#REF!</definedName>
    <definedName name="FY_Con_dom_ADJ" localSheetId="8">'[21]97 YEAR ADJ'!#REF!</definedName>
    <definedName name="FY_Con_dom_ADJ" localSheetId="7">'[21]97 YEAR ADJ'!#REF!</definedName>
    <definedName name="FY_Con_dom_ADJ">'[21]97 YEAR ADJ'!#REF!</definedName>
    <definedName name="FY_CON_INTL_ADJ" localSheetId="8">'[21]97 YEAR ADJ'!#REF!</definedName>
    <definedName name="FY_CON_INTL_ADJ" localSheetId="7">'[21]97 YEAR ADJ'!#REF!</definedName>
    <definedName name="FY_CON_INTL_ADJ">'[21]97 YEAR ADJ'!#REF!</definedName>
    <definedName name="FY_CORP_DOM_ADJ" localSheetId="8">'[21]97 YEAR ADJ'!#REF!</definedName>
    <definedName name="FY_CORP_DOM_ADJ" localSheetId="7">'[21]97 YEAR ADJ'!#REF!</definedName>
    <definedName name="FY_CORP_DOM_ADJ">'[21]97 YEAR ADJ'!#REF!</definedName>
    <definedName name="FY_CORP_INTL_ADJ" localSheetId="8">'[21]97 YEAR ADJ'!#REF!</definedName>
    <definedName name="FY_CORP_INTL_ADJ" localSheetId="7">'[21]97 YEAR ADJ'!#REF!</definedName>
    <definedName name="FY_CORP_INTL_ADJ">'[21]97 YEAR ADJ'!#REF!</definedName>
    <definedName name="FY_inc_AU_vs_JU" localSheetId="7">'[22]Income AU vs JU'!$A$13:$AC$154</definedName>
    <definedName name="FY_inc_AU_vs_JU" localSheetId="0">'[22]Income AU vs JU'!$A$13:$AC$154</definedName>
    <definedName name="FY_inc_AU_vs_JU">'[23]Income AU vs JU'!$A$13:$AC$154</definedName>
    <definedName name="FY_INCOME" localSheetId="8">#REF!</definedName>
    <definedName name="FY_INCOME" localSheetId="7">#REF!</definedName>
    <definedName name="FY_INCOME" localSheetId="0">#REF!</definedName>
    <definedName name="FY_INCOME">#REF!</definedName>
    <definedName name="FY_PRO_ADJ" localSheetId="8">'[21]97 YEAR ADJ'!#REF!</definedName>
    <definedName name="FY_PRO_ADJ" localSheetId="7">'[21]97 YEAR ADJ'!#REF!</definedName>
    <definedName name="FY_PRO_ADJ" localSheetId="0">'[21]97 YEAR ADJ'!#REF!</definedName>
    <definedName name="FY_PRO_ADJ">'[21]97 YEAR ADJ'!#REF!</definedName>
    <definedName name="FY_SALES" localSheetId="8">#REF!</definedName>
    <definedName name="FY_SALES" localSheetId="7">#REF!</definedName>
    <definedName name="FY_SALES" localSheetId="0">#REF!</definedName>
    <definedName name="FY_SALES">#REF!</definedName>
    <definedName name="FY_sls_AU_vs_JU" localSheetId="7">'[22]Sales AU vs JU'!$A$13:$AC$138</definedName>
    <definedName name="FY_sls_AU_vs_JU" localSheetId="0">'[22]Sales AU vs JU'!$A$13:$AC$138</definedName>
    <definedName name="FY_sls_AU_vs_JU">'[23]Sales AU vs JU'!$A$13:$AC$138</definedName>
    <definedName name="GROUP_CONTINGENCY" localSheetId="8">#REF!</definedName>
    <definedName name="GROUP_CONTINGENCY" localSheetId="7">#REF!</definedName>
    <definedName name="GROUP_CONTINGENCY" localSheetId="0">#REF!</definedName>
    <definedName name="GROUP_CONTINGENCY">#REF!</definedName>
    <definedName name="hcbeerse" localSheetId="8">'[7]Mfg Head by Function - F1'!#REF!</definedName>
    <definedName name="hcbeerse" localSheetId="7">'[7]Mfg Head by Function - F1'!#REF!</definedName>
    <definedName name="hcbeerse" localSheetId="0">'[7]Mfg Head by Function - F1'!#REF!</definedName>
    <definedName name="hcbeerse">'[7]Mfg Head by Function - F1'!#REF!</definedName>
    <definedName name="hceuro" localSheetId="8">#REF!</definedName>
    <definedName name="hceuro" localSheetId="7">#REF!</definedName>
    <definedName name="hceuro" localSheetId="0">#REF!</definedName>
    <definedName name="hceuro">#REF!</definedName>
    <definedName name="hcfrance" localSheetId="8">'[7]Mfg Head by Function - F1'!#REF!</definedName>
    <definedName name="hcfrance" localSheetId="7">'[7]Mfg Head by Function - F1'!#REF!</definedName>
    <definedName name="hcfrance" localSheetId="0">'[7]Mfg Head by Function - F1'!#REF!</definedName>
    <definedName name="hcfrance">'[7]Mfg Head by Function - F1'!#REF!</definedName>
    <definedName name="hcitaly" localSheetId="8">'[7]Mfg Head by Function - F1'!#REF!</definedName>
    <definedName name="hcitaly" localSheetId="7">'[7]Mfg Head by Function - F1'!#REF!</definedName>
    <definedName name="hcitaly">'[7]Mfg Head by Function - F1'!#REF!</definedName>
    <definedName name="hcport" localSheetId="8">'[7]Mfg Head by Function - F1'!#REF!</definedName>
    <definedName name="hcport" localSheetId="7">'[7]Mfg Head by Function - F1'!#REF!</definedName>
    <definedName name="hcport">'[7]Mfg Head by Function - F1'!#REF!</definedName>
    <definedName name="hcscaff" localSheetId="8">'[7]Mfg Head by Function - F1'!#REF!</definedName>
    <definedName name="hcscaff" localSheetId="7">'[7]Mfg Head by Function - F1'!#REF!</definedName>
    <definedName name="hcscaff">'[7]Mfg Head by Function - F1'!#REF!</definedName>
    <definedName name="HDD" localSheetId="8">#REF!</definedName>
    <definedName name="HDD" localSheetId="7">#REF!</definedName>
    <definedName name="HDD" localSheetId="0">#REF!</definedName>
    <definedName name="HDD">#REF!</definedName>
    <definedName name="HDI" localSheetId="8">#REF!</definedName>
    <definedName name="HDI" localSheetId="7">#REF!</definedName>
    <definedName name="HDI">#REF!</definedName>
    <definedName name="headcountfrance" localSheetId="8">'[8]Mfg Head by Function - F1'!#REF!</definedName>
    <definedName name="headcountfrance" localSheetId="7">'[8]Mfg Head by Function - F1'!#REF!</definedName>
    <definedName name="headcountfrance">'[8]Mfg Head by Function - F1'!#REF!</definedName>
    <definedName name="hhhhhhhhhhh" localSheetId="0">#REF!</definedName>
    <definedName name="hhhhhhhhhhh">#REF!</definedName>
    <definedName name="hlookup" localSheetId="8">'[24]Kitty Analysis with Probability'!#REF!</definedName>
    <definedName name="hlookup" localSheetId="7">'[24]Kitty Analysis with Probability'!#REF!</definedName>
    <definedName name="hlookup" localSheetId="0">'[24]Kitty Analysis with Probability'!#REF!</definedName>
    <definedName name="hlookup">'[24]Kitty Analysis with Probability'!#REF!</definedName>
    <definedName name="IBT" localSheetId="8">#REF!</definedName>
    <definedName name="IBT" localSheetId="7">#REF!</definedName>
    <definedName name="IBT" localSheetId="0">#REF!</definedName>
    <definedName name="IBT">#REF!</definedName>
    <definedName name="ibt2002gaap">#REF!</definedName>
    <definedName name="inc_bp" localSheetId="8">#REF!</definedName>
    <definedName name="inc_bp" localSheetId="7">#REF!</definedName>
    <definedName name="inc_bp">#REF!</definedName>
    <definedName name="inc_mu" localSheetId="8">#REF!</definedName>
    <definedName name="inc_mu" localSheetId="7">#REF!</definedName>
    <definedName name="inc_mu">#REF!</definedName>
    <definedName name="INT_IBT_CORP1">#REF!</definedName>
    <definedName name="INT_IBT_CORP2">#REF!</definedName>
    <definedName name="INT_IBT_CORP3">#REF!</definedName>
    <definedName name="INT_IBT_GRP">#REF!</definedName>
    <definedName name="internationalUagUpd">'[25]04PBP 04FY QTRS MGMT'!#REF!</definedName>
    <definedName name="INTL" localSheetId="0">#REF!</definedName>
    <definedName name="INTL">#REF!</definedName>
    <definedName name="INTL_CORP_ADJ" localSheetId="0">#REF!</definedName>
    <definedName name="INTL_CORP_ADJ">#REF!</definedName>
    <definedName name="INTL_FIN" localSheetId="0">#REF!</definedName>
    <definedName name="INTL_FIN">#REF!</definedName>
    <definedName name="issumm" localSheetId="8">'[26]OE Beerse Detail complete'!#REF!</definedName>
    <definedName name="issumm" localSheetId="7">'[27]OE Beerse Detail complete'!#REF!</definedName>
    <definedName name="issumm" localSheetId="0">'[27]OE Beerse Detail complete'!#REF!</definedName>
    <definedName name="issumm">'[26]OE Beerse Detail complete'!#REF!</definedName>
    <definedName name="italy" localSheetId="8">'[8]Mfg Head by Function - F1'!#REF!</definedName>
    <definedName name="italy" localSheetId="7">'[8]Mfg Head by Function - F1'!#REF!</definedName>
    <definedName name="italy">'[8]Mfg Head by Function - F1'!#REF!</definedName>
    <definedName name="jewksht" localSheetId="8">#REF!</definedName>
    <definedName name="jewksht" localSheetId="7">#REF!</definedName>
    <definedName name="jewksht" localSheetId="0">#REF!</definedName>
    <definedName name="jewksht">#REF!</definedName>
    <definedName name="JOHNSON___JOHNSON" localSheetId="8">#REF!</definedName>
    <definedName name="JOHNSON___JOHNSON" localSheetId="7">#REF!</definedName>
    <definedName name="JOHNSON___JOHNSON" localSheetId="0">#REF!</definedName>
    <definedName name="JOHNSON___JOHNSON">#REF!</definedName>
    <definedName name="JOHNSON__JOHNSON__" localSheetId="8">#REF!</definedName>
    <definedName name="JOHNSON__JOHNSON__" localSheetId="7">#REF!</definedName>
    <definedName name="JOHNSON__JOHNSON__">#REF!</definedName>
    <definedName name="jpibp" localSheetId="8">#REF!</definedName>
    <definedName name="jpibp" localSheetId="7">#REF!</definedName>
    <definedName name="jpibp">#REF!</definedName>
    <definedName name="jpilu" localSheetId="8">#REF!</definedName>
    <definedName name="jpilu" localSheetId="7">#REF!</definedName>
    <definedName name="jpilu">#REF!</definedName>
    <definedName name="jpipy" localSheetId="8">#REF!</definedName>
    <definedName name="jpipy" localSheetId="7">#REF!</definedName>
    <definedName name="jpipy">#REF!</definedName>
    <definedName name="jrfbp" localSheetId="8">#REF!</definedName>
    <definedName name="jrfbp" localSheetId="7">#REF!</definedName>
    <definedName name="jrfbp">#REF!</definedName>
    <definedName name="jrffedtx" localSheetId="8">#REF!</definedName>
    <definedName name="jrffedtx" localSheetId="7">#REF!</definedName>
    <definedName name="jrffedtx">#REF!</definedName>
    <definedName name="jrfinput" localSheetId="8">#REF!</definedName>
    <definedName name="jrfinput" localSheetId="7">#REF!</definedName>
    <definedName name="jrfinput">#REF!</definedName>
    <definedName name="jrflu" localSheetId="8">#REF!</definedName>
    <definedName name="jrflu" localSheetId="7">#REF!</definedName>
    <definedName name="jrflu">#REF!</definedName>
    <definedName name="jrfpy" localSheetId="8">#REF!</definedName>
    <definedName name="jrfpy" localSheetId="7">#REF!</definedName>
    <definedName name="jrfpy">#REF!</definedName>
    <definedName name="jrfrd" localSheetId="8">#REF!</definedName>
    <definedName name="jrfrd" localSheetId="7">#REF!</definedName>
    <definedName name="jrfrd">#REF!</definedName>
    <definedName name="jrfstatx" localSheetId="8">#REF!</definedName>
    <definedName name="jrfstatx" localSheetId="7">#REF!</definedName>
    <definedName name="jrfstatx">#REF!</definedName>
    <definedName name="ju03_mni" localSheetId="8">#REF!</definedName>
    <definedName name="ju03_mni" localSheetId="7">#REF!</definedName>
    <definedName name="ju03_mni">#REF!</definedName>
    <definedName name="ju03_sls" localSheetId="8">#REF!</definedName>
    <definedName name="ju03_sls" localSheetId="7">#REF!</definedName>
    <definedName name="ju03_sls">#REF!</definedName>
    <definedName name="JUNE_UPDATE_1997" localSheetId="8">#REF!</definedName>
    <definedName name="JUNE_UPDATE_1997" localSheetId="7">#REF!</definedName>
    <definedName name="JUNE_UPDATE_1997">#REF!</definedName>
    <definedName name="la" localSheetId="8">'[8]Manufacturing Vol - C'!#REF!</definedName>
    <definedName name="la" localSheetId="7">'[8]Manufacturing Vol - C'!#REF!</definedName>
    <definedName name="la">'[8]Manufacturing Vol - C'!#REF!</definedName>
    <definedName name="latin" localSheetId="8">'[8]Manufacturing Vol - C'!#REF!</definedName>
    <definedName name="latin" localSheetId="7">'[8]Manufacturing Vol - C'!#REF!</definedName>
    <definedName name="latin">'[8]Manufacturing Vol - C'!#REF!</definedName>
    <definedName name="Latina" localSheetId="8">'[7]Manufacturing Vol - C'!#REF!</definedName>
    <definedName name="Latina" localSheetId="7">'[7]Manufacturing Vol - C'!#REF!</definedName>
    <definedName name="Latina">'[7]Manufacturing Vol - C'!#REF!</definedName>
    <definedName name="location1">[28]Instructions!$H$24</definedName>
    <definedName name="m_vsbp" localSheetId="8">#REF!</definedName>
    <definedName name="m_vsbp" localSheetId="7">#REF!</definedName>
    <definedName name="m_vsbp" localSheetId="0">#REF!</definedName>
    <definedName name="m_vsbp">#REF!</definedName>
    <definedName name="m_vspy" localSheetId="8">#REF!</definedName>
    <definedName name="m_vspy" localSheetId="7">#REF!</definedName>
    <definedName name="m_vspy">#REF!</definedName>
    <definedName name="MAC">#REF!</definedName>
    <definedName name="MARIA" localSheetId="8">#REF!</definedName>
    <definedName name="MARIA" localSheetId="7">#REF!</definedName>
    <definedName name="MARIA">#REF!</definedName>
    <definedName name="master_def" localSheetId="8">#REF!</definedName>
    <definedName name="master_def" localSheetId="7">#REF!</definedName>
    <definedName name="master_def">#REF!</definedName>
    <definedName name="MDD" localSheetId="8">#REF!</definedName>
    <definedName name="MDD" localSheetId="7">#REF!</definedName>
    <definedName name="MDD">#REF!</definedName>
    <definedName name="MDI" localSheetId="8">#REF!</definedName>
    <definedName name="MDI" localSheetId="7">#REF!</definedName>
    <definedName name="MDI">#REF!</definedName>
    <definedName name="memo1" localSheetId="8">#REF!</definedName>
    <definedName name="memo1" localSheetId="7">#REF!</definedName>
    <definedName name="memo1">#REF!</definedName>
    <definedName name="MEMO2" localSheetId="8">#REF!</definedName>
    <definedName name="MEMO2" localSheetId="7">#REF!</definedName>
    <definedName name="MEMO2">#REF!</definedName>
    <definedName name="Mexico1">#REF!</definedName>
    <definedName name="Mexico2">#REF!</definedName>
    <definedName name="Mid_Month_Sales_Submission">#REF!</definedName>
    <definedName name="mni_04" localSheetId="7">[29]mni_04!$A$13:$AC$152</definedName>
    <definedName name="mni_04" localSheetId="0">[29]mni_04!$A$13:$AC$152</definedName>
    <definedName name="mni_04">[30]mni_04!$A$13:$AC$152</definedName>
    <definedName name="mni_04BP_vs_04JGH" localSheetId="8">#REF!</definedName>
    <definedName name="mni_04BP_vs_04JGH" localSheetId="7">#REF!</definedName>
    <definedName name="mni_04BP_vs_04JGH" localSheetId="0">#REF!</definedName>
    <definedName name="mni_04BP_vs_04JGH">#REF!</definedName>
    <definedName name="mni_1q" localSheetId="8">#REF!</definedName>
    <definedName name="mni_1q" localSheetId="7">#REF!</definedName>
    <definedName name="mni_1q">#REF!</definedName>
    <definedName name="mni_fy" localSheetId="8">#REF!</definedName>
    <definedName name="mni_fy" localSheetId="7">#REF!</definedName>
    <definedName name="mni_fy">#REF!</definedName>
    <definedName name="mni2q" localSheetId="8">#REF!</definedName>
    <definedName name="mni2q" localSheetId="7">#REF!</definedName>
    <definedName name="mni2q">#REF!</definedName>
    <definedName name="mnify" localSheetId="8">#REF!</definedName>
    <definedName name="mnify" localSheetId="7">#REF!</definedName>
    <definedName name="mnify">#REF!</definedName>
    <definedName name="month" localSheetId="8">[5]Instructions!#REF!</definedName>
    <definedName name="month" localSheetId="7">[5]Instructions!#REF!</definedName>
    <definedName name="month">[5]Instructions!#REF!</definedName>
    <definedName name="MTD_BP" localSheetId="7">[31]MTD_vs_BP!$A$13:$AC$138</definedName>
    <definedName name="MTD_BP" localSheetId="0">[31]MTD_vs_BP!$A$13:$AC$138</definedName>
    <definedName name="MTD_BP">[32]MTD_vs_BP!$A$13:$AC$138</definedName>
    <definedName name="MTDSales" localSheetId="7">'[14]MTH Sales  37C'!$A$2:$Q$182</definedName>
    <definedName name="MTDSales" localSheetId="0">'[14]MTH Sales  37C'!$A$2:$Q$182</definedName>
    <definedName name="MTDSales">'[15]MTH Sales  37C'!$A$2:$Q$182</definedName>
    <definedName name="mu">'[33]JASTRZE CC00160A'!$A$13:$I$194</definedName>
    <definedName name="mu02_mni" localSheetId="8">#REF!</definedName>
    <definedName name="mu02_mni" localSheetId="7">#REF!</definedName>
    <definedName name="mu02_mni" localSheetId="0">#REF!</definedName>
    <definedName name="mu02_mni">#REF!</definedName>
    <definedName name="mu02_sls" localSheetId="8">#REF!</definedName>
    <definedName name="mu02_sls" localSheetId="7">#REF!</definedName>
    <definedName name="mu02_sls">#REF!</definedName>
    <definedName name="new" localSheetId="8">#REF!</definedName>
    <definedName name="new" localSheetId="7">#REF!</definedName>
    <definedName name="new"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#REF!</definedName>
    <definedName name="ni_qtd_vs_bp" localSheetId="7">[34]ni_qtd_vs_bp!$A$13:$AC$152</definedName>
    <definedName name="ni_qtd_vs_bp" localSheetId="0">[34]ni_qtd_vs_bp!$A$13:$AC$152</definedName>
    <definedName name="ni_qtd_vs_bp">[35]ni_qtd_vs_bp!$A$13:$AC$152</definedName>
    <definedName name="nine" localSheetId="8">#REF!</definedName>
    <definedName name="nine" localSheetId="7">#REF!</definedName>
    <definedName name="nine" localSheetId="0">#REF!</definedName>
    <definedName name="nine">#REF!</definedName>
    <definedName name="nts_1Q" localSheetId="7">'[36]NTS USD 1Q'!$A$8:$H$156</definedName>
    <definedName name="nts_1Q" localSheetId="0">'[36]NTS USD 1Q'!$A$8:$H$156</definedName>
    <definedName name="nts_1Q">'[37]NTS USD 1Q'!$A$8:$H$156</definedName>
    <definedName name="nts2q" localSheetId="8">#REF!</definedName>
    <definedName name="nts2q" localSheetId="7">#REF!</definedName>
    <definedName name="nts2q" localSheetId="0">#REF!</definedName>
    <definedName name="nts2q">#REF!</definedName>
    <definedName name="ntsfy" localSheetId="8">#REF!</definedName>
    <definedName name="ntsfy" localSheetId="7">#REF!</definedName>
    <definedName name="ntsfy">#REF!</definedName>
    <definedName name="octest02">#REF!</definedName>
    <definedName name="oe" localSheetId="7">[38]OE!$A$11:$K$29</definedName>
    <definedName name="oe" localSheetId="0">[38]OE!$A$11:$K$29</definedName>
    <definedName name="oe">[39]OE!$A$11:$K$29</definedName>
    <definedName name="OE_96" localSheetId="8">#REF!</definedName>
    <definedName name="OE_96" localSheetId="7">#REF!</definedName>
    <definedName name="OE_96" localSheetId="0">#REF!</definedName>
    <definedName name="OE_96">#REF!</definedName>
    <definedName name="OE_98">'[19]98 OE'!$B$13:$J$292</definedName>
    <definedName name="oneA" localSheetId="8">#REF!</definedName>
    <definedName name="oneA" localSheetId="7">#REF!</definedName>
    <definedName name="oneA" localSheetId="0">#REF!</definedName>
    <definedName name="oneA">#REF!</definedName>
    <definedName name="oneB" localSheetId="8">#REF!</definedName>
    <definedName name="oneB" localSheetId="7">#REF!</definedName>
    <definedName name="oneB">#REF!</definedName>
    <definedName name="Other1">#REF!</definedName>
    <definedName name="pad" localSheetId="8">#REF!</definedName>
    <definedName name="pad" localSheetId="7">#REF!</definedName>
    <definedName name="pad">#REF!</definedName>
    <definedName name="page1" localSheetId="8">#REF!</definedName>
    <definedName name="page1" localSheetId="7">#REF!</definedName>
    <definedName name="Page1" localSheetId="0">#REF!</definedName>
    <definedName name="page1">#REF!</definedName>
    <definedName name="Page12">#REF!</definedName>
    <definedName name="page2" localSheetId="8">#REF!</definedName>
    <definedName name="page2" localSheetId="7">#REF!</definedName>
    <definedName name="Page2" localSheetId="0">#REF!</definedName>
    <definedName name="page2">#REF!</definedName>
    <definedName name="page3" localSheetId="8">#REF!</definedName>
    <definedName name="page3" localSheetId="7">#REF!</definedName>
    <definedName name="page3" localSheetId="0">#REF!</definedName>
    <definedName name="page3">#REF!</definedName>
    <definedName name="PBP_99">'[19]99 PBP'!$B$13:$J$292</definedName>
    <definedName name="pbpq103" localSheetId="0">#REF!</definedName>
    <definedName name="pbpq103">#REF!</definedName>
    <definedName name="PBS" localSheetId="0">#REF!</definedName>
    <definedName name="PBS">#REF!</definedName>
    <definedName name="PD" localSheetId="8">#REF!</definedName>
    <definedName name="PD" localSheetId="7">#REF!</definedName>
    <definedName name="PD">#REF!</definedName>
    <definedName name="PFAS">#REF!</definedName>
    <definedName name="Pharm" localSheetId="8">#REF!</definedName>
    <definedName name="Pharm" localSheetId="7">#REF!</definedName>
    <definedName name="Pharm">#REF!</definedName>
    <definedName name="pharm2" localSheetId="8">#REF!</definedName>
    <definedName name="pharm2" localSheetId="7">#REF!</definedName>
    <definedName name="pharm2">#REF!</definedName>
    <definedName name="PHD" localSheetId="8">#REF!</definedName>
    <definedName name="PHD" localSheetId="7">#REF!</definedName>
    <definedName name="PHD">#REF!</definedName>
    <definedName name="PHI" localSheetId="8">#REF!</definedName>
    <definedName name="PHI" localSheetId="7">#REF!</definedName>
    <definedName name="PHI">#REF!</definedName>
    <definedName name="PI" localSheetId="8">#REF!</definedName>
    <definedName name="PI" localSheetId="7">#REF!</definedName>
    <definedName name="PI">#REF!</definedName>
    <definedName name="Pip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ip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P" localSheetId="8">#REF!</definedName>
    <definedName name="PP" localSheetId="7">#REF!</definedName>
    <definedName name="PP" localSheetId="0">#REF!</definedName>
    <definedName name="PP">#REF!</definedName>
    <definedName name="PPEG">#REF!</definedName>
    <definedName name="PPL">#REF!</definedName>
    <definedName name="PPORT">#REF!</definedName>
    <definedName name="PPROV">#REF!</definedName>
    <definedName name="pr_sales" localSheetId="8">#REF!</definedName>
    <definedName name="pr_sales" localSheetId="7">#REF!</definedName>
    <definedName name="pr_sales">#REF!</definedName>
    <definedName name="price" localSheetId="8">'[40]97 YEAR ADJ'!#REF!</definedName>
    <definedName name="price" localSheetId="7">'[40]97 YEAR ADJ'!#REF!</definedName>
    <definedName name="price">'[40]97 YEAR ADJ'!#REF!</definedName>
    <definedName name="primtme11b" localSheetId="8">#REF!</definedName>
    <definedName name="primtme11b" localSheetId="7">#REF!</definedName>
    <definedName name="primtme11b" localSheetId="0">#REF!</definedName>
    <definedName name="primtme11b">#REF!</definedName>
    <definedName name="print" localSheetId="8">#REF!</definedName>
    <definedName name="print" localSheetId="7">#REF!</definedName>
    <definedName name="print">#REF!</definedName>
    <definedName name="_xlnm.Print_Area" localSheetId="8">'2022 Adj Ops Sales - Recast'!$B$1:$P$37</definedName>
    <definedName name="_xlnm.Print_Area" localSheetId="7">'2023 Adj Ops Sales - Recast'!$B$1:$L$37</definedName>
    <definedName name="_xlnm.Print_Area" localSheetId="15">'2023 GAAP to Non-GAAP - Recast'!$A$1:$Y$45</definedName>
    <definedName name="_xlnm.Print_Area" localSheetId="0">Contents!$B$2:$M$23</definedName>
    <definedName name="_xlnm.Print_Area" localSheetId="9">'Q1 23 IBT Segment Rec - Recast'!$A$1:$K$33</definedName>
    <definedName name="print_area_EAP" localSheetId="8">#REF!</definedName>
    <definedName name="print_area_EAP" localSheetId="7">#REF!</definedName>
    <definedName name="print_area_EAP" localSheetId="0">#REF!</definedName>
    <definedName name="print_area_EAP">#REF!</definedName>
    <definedName name="print_title" localSheetId="8">#REF!</definedName>
    <definedName name="print_title" localSheetId="7">#REF!</definedName>
    <definedName name="print_title">#REF!</definedName>
    <definedName name="printa" localSheetId="8">#REF!</definedName>
    <definedName name="printa" localSheetId="7">#REF!</definedName>
    <definedName name="printa">#REF!</definedName>
    <definedName name="printmaria1" localSheetId="8">#REF!</definedName>
    <definedName name="printmaria1" localSheetId="7">#REF!</definedName>
    <definedName name="printmaria1">#REF!</definedName>
    <definedName name="prnt" localSheetId="8">#REF!</definedName>
    <definedName name="prnt" localSheetId="7">#REF!</definedName>
    <definedName name="prnt">#REF!</definedName>
    <definedName name="prodmgmt" localSheetId="8">'[4]JPI Input'!#REF!</definedName>
    <definedName name="prodmgmt" localSheetId="7">'[4]JPI Input'!#REF!</definedName>
    <definedName name="prodmgmt">'[4]JPI Input'!#REF!</definedName>
    <definedName name="prodmgt">'[41]JPI Input'!$AD$32</definedName>
    <definedName name="prof" localSheetId="8">#REF!</definedName>
    <definedName name="prof" localSheetId="7">#REF!</definedName>
    <definedName name="prof" localSheetId="0">#REF!</definedName>
    <definedName name="prof">#REF!</definedName>
    <definedName name="prof1" localSheetId="8">#REF!</definedName>
    <definedName name="prof1" localSheetId="7">#REF!</definedName>
    <definedName name="prof1">#REF!</definedName>
    <definedName name="PTB">#REF!</definedName>
    <definedName name="py02_mni" localSheetId="8">#REF!</definedName>
    <definedName name="py02_mni" localSheetId="7">#REF!</definedName>
    <definedName name="py02_mni">#REF!</definedName>
    <definedName name="py02_sls" localSheetId="8">#REF!</definedName>
    <definedName name="py02_sls" localSheetId="7">#REF!</definedName>
    <definedName name="py02_sls">#REF!</definedName>
    <definedName name="py2q_mni" localSheetId="8">#REF!</definedName>
    <definedName name="py2q_mni" localSheetId="7">#REF!</definedName>
    <definedName name="py2q_mni">#REF!</definedName>
    <definedName name="py2q_sls" localSheetId="8">#REF!</definedName>
    <definedName name="py2q_sls" localSheetId="7">#REF!</definedName>
    <definedName name="py2q_sls">#REF!</definedName>
    <definedName name="qmni_bp" localSheetId="8">#REF!</definedName>
    <definedName name="qmni_bp" localSheetId="7">#REF!</definedName>
    <definedName name="qmni_bp">#REF!</definedName>
    <definedName name="qmni_ju" localSheetId="8">#REF!</definedName>
    <definedName name="qmni_ju" localSheetId="7">#REF!</definedName>
    <definedName name="qmni_ju">#REF!</definedName>
    <definedName name="qmni_mu" localSheetId="8">#REF!</definedName>
    <definedName name="qmni_mu" localSheetId="7">#REF!</definedName>
    <definedName name="qmni_mu">#REF!</definedName>
    <definedName name="qmni_py" localSheetId="8">#REF!</definedName>
    <definedName name="qmni_py" localSheetId="7">#REF!</definedName>
    <definedName name="qmni_py">#REF!</definedName>
    <definedName name="qsales" localSheetId="8">#REF!</definedName>
    <definedName name="qsales" localSheetId="7">#REF!</definedName>
    <definedName name="qsales">#REF!</definedName>
    <definedName name="qsales_bp" localSheetId="8">#REF!</definedName>
    <definedName name="qsales_bp" localSheetId="7">#REF!</definedName>
    <definedName name="qsales_bp">#REF!</definedName>
    <definedName name="qsales_ju" localSheetId="8">#REF!</definedName>
    <definedName name="qsales_ju" localSheetId="7">#REF!</definedName>
    <definedName name="qsales_ju">#REF!</definedName>
    <definedName name="qsales_mu" localSheetId="8">#REF!</definedName>
    <definedName name="qsales_mu" localSheetId="7">#REF!</definedName>
    <definedName name="qsales_mu">#REF!</definedName>
    <definedName name="qsales_py" localSheetId="8">#REF!</definedName>
    <definedName name="qsales_py" localSheetId="7">#REF!</definedName>
    <definedName name="qsales_py">#REF!</definedName>
    <definedName name="QTD_sales_au_vs_py" localSheetId="8">#REF!</definedName>
    <definedName name="QTD_sales_au_vs_py" localSheetId="7">#REF!</definedName>
    <definedName name="QTD_sales_au_vs_py">#REF!</definedName>
    <definedName name="qtd_sls" localSheetId="7">[42]qtd_sls!$A$13:$Z$138</definedName>
    <definedName name="qtd_sls" localSheetId="0">[42]qtd_sls!$A$13:$Z$138</definedName>
    <definedName name="qtd_sls">[43]qtd_sls!$A$13:$Z$138</definedName>
    <definedName name="QTDactuals" localSheetId="0">#REF!</definedName>
    <definedName name="QTDactuals">#REF!</definedName>
    <definedName name="qtdmi_au" localSheetId="8">#REF!</definedName>
    <definedName name="qtdmi_au" localSheetId="7">#REF!</definedName>
    <definedName name="qtdmi_au">#REF!</definedName>
    <definedName name="QTDMNI" localSheetId="7">'[14]QTD MNI  37C '!$A$2:$P$699</definedName>
    <definedName name="QTDMNI" localSheetId="0">'[14]QTD MNI  37C '!$A$2:$P$699</definedName>
    <definedName name="QTDMNI">'[15]QTD MNI  37C '!$A$2:$P$699</definedName>
    <definedName name="QTDSales" localSheetId="7">'[14]QTD Sales  37C '!$A$2:$P$223</definedName>
    <definedName name="QTDSales" localSheetId="0">'[14]QTD Sales  37C '!$A$2:$P$223</definedName>
    <definedName name="QTDSales">'[15]QTD Sales  37C '!$A$2:$P$223</definedName>
    <definedName name="qtdsales_au" localSheetId="8">#REF!</definedName>
    <definedName name="qtdsales_au" localSheetId="7">#REF!</definedName>
    <definedName name="qtdsales_au" localSheetId="0">#REF!</definedName>
    <definedName name="qtdsales_au">#REF!</definedName>
    <definedName name="QTR" localSheetId="8">#REF!</definedName>
    <definedName name="QTR" localSheetId="7">#REF!</definedName>
    <definedName name="QTR">#REF!</definedName>
    <definedName name="QTR_INCOME" localSheetId="8">#REF!</definedName>
    <definedName name="QTR_INCOME" localSheetId="7">#REF!</definedName>
    <definedName name="QTR_INCOME">#REF!</definedName>
    <definedName name="QTR_SALES" localSheetId="8">#REF!</definedName>
    <definedName name="QTR_SALES" localSheetId="7">#REF!</definedName>
    <definedName name="QTR_SALES">#REF!</definedName>
    <definedName name="QTR3_2001" localSheetId="8">'[1]Group Adj'!#REF!</definedName>
    <definedName name="QTR3_2001" localSheetId="7">'[1]Group Adj'!#REF!</definedName>
    <definedName name="QTR3_2001">'[1]Group Adj'!#REF!</definedName>
    <definedName name="QTR4_2001" localSheetId="8">'[1]Group Adj'!#REF!</definedName>
    <definedName name="QTR4_2001" localSheetId="7">'[1]Group Adj'!#REF!</definedName>
    <definedName name="QTR4_2001">'[1]Group Adj'!#REF!</definedName>
    <definedName name="qu" localSheetId="8">'[8]Manufacturing Vol - C'!#REF!</definedName>
    <definedName name="qu" localSheetId="7">'[8]Manufacturing Vol - C'!#REF!</definedName>
    <definedName name="qu">'[8]Manufacturing Vol - C'!#REF!</definedName>
    <definedName name="quarter" localSheetId="8">[16]Instructions!#REF!</definedName>
    <definedName name="quarter" localSheetId="7">[16]Instructions!#REF!</definedName>
    <definedName name="quarter">[16]Instructions!#REF!</definedName>
    <definedName name="Quarterly_Supplemental_Submission__C_8_" localSheetId="0">#REF!</definedName>
    <definedName name="Quarterly_Supplemental_Submission__C_8_">#REF!</definedName>
    <definedName name="Quelez" localSheetId="8">'[7]Manufacturing Vol - C'!#REF!</definedName>
    <definedName name="Quelez" localSheetId="7">'[7]Manufacturing Vol - C'!#REF!</definedName>
    <definedName name="Quelez" localSheetId="0">'[7]Manufacturing Vol - C'!#REF!</definedName>
    <definedName name="Quelez">'[7]Manufacturing Vol - C'!#REF!</definedName>
    <definedName name="ratejob">[3]ratejob!$A$7:$Y$160</definedName>
    <definedName name="ratejob2">[44]Sheet4!$A$11:$F$172</definedName>
    <definedName name="ratejob3">[44]Sheet3!$A$11:$F$149</definedName>
    <definedName name="RBS" localSheetId="0">#REF!</definedName>
    <definedName name="RBS">#REF!</definedName>
    <definedName name="rec" localSheetId="8">#REF!</definedName>
    <definedName name="rec" localSheetId="7">#REF!</definedName>
    <definedName name="rec">#REF!</definedName>
    <definedName name="REQ" localSheetId="8">#REF!</definedName>
    <definedName name="REQ" localSheetId="7">#REF!</definedName>
    <definedName name="REQ">#REF!</definedName>
    <definedName name="rich" localSheetId="8">#REF!</definedName>
    <definedName name="rich" localSheetId="7">#REF!</definedName>
    <definedName name="rich">#REF!</definedName>
    <definedName name="RPL">#REF!</definedName>
    <definedName name="RPORT">#REF!</definedName>
    <definedName name="RPRO">#REF!</definedName>
    <definedName name="RTB">#REF!</definedName>
    <definedName name="s">[45]COMP2!$A$9:$Y$54</definedName>
    <definedName name="sales">[46]Sales!$A$1:$H$27</definedName>
    <definedName name="sales_1q" localSheetId="8">#REF!</definedName>
    <definedName name="sales_1q" localSheetId="7">#REF!</definedName>
    <definedName name="sales_1q" localSheetId="0">#REF!</definedName>
    <definedName name="sales_1q">#REF!</definedName>
    <definedName name="SALES_FEB" localSheetId="8">#REF!</definedName>
    <definedName name="SALES_FEB" localSheetId="7">#REF!</definedName>
    <definedName name="SALES_FEB">#REF!</definedName>
    <definedName name="sales_fy" localSheetId="8">#REF!</definedName>
    <definedName name="sales_fy" localSheetId="7">#REF!</definedName>
    <definedName name="sales_fy">#REF!</definedName>
    <definedName name="Sales_Mar" localSheetId="8">#REF!</definedName>
    <definedName name="Sales_Mar" localSheetId="7">#REF!</definedName>
    <definedName name="Sales_Mar">#REF!</definedName>
    <definedName name="sales_mon" localSheetId="8">#REF!</definedName>
    <definedName name="sales_mon" localSheetId="7">#REF!</definedName>
    <definedName name="sales_mon">#REF!</definedName>
    <definedName name="sales37">'[47]Sales Data 37C'!$A$2:$U$186</definedName>
    <definedName name="SAVE" localSheetId="0">#REF!</definedName>
    <definedName name="SAVE">#REF!</definedName>
    <definedName name="sc" localSheetId="8">'[8]Manufacturing Vol - C'!#REF!</definedName>
    <definedName name="sc" localSheetId="7">'[8]Manufacturing Vol - C'!#REF!</definedName>
    <definedName name="sc" localSheetId="0">'[8]Manufacturing Vol - C'!#REF!</definedName>
    <definedName name="sc">'[8]Manufacturing Vol - C'!#REF!</definedName>
    <definedName name="Schaff" localSheetId="8">'[7]Manufacturing Vol - C'!#REF!</definedName>
    <definedName name="Schaff" localSheetId="7">'[7]Manufacturing Vol - C'!#REF!</definedName>
    <definedName name="Schaff">'[7]Manufacturing Vol - C'!#REF!</definedName>
    <definedName name="scur">[48]Instructions!$B$4</definedName>
    <definedName name="Sequential_Group">[13]Settings!$J$6</definedName>
    <definedName name="seven" localSheetId="8">#REF!</definedName>
    <definedName name="seven" localSheetId="7">#REF!</definedName>
    <definedName name="seven" localSheetId="0">#REF!</definedName>
    <definedName name="seven">#REF!</definedName>
    <definedName name="Shares" localSheetId="8">#REF!</definedName>
    <definedName name="Shares" localSheetId="7">#REF!</definedName>
    <definedName name="Shares">#REF!</definedName>
    <definedName name="Short_Flow_Data">#REF!</definedName>
    <definedName name="six" localSheetId="8">#REF!</definedName>
    <definedName name="six" localSheetId="7">#REF!</definedName>
    <definedName name="six">#REF!</definedName>
    <definedName name="slevel" localSheetId="8">[49]Instructions!#REF!</definedName>
    <definedName name="slevel" localSheetId="7">[49]Instructions!#REF!</definedName>
    <definedName name="slevel">[49]Instructions!#REF!</definedName>
    <definedName name="sls_04" localSheetId="7">[29]sls_04!$A$13:$AC$139</definedName>
    <definedName name="sls_04" localSheetId="0">[29]sls_04!$A$13:$AC$139</definedName>
    <definedName name="sls_04">[30]sls_04!$A$13:$AC$139</definedName>
    <definedName name="sls_04BP_vs_04JGH" localSheetId="8">#REF!</definedName>
    <definedName name="sls_04BP_vs_04JGH" localSheetId="7">#REF!</definedName>
    <definedName name="sls_04BP_vs_04JGH" localSheetId="0">#REF!</definedName>
    <definedName name="sls_04BP_vs_04JGH">#REF!</definedName>
    <definedName name="sls_bp" localSheetId="8">#REF!</definedName>
    <definedName name="sls_bp" localSheetId="7">#REF!</definedName>
    <definedName name="sls_bp">#REF!</definedName>
    <definedName name="sls_mu" localSheetId="8">#REF!</definedName>
    <definedName name="sls_mu" localSheetId="7">#REF!</definedName>
    <definedName name="sls_mu">#REF!</definedName>
    <definedName name="sls_qtd_vs_bp" localSheetId="7">[34]sls_qtd_vs_bp!$A$13:$AC$138</definedName>
    <definedName name="sls_qtd_vs_bp" localSheetId="0">[34]sls_qtd_vs_bp!$A$13:$AC$138</definedName>
    <definedName name="sls_qtd_vs_bp">[35]sls_qtd_vs_bp!$A$13:$AC$138</definedName>
    <definedName name="sortcol" localSheetId="8">#REF!</definedName>
    <definedName name="sortcol" localSheetId="7">#REF!</definedName>
    <definedName name="sortcol" localSheetId="0">#REF!</definedName>
    <definedName name="sortcol">#REF!</definedName>
    <definedName name="SUMM" localSheetId="8">#REF!</definedName>
    <definedName name="SUMM" localSheetId="7">#REF!</definedName>
    <definedName name="SUMM">#REF!</definedName>
    <definedName name="Summary_I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neutqtronly" localSheetId="8">#REF!</definedName>
    <definedName name="summneutqtronly" localSheetId="7">#REF!</definedName>
    <definedName name="summneutqtronly" localSheetId="0">#REF!</definedName>
    <definedName name="summneutqtronly">#REF!</definedName>
    <definedName name="tatcomm" localSheetId="8">#REF!</definedName>
    <definedName name="tatcomm" localSheetId="7">#REF!</definedName>
    <definedName name="tatcomm">#REF!</definedName>
    <definedName name="tatsum" localSheetId="8">#REF!</definedName>
    <definedName name="tatsum" localSheetId="7">#REF!</definedName>
    <definedName name="tatsum">#REF!</definedName>
    <definedName name="ten" localSheetId="8">#REF!</definedName>
    <definedName name="ten" localSheetId="7">#REF!</definedName>
    <definedName name="ten">#REF!</definedName>
    <definedName name="third">'[3]3Q YTD'!$B$10:$D$182</definedName>
    <definedName name="thirteen" localSheetId="8">#REF!</definedName>
    <definedName name="thirteen" localSheetId="7">#REF!</definedName>
    <definedName name="thirteen" localSheetId="0">#REF!</definedName>
    <definedName name="thirteen">#REF!</definedName>
    <definedName name="three" localSheetId="8">#REF!</definedName>
    <definedName name="three" localSheetId="7">#REF!</definedName>
    <definedName name="three">#REF!</definedName>
    <definedName name="TIMESERIE">[50]Instructions!$B$17:$D$30</definedName>
    <definedName name="totbp" localSheetId="8">#REF!</definedName>
    <definedName name="totbp" localSheetId="7">#REF!</definedName>
    <definedName name="totbp" localSheetId="0">#REF!</definedName>
    <definedName name="totbp">#REF!</definedName>
    <definedName name="totlu" localSheetId="8">#REF!</definedName>
    <definedName name="totlu" localSheetId="7">#REF!</definedName>
    <definedName name="totlu">#REF!</definedName>
    <definedName name="totpy" localSheetId="8">#REF!</definedName>
    <definedName name="totpy" localSheetId="7">#REF!</definedName>
    <definedName name="totpy">#REF!</definedName>
    <definedName name="tradeprom" localSheetId="8">'[4]JPI Input'!#REF!</definedName>
    <definedName name="tradeprom" localSheetId="7">'[4]JPI Input'!#REF!</definedName>
    <definedName name="tradeprom">'[4]JPI Input'!#REF!</definedName>
    <definedName name="twelve" localSheetId="8">#REF!</definedName>
    <definedName name="twelve" localSheetId="7">#REF!</definedName>
    <definedName name="twelve" localSheetId="0">#REF!</definedName>
    <definedName name="twelve">#REF!</definedName>
    <definedName name="two" localSheetId="8">#REF!</definedName>
    <definedName name="two" localSheetId="7">#REF!</definedName>
    <definedName name="two">#REF!</definedName>
    <definedName name="Unit">[51]Settings!$F$14</definedName>
    <definedName name="Variable_MTD" localSheetId="8">#REF!</definedName>
    <definedName name="Variable_MTD" localSheetId="7">#REF!</definedName>
    <definedName name="Variable_MTD" localSheetId="0">#REF!</definedName>
    <definedName name="Variable_MTD">#REF!</definedName>
    <definedName name="Variable_YTD" localSheetId="8">#REF!</definedName>
    <definedName name="Variable_YTD" localSheetId="7">#REF!</definedName>
    <definedName name="Variable_YTD">#REF!</definedName>
    <definedName name="VariableData" localSheetId="8">#REF!</definedName>
    <definedName name="VariableData" localSheetId="7">#REF!</definedName>
    <definedName name="VariableData">#REF!</definedName>
    <definedName name="vlookup" localSheetId="8">'[24]Kitty Analysis with Probability'!#REF!</definedName>
    <definedName name="vlookup" localSheetId="7">'[24]Kitty Analysis with Probability'!#REF!</definedName>
    <definedName name="vlookup">'[24]Kitty Analysis with Probability'!#REF!</definedName>
    <definedName name="wkshtinput" localSheetId="8">'[4]Wksh Input'!#REF!</definedName>
    <definedName name="wkshtinput" localSheetId="7">'[4]Wksh Input'!#REF!</definedName>
    <definedName name="wkshtinput">'[4]Wksh Input'!#REF!</definedName>
    <definedName name="worth" localSheetId="8">#REF!</definedName>
    <definedName name="worth" localSheetId="7">#REF!</definedName>
    <definedName name="worth" localSheetId="0">#REF!</definedName>
    <definedName name="worth">#REF!</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_vsbp">'[33]JASTRZE Y_VSBP'!$A$13:$I$194</definedName>
    <definedName name="y_vspy" localSheetId="8">#REF!</definedName>
    <definedName name="y_vspy" localSheetId="7">#REF!</definedName>
    <definedName name="y_vspy" localSheetId="0">#REF!</definedName>
    <definedName name="y_vspy">#REF!</definedName>
    <definedName name="ymni_bp" localSheetId="8">#REF!</definedName>
    <definedName name="ymni_bp" localSheetId="7">#REF!</definedName>
    <definedName name="ymni_bp">#REF!</definedName>
    <definedName name="ymni_ju">'[52]JASTRZE YMNI_JU'!$B$13:$J$202</definedName>
    <definedName name="ymni_py" localSheetId="8">#REF!</definedName>
    <definedName name="ymni_py" localSheetId="7">#REF!</definedName>
    <definedName name="ymni_py" localSheetId="0">#REF!</definedName>
    <definedName name="ymni_py">#REF!</definedName>
    <definedName name="ysales_au" localSheetId="8">#REF!</definedName>
    <definedName name="ysales_au" localSheetId="7">#REF!</definedName>
    <definedName name="ysales_au">#REF!</definedName>
    <definedName name="ysales_bp" localSheetId="8">#REF!</definedName>
    <definedName name="ysales_bp" localSheetId="7">#REF!</definedName>
    <definedName name="ysales_bp">#REF!</definedName>
    <definedName name="ysales_ju">'[52]JASTRZE YSALES_JU'!$B$13:$J$202</definedName>
    <definedName name="ysales_py" localSheetId="8">#REF!</definedName>
    <definedName name="ysales_py" localSheetId="7">#REF!</definedName>
    <definedName name="ysales_py" localSheetId="0">#REF!</definedName>
    <definedName name="ysales_py">#REF!</definedName>
    <definedName name="YTD" localSheetId="8">#REF!</definedName>
    <definedName name="YTD" localSheetId="7">#REF!</definedName>
    <definedName name="YTD">#REF!</definedName>
    <definedName name="ytd_bp" localSheetId="7">[31]YTD_vs_BP!$A$13:$AC$138</definedName>
    <definedName name="ytd_bp" localSheetId="0">[31]YTD_vs_BP!$A$13:$AC$138</definedName>
    <definedName name="ytd_bp">[32]YTD_vs_BP!$A$13:$AC$138</definedName>
    <definedName name="ytd_mu" localSheetId="8">#REF!</definedName>
    <definedName name="ytd_mu" localSheetId="7">#REF!</definedName>
    <definedName name="ytd_mu" localSheetId="0">#REF!</definedName>
    <definedName name="ytd_mu">#REF!</definedName>
    <definedName name="YTD1" localSheetId="8">#REF!</definedName>
    <definedName name="YTD1" localSheetId="7">#REF!</definedName>
    <definedName name="YTD1">#REF!</definedName>
    <definedName name="ytdmi_au" localSheetId="8">#REF!</definedName>
    <definedName name="ytdmi_au" localSheetId="7">#REF!</definedName>
    <definedName name="ytdmi_au">#REF!</definedName>
    <definedName name="ytdmi_py" localSheetId="7">'[53]02 Act vs 01'!$B$13:$J$204</definedName>
    <definedName name="ytdmi_py" localSheetId="0">'[53]02 Act vs 01'!$B$13:$J$204</definedName>
    <definedName name="ytdmi_py">'[54]02 Act vs 01'!$B$13:$J$204</definedName>
    <definedName name="YTDMNI" localSheetId="7">'[14]YTD MNI  37C'!$A$2:$P$320</definedName>
    <definedName name="YTDMNI" localSheetId="0">'[14]YTD MNI  37C'!$A$2:$P$320</definedName>
    <definedName name="YTDMNI">'[15]YTD MNI  37C'!$A$2:$P$320</definedName>
    <definedName name="YTDSales" localSheetId="7">'[14]Sales Data 37C'!$A$2:$R$199</definedName>
    <definedName name="YTDSales" localSheetId="0">'[14]Sales Data 37C'!$A$2:$R$199</definedName>
    <definedName name="YTDSales">'[15]Sales Data 37C'!$A$2:$R$199</definedName>
    <definedName name="ytdsales_py" localSheetId="7">[53]ytd_py!$B$13:$J$204</definedName>
    <definedName name="ytdsales_py" localSheetId="0">[53]ytd_py!$B$13:$J$204</definedName>
    <definedName name="ytdsales_py">[54]ytd_py!$B$13:$J$204</definedName>
    <definedName name="Z_85A2CDA2_A7F3_47C5_A0C2_9A560BAC0252_.wvu.PrintArea" localSheetId="8">'2022 Adj Ops Sales - Recast'!$B$4:$J$33</definedName>
    <definedName name="Z_85A2CDA2_A7F3_47C5_A0C2_9A560BAC0252_.wvu.PrintArea" localSheetId="7">'2023 Adj Ops Sales - Recast'!$B$4:$J$33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9" i="3" l="1"/>
  <c r="F77" i="3"/>
  <c r="H15" i="3"/>
  <c r="L17" i="9"/>
  <c r="P17" i="9"/>
  <c r="L21" i="9"/>
  <c r="O25" i="9"/>
  <c r="O26" i="9"/>
  <c r="K29" i="9"/>
  <c r="L29" i="9"/>
  <c r="M29" i="9"/>
  <c r="N29" i="9"/>
  <c r="O29" i="9"/>
  <c r="P29" i="9"/>
  <c r="K30" i="9"/>
  <c r="L30" i="9"/>
  <c r="M30" i="9"/>
  <c r="N30" i="9"/>
  <c r="O30" i="9"/>
  <c r="K31" i="9"/>
  <c r="L31" i="9"/>
  <c r="M31" i="9"/>
  <c r="N31" i="9"/>
  <c r="O31" i="9"/>
  <c r="P31" i="9"/>
  <c r="L33" i="9"/>
  <c r="K13" i="8"/>
  <c r="K17" i="8"/>
  <c r="J25" i="8"/>
  <c r="K25" i="8"/>
  <c r="L25" i="8"/>
  <c r="J26" i="8"/>
  <c r="K26" i="8"/>
  <c r="L26" i="8"/>
  <c r="J27" i="8"/>
  <c r="K27" i="8"/>
  <c r="L27" i="8"/>
  <c r="J29" i="8"/>
  <c r="K29" i="8"/>
  <c r="L29" i="8"/>
  <c r="J31" i="8"/>
  <c r="K31" i="8"/>
  <c r="L31" i="8"/>
  <c r="L33" i="8"/>
  <c r="L3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Holoviak, Patrick [JRDUS]</author>
  </authors>
  <commentList>
    <comment ref="Z13" authorId="0" shapeId="0" xr:uid="{879163EA-2203-4A0A-96F0-9DA9AD3AD80B}">
      <text>
        <r>
          <rPr>
            <b/>
            <sz val="9"/>
            <color indexed="81"/>
            <rFont val="Tahoma"/>
            <family val="2"/>
          </rPr>
          <t>Holoviak, Patrick [JRDUS]:</t>
        </r>
        <r>
          <rPr>
            <sz val="9"/>
            <color indexed="81"/>
            <rFont val="Tahoma"/>
            <family val="2"/>
          </rPr>
          <t xml:space="preserve">
</t>
        </r>
      </text>
    </comment>
    <comment ref="AB13" authorId="0" shapeId="0" xr:uid="{BF513DE3-21D8-4CF8-839F-6B582E03DF63}">
      <text>
        <r>
          <rPr>
            <b/>
            <sz val="9"/>
            <color indexed="81"/>
            <rFont val="Tahoma"/>
            <family val="2"/>
          </rPr>
          <t>Holoviak, Patrick [JRDUS]:</t>
        </r>
        <r>
          <rPr>
            <sz val="9"/>
            <color indexed="81"/>
            <rFont val="Tahoma"/>
            <family val="2"/>
          </rPr>
          <t xml:space="preserve">
</t>
        </r>
      </text>
    </comment>
    <comment ref="AD13" authorId="0" shapeId="0" xr:uid="{AB361EEF-7FEF-49CC-83C4-6753804ADE07}">
      <text>
        <r>
          <rPr>
            <b/>
            <sz val="9"/>
            <color indexed="81"/>
            <rFont val="Tahoma"/>
            <family val="2"/>
          </rPr>
          <t>Holoviak, Patrick [JRDUS]:</t>
        </r>
        <r>
          <rPr>
            <sz val="9"/>
            <color indexed="81"/>
            <rFont val="Tahoma"/>
            <family val="2"/>
          </rPr>
          <t xml:space="preserve">
</t>
        </r>
      </text>
    </comment>
    <comment ref="AF13" authorId="0" shapeId="0" xr:uid="{0F6A4498-410B-4022-9E5F-42BF52C06F26}">
      <text>
        <r>
          <rPr>
            <b/>
            <sz val="9"/>
            <color indexed="81"/>
            <rFont val="Tahoma"/>
            <family val="2"/>
          </rPr>
          <t>Holoviak, Patrick [JRDUS]:</t>
        </r>
        <r>
          <rPr>
            <sz val="9"/>
            <color indexed="81"/>
            <rFont val="Tahoma"/>
            <family val="2"/>
          </rPr>
          <t xml:space="preserve">
</t>
        </r>
      </text>
    </comment>
    <comment ref="AH13" authorId="0" shapeId="0" xr:uid="{1324CFBE-1B3C-4C54-991F-09025949E9BF}">
      <text>
        <r>
          <rPr>
            <b/>
            <sz val="9"/>
            <color indexed="81"/>
            <rFont val="Tahoma"/>
            <family val="2"/>
          </rPr>
          <t>Holoviak, Patrick [JRDUS]:</t>
        </r>
        <r>
          <rPr>
            <sz val="9"/>
            <color indexed="81"/>
            <rFont val="Tahoma"/>
            <family val="2"/>
          </rPr>
          <t xml:space="preserve">
</t>
        </r>
      </text>
    </comment>
    <comment ref="Z14" authorId="0" shapeId="0" xr:uid="{D8310B89-BFD5-437C-AF0D-968CB90989E3}">
      <text>
        <r>
          <rPr>
            <b/>
            <sz val="9"/>
            <color indexed="81"/>
            <rFont val="Tahoma"/>
            <family val="2"/>
          </rPr>
          <t>Holoviak, Patrick [JRDUS]:</t>
        </r>
        <r>
          <rPr>
            <sz val="9"/>
            <color indexed="81"/>
            <rFont val="Tahoma"/>
            <family val="2"/>
          </rPr>
          <t xml:space="preserve">
</t>
        </r>
      </text>
    </comment>
    <comment ref="Z15" authorId="0" shapeId="0" xr:uid="{7A8AC883-5766-4452-A72D-A9B308A7BBBA}">
      <text>
        <r>
          <rPr>
            <b/>
            <sz val="9"/>
            <color indexed="81"/>
            <rFont val="Tahoma"/>
            <family val="2"/>
          </rPr>
          <t>Holoviak, Patrick [JRDUS]:</t>
        </r>
        <r>
          <rPr>
            <sz val="9"/>
            <color indexed="81"/>
            <rFont val="Tahoma"/>
            <family val="2"/>
          </rPr>
          <t xml:space="preserve">
</t>
        </r>
      </text>
    </comment>
    <comment ref="AB15" authorId="0" shapeId="0" xr:uid="{728E5115-4C56-4C06-B4CD-4AA3B03DD74B}">
      <text>
        <r>
          <rPr>
            <b/>
            <sz val="9"/>
            <color indexed="81"/>
            <rFont val="Tahoma"/>
            <family val="2"/>
          </rPr>
          <t>Holoviak, Patrick [JRDUS]:</t>
        </r>
        <r>
          <rPr>
            <sz val="9"/>
            <color indexed="81"/>
            <rFont val="Tahoma"/>
            <family val="2"/>
          </rPr>
          <t xml:space="preserve">
</t>
        </r>
      </text>
    </comment>
    <comment ref="AD15" authorId="0" shapeId="0" xr:uid="{DA8B8283-3E57-4BAA-A4A9-19F07236BD7D}">
      <text>
        <r>
          <rPr>
            <b/>
            <sz val="9"/>
            <color indexed="81"/>
            <rFont val="Tahoma"/>
            <family val="2"/>
          </rPr>
          <t>Holoviak, Patrick [JRDUS]:</t>
        </r>
        <r>
          <rPr>
            <sz val="9"/>
            <color indexed="81"/>
            <rFont val="Tahoma"/>
            <family val="2"/>
          </rPr>
          <t xml:space="preserve">
</t>
        </r>
      </text>
    </comment>
    <comment ref="AF15" authorId="0" shapeId="0" xr:uid="{CE195C5C-5767-4B03-BECC-888F15661BE6}">
      <text>
        <r>
          <rPr>
            <b/>
            <sz val="9"/>
            <color indexed="81"/>
            <rFont val="Tahoma"/>
            <family val="2"/>
          </rPr>
          <t>Holoviak, Patrick [JRDUS]:</t>
        </r>
        <r>
          <rPr>
            <sz val="9"/>
            <color indexed="81"/>
            <rFont val="Tahoma"/>
            <family val="2"/>
          </rPr>
          <t xml:space="preserve">
</t>
        </r>
      </text>
    </comment>
    <comment ref="AH15" authorId="0" shapeId="0" xr:uid="{692EA954-55FF-4344-8951-F1D183A02347}">
      <text>
        <r>
          <rPr>
            <b/>
            <sz val="9"/>
            <color indexed="81"/>
            <rFont val="Tahoma"/>
            <family val="2"/>
          </rPr>
          <t>Holoviak, Patrick [JRDUS]:</t>
        </r>
        <r>
          <rPr>
            <sz val="9"/>
            <color indexed="81"/>
            <rFont val="Tahoma"/>
            <family val="2"/>
          </rPr>
          <t xml:space="preserve">
</t>
        </r>
      </text>
    </comment>
    <comment ref="Z16" authorId="0" shapeId="0" xr:uid="{55F844B0-3756-423F-AD6E-2737296F7D57}">
      <text>
        <r>
          <rPr>
            <b/>
            <sz val="9"/>
            <color indexed="81"/>
            <rFont val="Tahoma"/>
            <family val="2"/>
          </rPr>
          <t>Holoviak, Patrick [JRDUS]:</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Holoviak, Patrick [JRDUS]</author>
  </authors>
  <commentList>
    <comment ref="Z13" authorId="0" shapeId="0" xr:uid="{3127E55D-6604-47C9-AD21-D6C4CFD039B4}">
      <text>
        <r>
          <rPr>
            <b/>
            <sz val="9"/>
            <color indexed="81"/>
            <rFont val="Tahoma"/>
            <family val="2"/>
          </rPr>
          <t>Holoviak, Patrick [JRDUS]:</t>
        </r>
        <r>
          <rPr>
            <sz val="9"/>
            <color indexed="81"/>
            <rFont val="Tahoma"/>
            <family val="2"/>
          </rPr>
          <t xml:space="preserve">
</t>
        </r>
      </text>
    </comment>
    <comment ref="AB13" authorId="0" shapeId="0" xr:uid="{B4D38468-F53A-4F60-8F85-14C114005EC9}">
      <text>
        <r>
          <rPr>
            <b/>
            <sz val="9"/>
            <color indexed="81"/>
            <rFont val="Tahoma"/>
            <family val="2"/>
          </rPr>
          <t>Holoviak, Patrick [JRDUS]:</t>
        </r>
        <r>
          <rPr>
            <sz val="9"/>
            <color indexed="81"/>
            <rFont val="Tahoma"/>
            <family val="2"/>
          </rPr>
          <t xml:space="preserve">
</t>
        </r>
      </text>
    </comment>
    <comment ref="AD13" authorId="0" shapeId="0" xr:uid="{34B8459A-7371-43C1-8D1A-0F503505E07F}">
      <text>
        <r>
          <rPr>
            <b/>
            <sz val="9"/>
            <color indexed="81"/>
            <rFont val="Tahoma"/>
            <family val="2"/>
          </rPr>
          <t>Holoviak, Patrick [JRDUS]:</t>
        </r>
        <r>
          <rPr>
            <sz val="9"/>
            <color indexed="81"/>
            <rFont val="Tahoma"/>
            <family val="2"/>
          </rPr>
          <t xml:space="preserve">
</t>
        </r>
      </text>
    </comment>
    <comment ref="AF13" authorId="0" shapeId="0" xr:uid="{C8F76149-4455-41A3-814D-072E6FD496F7}">
      <text>
        <r>
          <rPr>
            <b/>
            <sz val="9"/>
            <color indexed="81"/>
            <rFont val="Tahoma"/>
            <family val="2"/>
          </rPr>
          <t>Holoviak, Patrick [JRDUS]:</t>
        </r>
        <r>
          <rPr>
            <sz val="9"/>
            <color indexed="81"/>
            <rFont val="Tahoma"/>
            <family val="2"/>
          </rPr>
          <t xml:space="preserve">
</t>
        </r>
      </text>
    </comment>
    <comment ref="AH13" authorId="0" shapeId="0" xr:uid="{BE1921F3-B0C1-4285-AA31-7102022E41B1}">
      <text>
        <r>
          <rPr>
            <b/>
            <sz val="9"/>
            <color indexed="81"/>
            <rFont val="Tahoma"/>
            <family val="2"/>
          </rPr>
          <t>Holoviak, Patrick [JRDUS]:</t>
        </r>
        <r>
          <rPr>
            <sz val="9"/>
            <color indexed="81"/>
            <rFont val="Tahoma"/>
            <family val="2"/>
          </rPr>
          <t xml:space="preserve">
</t>
        </r>
      </text>
    </comment>
    <comment ref="Z14" authorId="0" shapeId="0" xr:uid="{DA1C15F0-ACE0-458A-AB35-182F659E424E}">
      <text>
        <r>
          <rPr>
            <b/>
            <sz val="9"/>
            <color indexed="81"/>
            <rFont val="Tahoma"/>
            <family val="2"/>
          </rPr>
          <t>Holoviak, Patrick [JRDUS]:</t>
        </r>
        <r>
          <rPr>
            <sz val="9"/>
            <color indexed="81"/>
            <rFont val="Tahoma"/>
            <family val="2"/>
          </rPr>
          <t xml:space="preserve">
</t>
        </r>
      </text>
    </comment>
    <comment ref="Z15" authorId="0" shapeId="0" xr:uid="{5DD3E86F-2294-40FE-8B82-17C63AF3C14F}">
      <text>
        <r>
          <rPr>
            <b/>
            <sz val="9"/>
            <color indexed="81"/>
            <rFont val="Tahoma"/>
            <family val="2"/>
          </rPr>
          <t>Holoviak, Patrick [JRDUS]:</t>
        </r>
        <r>
          <rPr>
            <sz val="9"/>
            <color indexed="81"/>
            <rFont val="Tahoma"/>
            <family val="2"/>
          </rPr>
          <t xml:space="preserve">
</t>
        </r>
      </text>
    </comment>
    <comment ref="AB15" authorId="0" shapeId="0" xr:uid="{7946D7C2-6950-4773-8156-35F195E0EBAB}">
      <text>
        <r>
          <rPr>
            <b/>
            <sz val="9"/>
            <color indexed="81"/>
            <rFont val="Tahoma"/>
            <family val="2"/>
          </rPr>
          <t>Holoviak, Patrick [JRDUS]:</t>
        </r>
        <r>
          <rPr>
            <sz val="9"/>
            <color indexed="81"/>
            <rFont val="Tahoma"/>
            <family val="2"/>
          </rPr>
          <t xml:space="preserve">
</t>
        </r>
      </text>
    </comment>
    <comment ref="AD15" authorId="0" shapeId="0" xr:uid="{F935DCEA-54A9-451B-8902-40C11E7D036A}">
      <text>
        <r>
          <rPr>
            <b/>
            <sz val="9"/>
            <color indexed="81"/>
            <rFont val="Tahoma"/>
            <family val="2"/>
          </rPr>
          <t>Holoviak, Patrick [JRDUS]:</t>
        </r>
        <r>
          <rPr>
            <sz val="9"/>
            <color indexed="81"/>
            <rFont val="Tahoma"/>
            <family val="2"/>
          </rPr>
          <t xml:space="preserve">
</t>
        </r>
      </text>
    </comment>
    <comment ref="AF15" authorId="0" shapeId="0" xr:uid="{71D83C44-A580-4C37-B3A0-656DDCCF3433}">
      <text>
        <r>
          <rPr>
            <b/>
            <sz val="9"/>
            <color indexed="81"/>
            <rFont val="Tahoma"/>
            <family val="2"/>
          </rPr>
          <t>Holoviak, Patrick [JRDUS]:</t>
        </r>
        <r>
          <rPr>
            <sz val="9"/>
            <color indexed="81"/>
            <rFont val="Tahoma"/>
            <family val="2"/>
          </rPr>
          <t xml:space="preserve">
</t>
        </r>
      </text>
    </comment>
    <comment ref="AH15" authorId="0" shapeId="0" xr:uid="{09C0EA5E-C023-452F-A98F-8498AC6B4200}">
      <text>
        <r>
          <rPr>
            <b/>
            <sz val="9"/>
            <color indexed="81"/>
            <rFont val="Tahoma"/>
            <family val="2"/>
          </rPr>
          <t>Holoviak, Patrick [JRDUS]:</t>
        </r>
        <r>
          <rPr>
            <sz val="9"/>
            <color indexed="81"/>
            <rFont val="Tahoma"/>
            <family val="2"/>
          </rPr>
          <t xml:space="preserve">
</t>
        </r>
      </text>
    </comment>
    <comment ref="Z16" authorId="0" shapeId="0" xr:uid="{4E69E20F-D8E2-470F-8E5B-D2605C2C6792}">
      <text>
        <r>
          <rPr>
            <b/>
            <sz val="9"/>
            <color indexed="81"/>
            <rFont val="Tahoma"/>
            <family val="2"/>
          </rPr>
          <t>Holoviak, Patrick [JRDUS]:</t>
        </r>
        <r>
          <rPr>
            <sz val="9"/>
            <color indexed="81"/>
            <rFont val="Tahoma"/>
            <family val="2"/>
          </rPr>
          <t xml:space="preserve">
</t>
        </r>
      </text>
    </comment>
  </commentList>
</comments>
</file>

<file path=xl/sharedStrings.xml><?xml version="1.0" encoding="utf-8"?>
<sst xmlns="http://schemas.openxmlformats.org/spreadsheetml/2006/main" count="1030" uniqueCount="221">
  <si>
    <t>Johnson &amp; Johnson and Subsidiaries</t>
  </si>
  <si>
    <t>Supplementary Sales Data</t>
  </si>
  <si>
    <t>(Unaudited; Dollars in Millions)</t>
  </si>
  <si>
    <t>FIRST QUARTER</t>
  </si>
  <si>
    <t>SIX MONTHS</t>
  </si>
  <si>
    <t xml:space="preserve"> Percent Change</t>
  </si>
  <si>
    <t>Percent Change</t>
  </si>
  <si>
    <t>Pulls fm Rpt</t>
  </si>
  <si>
    <t>Adj</t>
  </si>
  <si>
    <t>Change $</t>
  </si>
  <si>
    <t>Total</t>
  </si>
  <si>
    <t>Operations $</t>
  </si>
  <si>
    <t>Operations</t>
  </si>
  <si>
    <t>Currency $</t>
  </si>
  <si>
    <t>Currency</t>
  </si>
  <si>
    <t>Sales to customers by</t>
  </si>
  <si>
    <t>geographic area</t>
  </si>
  <si>
    <t>U.S.</t>
  </si>
  <si>
    <t>Great</t>
  </si>
  <si>
    <t>%</t>
  </si>
  <si>
    <t>Europe</t>
  </si>
  <si>
    <t>Western Hemisphere excluding U.S.</t>
  </si>
  <si>
    <t>Asia-Pacific, Africa</t>
  </si>
  <si>
    <t>International</t>
  </si>
  <si>
    <t xml:space="preserve"> </t>
  </si>
  <si>
    <t/>
  </si>
  <si>
    <t>Worldwide</t>
  </si>
  <si>
    <t>SECOND QUARTER</t>
  </si>
  <si>
    <r>
      <t>Note:</t>
    </r>
    <r>
      <rPr>
        <sz val="14"/>
        <rFont val="Arial"/>
        <family val="2"/>
      </rPr>
      <t xml:space="preserve"> Percentages have been calculated using actual, non-rounded figures and, therefore, may not recalculate precisely</t>
    </r>
  </si>
  <si>
    <t>Supplemental 1</t>
  </si>
  <si>
    <t>Page 2 of 14</t>
  </si>
  <si>
    <t>THIRD QUARTER</t>
  </si>
  <si>
    <t>FOURTH QUARTER</t>
  </si>
  <si>
    <t>TWELVE MONTHS</t>
  </si>
  <si>
    <t xml:space="preserve">Condensed Consolidated Statement of Earnings </t>
  </si>
  <si>
    <t>(Unaudited; in Millions Except Per Share Figures)</t>
  </si>
  <si>
    <t>Q1</t>
  </si>
  <si>
    <t>Q2</t>
  </si>
  <si>
    <t>Percent</t>
  </si>
  <si>
    <t>Amount</t>
  </si>
  <si>
    <t>to Sales</t>
  </si>
  <si>
    <t>Sales to customers</t>
  </si>
  <si>
    <t>Cost of products sold</t>
  </si>
  <si>
    <t>Gross Profit</t>
  </si>
  <si>
    <t>Selling, marketing and administrative expenses</t>
  </si>
  <si>
    <t>Research and development expense</t>
  </si>
  <si>
    <t>In-process research and development Impairments</t>
  </si>
  <si>
    <t>Interest income</t>
  </si>
  <si>
    <t>Interest expense, net of portion capitalized</t>
  </si>
  <si>
    <t>Other (income) expense, net</t>
  </si>
  <si>
    <t>Restructuring</t>
  </si>
  <si>
    <t>Earnings/(loss) before provision for taxes on income</t>
  </si>
  <si>
    <t>Provision for/(Benefit from) taxes on income</t>
  </si>
  <si>
    <t>Net earnings/(loss) from Continuing Operations</t>
  </si>
  <si>
    <t>Net earnings/(loss) from Discontinued Operations, net of tax</t>
  </si>
  <si>
    <t xml:space="preserve">Net earnings/(loss) </t>
  </si>
  <si>
    <t>Net Earnings (loss) per Share (Diluted) from Continuing Operations</t>
  </si>
  <si>
    <t>Net Earnings (loss) per Share (Diluted) from Discontinued Operations</t>
  </si>
  <si>
    <t>Average shares outstanding (Diluted)</t>
  </si>
  <si>
    <t>*</t>
  </si>
  <si>
    <t>*Basic Shares used as in an overall loss position</t>
  </si>
  <si>
    <t>Effective tax rate from Continuing Operations</t>
  </si>
  <si>
    <t>Adjusted earnings from continuing operations before provision for taxes and net earnings (1)</t>
  </si>
  <si>
    <t>Earnings before provision for taxes on income from continuing operations</t>
  </si>
  <si>
    <t>Net earnings from continuing operations</t>
  </si>
  <si>
    <t>Net earnings per share (Diluted) from continuing operations</t>
  </si>
  <si>
    <t xml:space="preserve">   Average shares outstanding (Diluted)</t>
  </si>
  <si>
    <t>Effective tax rate from continuing operations</t>
  </si>
  <si>
    <t>(1) See Reconciliation of Non-GAAP Financial Measures.</t>
  </si>
  <si>
    <t>Q3</t>
  </si>
  <si>
    <t>Q4</t>
  </si>
  <si>
    <t>FULL YEAR</t>
  </si>
  <si>
    <t>Earnings before provision for taxes on income</t>
  </si>
  <si>
    <t>Provision for taxes on income</t>
  </si>
  <si>
    <t>Net earnings from Continuing Operations</t>
  </si>
  <si>
    <t>Net earnings from Discontinued Operations, net of tax</t>
  </si>
  <si>
    <t>Net earnings</t>
  </si>
  <si>
    <t>Net Earnings per Share (Diluted) from Continuing Operations</t>
  </si>
  <si>
    <t>Net Earnings per Share (Diluted) from Discontinued Operations</t>
  </si>
  <si>
    <t xml:space="preserve">Reconciliation of Non-GAAP Financial Measures </t>
  </si>
  <si>
    <t>(Dollars in Millions Except Per Share Data)</t>
  </si>
  <si>
    <t>Q2 YTD</t>
  </si>
  <si>
    <t>Q3 YTD</t>
  </si>
  <si>
    <t>Q4 YTD</t>
  </si>
  <si>
    <t xml:space="preserve">Pre-tax Adjustments </t>
  </si>
  <si>
    <t>Intangible Asset Amortization expense</t>
  </si>
  <si>
    <t>Litigation related</t>
  </si>
  <si>
    <t>Restructuring related</t>
  </si>
  <si>
    <t xml:space="preserve">Acquisition, integration and divestiture related </t>
  </si>
  <si>
    <t xml:space="preserve">(Gains)/losses on securities </t>
  </si>
  <si>
    <r>
      <t>Medical Device Regulation</t>
    </r>
    <r>
      <rPr>
        <vertAlign val="superscript"/>
        <sz val="11"/>
        <color indexed="8"/>
        <rFont val="Calibri"/>
        <family val="2"/>
      </rPr>
      <t xml:space="preserve"> </t>
    </r>
  </si>
  <si>
    <t xml:space="preserve">COVID-19 Vaccine related costs </t>
  </si>
  <si>
    <t>Consumer Health separation costs</t>
  </si>
  <si>
    <t>Other</t>
  </si>
  <si>
    <t>Tax Adjustments</t>
  </si>
  <si>
    <t xml:space="preserve">Tax impact on special item adjustments </t>
  </si>
  <si>
    <t>Consumer Health separation tax related costs</t>
  </si>
  <si>
    <t>Tax legislation and other tax related</t>
  </si>
  <si>
    <t>Adjusted Net Earnings from continuing operations, after tax</t>
  </si>
  <si>
    <t>Adjusted net earnings per share from continuing operations (Diluted)</t>
  </si>
  <si>
    <t>Operational adjusted net earnings per share (Diluted)</t>
  </si>
  <si>
    <t>Operational Diluted Net EPS as Adjusted at 2017 FX Rates</t>
  </si>
  <si>
    <t>Impact of Currency at 2018 Foreign Currency Exchange Rates</t>
  </si>
  <si>
    <t>Operational Diluted Net EPS as Adjusted at 2018 FX Rates</t>
  </si>
  <si>
    <t>Notes:</t>
  </si>
  <si>
    <t xml:space="preserve">Acquisition, integration and divestiture related for 2022 primarily includes costs related to the Abiomed acquisition.  Acquisition, integration and divestiture related for 2021 primarily includes the gain on the divestiture of two Pharmaceutical brands outside of the U.S. </t>
  </si>
  <si>
    <t>European Medical Device Regulation (MDR) costs represent one-time compliance costs for the Company’s previously registered products. MDR is a replacement of the existing European Medical Devices Directive regulatory framework, and manufacturers of currently marketed medical devices were required to comply with EU MDR beginning in May 2021. The Company considers the adoption of EU MDR to be a significant one-time regulatory change and is not indicative of on-going operations.  The Company has excluded only external third-party regulatory and consulting costs from its MedTech operating segments' measures of profit and loss used for making operating decisions and assessing performance which is expected to be completed during 2024.</t>
  </si>
  <si>
    <t xml:space="preserve">COVID-19 Vaccine related costs include remaining commitments and obligations, including external manufacturing network exit costs and required clinical trial expenses, associated with the Company's modification of its COVID-19 vaccine research program and manufacturing capacity to levels that meet all customer contractual requirements. </t>
  </si>
  <si>
    <t>The tax impact related to special item adjustments reflects the current and deferred income taxes associated with the above pre-tax special items in arriving at adjusted earnings.</t>
  </si>
  <si>
    <t>Proof / Check on Blended Rate Approach</t>
  </si>
  <si>
    <t>GAAP Earnings Before Tax</t>
  </si>
  <si>
    <t>NG Adjustments</t>
  </si>
  <si>
    <t>Non-GAAP pre-tax income</t>
  </si>
  <si>
    <t>GAAP Tax</t>
  </si>
  <si>
    <t>Non-GAAP tax adjustments</t>
  </si>
  <si>
    <t>Total non-GAAP tax</t>
  </si>
  <si>
    <t>non-GAAP tax rate</t>
  </si>
  <si>
    <r>
      <rPr>
        <b/>
        <sz val="11"/>
        <rFont val="Arial"/>
        <family val="2"/>
      </rPr>
      <t>Note</t>
    </r>
    <r>
      <rPr>
        <sz val="11"/>
        <rFont val="Arial"/>
        <family val="2"/>
      </rPr>
      <t>: Percentages are based on actual, non-rounded figures and may not sum</t>
    </r>
  </si>
  <si>
    <t>WW Adjusted Operational</t>
  </si>
  <si>
    <t>All Other Acquisitions and Divestitures</t>
  </si>
  <si>
    <t>Abiomed</t>
  </si>
  <si>
    <t>WW Operational</t>
  </si>
  <si>
    <t>-</t>
  </si>
  <si>
    <t>WW Currency</t>
  </si>
  <si>
    <t>WW As Reported</t>
  </si>
  <si>
    <t>Pharmaceutical</t>
  </si>
  <si>
    <t>Total Enterprise</t>
  </si>
  <si>
    <t>2023 ACTUAL vs. 2022 ACTUAL</t>
  </si>
  <si>
    <t>Adjusted Operational Sales Growth</t>
  </si>
  <si>
    <t>Reconciliation of Non-GAAP Financial Measure</t>
  </si>
  <si>
    <t>NINE MONTHS</t>
  </si>
  <si>
    <t xml:space="preserve">SIX MONTHS </t>
  </si>
  <si>
    <t xml:space="preserve">Q2 </t>
  </si>
  <si>
    <t xml:space="preserve">Q1 </t>
  </si>
  <si>
    <t>2022 ACTUAL vs. 2021 ACTUAL</t>
  </si>
  <si>
    <t>Reconciliation of Non-GAAP Financial Measures</t>
  </si>
  <si>
    <t>Q1 2023  - Income Before Tax by Segment from Continuing Operations</t>
  </si>
  <si>
    <t>Dollars in Millions</t>
  </si>
  <si>
    <t>MedTech</t>
  </si>
  <si>
    <t>Unallocated</t>
  </si>
  <si>
    <t>Worldwide Total</t>
  </si>
  <si>
    <t>Check</t>
  </si>
  <si>
    <t>Reported Income Before Tax by Segment from Continuing Operations</t>
  </si>
  <si>
    <t>$</t>
  </si>
  <si>
    <t>% to Sales</t>
  </si>
  <si>
    <t>Intangible asset amortization expense</t>
  </si>
  <si>
    <t>Litigation Related</t>
  </si>
  <si>
    <t>Loss/(gain) on securities</t>
  </si>
  <si>
    <t>Acquisition, integration and divestiture related</t>
  </si>
  <si>
    <t>Medical Device Regulation</t>
  </si>
  <si>
    <t>COVID-19 Vaccine related costs</t>
  </si>
  <si>
    <t>Adjusted Income Before Tax by Segment from Continuing Operations</t>
  </si>
  <si>
    <t>Sales - Q1 23 YTD</t>
  </si>
  <si>
    <t>Sales - Q2 23 QTD</t>
  </si>
  <si>
    <t>Q2 2023  YTD - Income Before Tax by Segment from Continuing Operations</t>
  </si>
  <si>
    <t>Q1 2022 - Income Before Tax by Segment from Continuing Operations</t>
  </si>
  <si>
    <t>Sales - Q1 22 QTD</t>
  </si>
  <si>
    <t>Sales - Q2 22 QTD</t>
  </si>
  <si>
    <t>Q2 2022 YTD - Income Before Tax by Segment from Continuing Operations</t>
  </si>
  <si>
    <t>Sales - Q3 22 QTD</t>
  </si>
  <si>
    <t>Q3 2022 YTD - Income Before Tax by Segment from Continuing Operations</t>
  </si>
  <si>
    <t>Sales - Q4 22 QTD</t>
  </si>
  <si>
    <t>Q4 2022 YTD - Income Before Tax by Segment from Continuing Operations</t>
  </si>
  <si>
    <t xml:space="preserve">Reported Income Before Tax by Segment from Continuing Operations </t>
  </si>
  <si>
    <t xml:space="preserve"> GAAP to Non-GAAP Reconciliation</t>
  </si>
  <si>
    <t>$ in Millions</t>
  </si>
  <si>
    <t>Quarter to Date</t>
  </si>
  <si>
    <t>(Loss)/gain on securities</t>
  </si>
  <si>
    <t>COVID-19 Vaccine Related Costs</t>
  </si>
  <si>
    <t>First Quarter 
April 2, 2023
GAAP</t>
  </si>
  <si>
    <t>Intangible asset amortization</t>
  </si>
  <si>
    <r>
      <t>Acquisition, integration and divestiture related</t>
    </r>
    <r>
      <rPr>
        <b/>
        <vertAlign val="superscript"/>
        <sz val="11"/>
        <color theme="1"/>
        <rFont val="Calibri"/>
        <family val="2"/>
        <scheme val="minor"/>
      </rPr>
      <t xml:space="preserve"> </t>
    </r>
  </si>
  <si>
    <t>First Quarter 
April 2, 2023
Non-GAAP</t>
  </si>
  <si>
    <t>Selling, marketing and admin expenses</t>
  </si>
  <si>
    <t>Other (Income) / Expense</t>
  </si>
  <si>
    <t>Interest (Income) / Expense</t>
  </si>
  <si>
    <t>Net Earnings/(Loss) from Continuing Operations</t>
  </si>
  <si>
    <t>Diluted Net Earnings per Share</t>
  </si>
  <si>
    <t>Second Quarter July 2, 2023 
GAAP</t>
  </si>
  <si>
    <t>Second Quarter July 2, 2023
Non-GAAP</t>
  </si>
  <si>
    <t>Interest (Income)/Expense</t>
  </si>
  <si>
    <t>Net Earnings from Continuing Operations</t>
  </si>
  <si>
    <t>Year to Date</t>
  </si>
  <si>
    <t>Six Months
July 2, 2023
GAAP</t>
  </si>
  <si>
    <t>Six Months      
 July 2, 2023
Non-GAAP</t>
  </si>
  <si>
    <t>First Quarter 
April 3, 2022
GAAP</t>
  </si>
  <si>
    <t>First Quarter 
April 3, 2022 
Non-GAAP</t>
  </si>
  <si>
    <t>Second Quarter July 3, 2022 
GAAP</t>
  </si>
  <si>
    <t>Second Quarter July 3, 2022
Non-GAAP</t>
  </si>
  <si>
    <t>Third Quarter    
Oct 2, 2022 
GAAP</t>
  </si>
  <si>
    <t>Third Quarter   
Oct 2, 2022
Non-GAAP</t>
  </si>
  <si>
    <t>Fourth Quarter  Jan 1, 2023 
GAAP</t>
  </si>
  <si>
    <t>Fourth Quarter  Jan 1, 2023
Non-GAAP</t>
  </si>
  <si>
    <t>Twelve Months Jan 1, 2023
GAAP</t>
  </si>
  <si>
    <t>Twelve Months  Jan 1, 2023
Non-GAAP</t>
  </si>
  <si>
    <t>Net Earnings from Continuing Operations, after tax - as reported</t>
  </si>
  <si>
    <t>Net Earnings/(loss) from Continuing Operations, after tax - as reported</t>
  </si>
  <si>
    <t>IPR&amp;D impairments</t>
  </si>
  <si>
    <t>Q2 2023 QTD - Income Before Tax by Segment from Continuing Operations</t>
  </si>
  <si>
    <t>Q2 2022 QTD - Income Before Tax by Segment from Continuing Operations</t>
  </si>
  <si>
    <t>Q3 2022 QTD  - Income Before Tax by Segment from Continuing Operations</t>
  </si>
  <si>
    <t>Q4 2022 QTD - Income Before Tax by Segment from Continuing Operations</t>
  </si>
  <si>
    <t>Table of Contents</t>
  </si>
  <si>
    <t>Restated Financial Disclosures</t>
  </si>
  <si>
    <t>Table 1: Sales by Geographic Area - 2023</t>
  </si>
  <si>
    <t>Table 1a: Sales by Geographic Area - 2022</t>
  </si>
  <si>
    <t>Table 2: Condensed Consolidated Statement of Earnings - 2023</t>
  </si>
  <si>
    <t>Table 2a: Condensed Consolidated Statement of Earnings - 2022</t>
  </si>
  <si>
    <t>Table 3: Non-GAAP Adjusted Net Earnings - 2023</t>
  </si>
  <si>
    <t>Table 3a: Non-GAAP Adjusted Net Earnings - 2022</t>
  </si>
  <si>
    <t>Table 4: Non-GAAP Adjusted Operational Sales Growth - 2023</t>
  </si>
  <si>
    <t>Table 4a: Non-GAAP Adjusted Operational Sales Growth - 2022</t>
  </si>
  <si>
    <t>Table 5: Non-GAAP IBT by Segment - Q1 2023</t>
  </si>
  <si>
    <t>Table 5a: Non-GAAP IBT by Segment - Q2 2023</t>
  </si>
  <si>
    <t>Table 5b: Non-GAAP IBT by Segment - Q1 2022</t>
  </si>
  <si>
    <t>Table 5c: Non-GAAP IBT by Segment - Q2 2022</t>
  </si>
  <si>
    <t>Table 5d: Non-GAAP IBT by Segment - Q3 2022</t>
  </si>
  <si>
    <t>Table 5e: Non-GAAP IBT by Segment - Q4 2022</t>
  </si>
  <si>
    <t>Table 6: Non-GAAP P&amp;L Reconciliation - 2023</t>
  </si>
  <si>
    <t>Table 6a: Non-GAAP P&amp;L Reconciliation - 2022</t>
  </si>
  <si>
    <t>August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</si>
</sst>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_(&quot;$&quot;* #,##0_);_(&quot;$&quot;* \(#,##0\);_(&quot;$&quot;* &quot;-&quot;??_);_(@_)"/>
    <numFmt numFmtId="167" formatCode="#,##0.0_);\(#,##0.0\)"/>
    <numFmt numFmtId="168" formatCode="_(* #,##0.0_);_(* \(#,##0.0\);_(* &quot;-&quot;_);_(@_)"/>
    <numFmt numFmtId="169" formatCode="_(* #,##0.00_);_(* \(#,##0.00\);_(* &quot;-&quot;_);_(@_)"/>
    <numFmt numFmtId="170" formatCode="0.0%"/>
    <numFmt numFmtId="171" formatCode="0.000%"/>
    <numFmt numFmtId="172" formatCode="_(* #,##0.00000_);_(* \(#,##0.00000\);_(* &quot;-&quot;_);_(@_)"/>
    <numFmt numFmtId="173" formatCode="_(* #,##0.0_);_(* \(#,##0.0\);_(* &quot;-&quot;?_);_(@_)"/>
    <numFmt numFmtId="174" formatCode="#,##0.0"/>
    <numFmt numFmtId="175" formatCode="0.0"/>
    <numFmt numFmtId="176" formatCode="&quot;$&quot;#,##0"/>
    <numFmt numFmtId="177" formatCode="&quot;$&quot;#,##0.00"/>
    <numFmt numFmtId="178" formatCode="#,##0.0%;\(#,##0.0\)%"/>
    <numFmt numFmtId="179" formatCode="0.0_);\(0.0\)"/>
    <numFmt numFmtId="180" formatCode="_(* #,##0.000_);_(* \(#,##0.000\);_(* &quot;-&quot;??_);_(@_)"/>
  </numFmts>
  <fonts count="5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name val="Arial"/>
      <family val="2"/>
    </font>
    <font>
      <b/>
      <u/>
      <sz val="14"/>
      <name val="Arial"/>
      <family val="2"/>
    </font>
    <font>
      <b/>
      <sz val="14"/>
      <name val="Arial"/>
      <family val="2"/>
    </font>
    <font>
      <b/>
      <sz val="12"/>
      <name val="Arial"/>
      <family val="2"/>
    </font>
    <font>
      <sz val="12"/>
      <color rgb="FFFF0000"/>
      <name val="Arial"/>
      <family val="2"/>
    </font>
    <font>
      <b/>
      <sz val="16"/>
      <name val="Arial"/>
      <family val="2"/>
    </font>
    <font>
      <b/>
      <u/>
      <sz val="22"/>
      <name val="Arial"/>
      <family val="2"/>
    </font>
    <font>
      <sz val="14"/>
      <name val="Arial"/>
      <family val="2"/>
    </font>
    <font>
      <sz val="12"/>
      <color indexed="10"/>
      <name val="Arial"/>
      <family val="2"/>
    </font>
    <font>
      <sz val="14"/>
      <color indexed="10"/>
      <name val="Arial"/>
      <family val="2"/>
    </font>
    <font>
      <b/>
      <sz val="14"/>
      <color indexed="10"/>
      <name val="Arial"/>
      <family val="2"/>
    </font>
    <font>
      <b/>
      <sz val="14"/>
      <color indexed="9"/>
      <name val="Arial"/>
      <family val="2"/>
    </font>
    <font>
      <sz val="8"/>
      <name val="Arial"/>
      <family val="2"/>
    </font>
    <font>
      <sz val="10"/>
      <name val="Arial"/>
      <family val="2"/>
    </font>
    <font>
      <b/>
      <sz val="9"/>
      <color indexed="81"/>
      <name val="Tahoma"/>
      <family val="2"/>
    </font>
    <font>
      <sz val="9"/>
      <color indexed="81"/>
      <name val="Tahoma"/>
      <family val="2"/>
    </font>
    <font>
      <sz val="8"/>
      <color theme="1"/>
      <name val="Arial"/>
      <family val="2"/>
    </font>
    <font>
      <b/>
      <sz val="8"/>
      <color theme="1"/>
      <name val="Arial"/>
      <family val="2"/>
    </font>
    <font>
      <b/>
      <sz val="8"/>
      <name val="Arial"/>
      <family val="2"/>
    </font>
    <font>
      <b/>
      <sz val="8"/>
      <color rgb="FFFF0000"/>
      <name val="Arial"/>
      <family val="2"/>
    </font>
    <font>
      <b/>
      <sz val="11"/>
      <name val="Calibri"/>
      <family val="2"/>
      <scheme val="minor"/>
    </font>
    <font>
      <i/>
      <sz val="11"/>
      <color theme="1"/>
      <name val="Calibri"/>
      <family val="2"/>
      <scheme val="minor"/>
    </font>
    <font>
      <sz val="11"/>
      <name val="Calibri"/>
      <family val="2"/>
      <scheme val="minor"/>
    </font>
    <font>
      <vertAlign val="superscript"/>
      <sz val="11"/>
      <color indexed="8"/>
      <name val="Calibri"/>
      <family val="2"/>
    </font>
    <font>
      <sz val="10"/>
      <color indexed="8"/>
      <name val="Arial"/>
      <family val="2"/>
    </font>
    <font>
      <sz val="11"/>
      <name val="Arial"/>
      <family val="2"/>
    </font>
    <font>
      <sz val="10"/>
      <color rgb="FFFF0000"/>
      <name val="Arial"/>
      <family val="2"/>
    </font>
    <font>
      <b/>
      <sz val="11"/>
      <name val="Arial"/>
      <family val="2"/>
    </font>
    <font>
      <sz val="11"/>
      <color rgb="FFFF0000"/>
      <name val="Arial"/>
      <family val="2"/>
    </font>
    <font>
      <b/>
      <sz val="11"/>
      <color rgb="FFFF0000"/>
      <name val="Arial"/>
      <family val="2"/>
    </font>
    <font>
      <b/>
      <u/>
      <sz val="11"/>
      <name val="Arial"/>
      <family val="2"/>
    </font>
    <font>
      <b/>
      <u/>
      <sz val="12"/>
      <name val="Arial"/>
      <family val="2"/>
    </font>
    <font>
      <u/>
      <sz val="12"/>
      <color theme="10"/>
      <name val="Arial"/>
      <family val="2"/>
    </font>
    <font>
      <u/>
      <sz val="26"/>
      <color theme="10"/>
      <name val="Arial"/>
      <family val="2"/>
    </font>
    <font>
      <b/>
      <sz val="10"/>
      <name val="Arial"/>
      <family val="2"/>
    </font>
    <font>
      <sz val="11"/>
      <color indexed="8"/>
      <name val="Calibri"/>
      <family val="2"/>
    </font>
    <font>
      <b/>
      <sz val="11"/>
      <color indexed="53"/>
      <name val="Calibri"/>
      <family val="2"/>
    </font>
    <font>
      <b/>
      <i/>
      <sz val="11"/>
      <name val="Calibri"/>
      <family val="2"/>
    </font>
    <font>
      <b/>
      <i/>
      <sz val="11"/>
      <color indexed="8"/>
      <name val="Calibri"/>
      <family val="2"/>
    </font>
    <font>
      <sz val="11"/>
      <name val="Calibri"/>
      <family val="2"/>
    </font>
    <font>
      <i/>
      <sz val="11"/>
      <name val="Calibri"/>
      <family val="2"/>
    </font>
    <font>
      <i/>
      <sz val="11"/>
      <color indexed="8"/>
      <name val="Calibri"/>
      <family val="2"/>
    </font>
    <font>
      <b/>
      <vertAlign val="superscript"/>
      <sz val="11"/>
      <color theme="1"/>
      <name val="Calibri"/>
      <family val="2"/>
      <scheme val="minor"/>
    </font>
    <font>
      <sz val="11"/>
      <color theme="1"/>
      <name val="Arial"/>
      <family val="2"/>
    </font>
    <font>
      <b/>
      <sz val="20"/>
      <name val="Arial"/>
      <family val="2"/>
    </font>
    <font>
      <b/>
      <sz val="18"/>
      <name val="Arial"/>
      <family val="2"/>
    </font>
    <font>
      <u/>
      <sz val="11"/>
      <color theme="10"/>
      <name val="Calibri"/>
      <family val="2"/>
      <scheme val="minor"/>
    </font>
    <font>
      <u/>
      <sz val="18"/>
      <color theme="10"/>
      <name val="Arial"/>
      <family val="2"/>
    </font>
    <font>
      <sz val="20"/>
      <name val="Arial"/>
      <family val="2"/>
    </font>
    <font>
      <sz val="18"/>
      <name val="Arial"/>
      <family val="2"/>
    </font>
    <font>
      <sz val="20"/>
      <color theme="1"/>
      <name val="Arial"/>
      <family val="2"/>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64"/>
      </patternFill>
    </fill>
  </fills>
  <borders count="20">
    <border>
      <left/>
      <right/>
      <top/>
      <bottom/>
      <diagonal/>
    </border>
    <border>
      <left/>
      <right/>
      <top/>
      <bottom style="thin">
        <color indexed="8"/>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8"/>
      </top>
      <bottom style="medium">
        <color indexed="8"/>
      </bottom>
      <diagonal/>
    </border>
    <border>
      <left/>
      <right/>
      <top/>
      <bottom style="medium">
        <color indexed="8"/>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s>
  <cellStyleXfs count="18">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0" fontId="36" fillId="0" borderId="0" applyNumberFormat="0" applyFill="0" applyBorder="0" applyAlignment="0" applyProtection="0"/>
    <xf numFmtId="0" fontId="1" fillId="0" borderId="0"/>
    <xf numFmtId="43" fontId="17" fillId="0" borderId="0" applyFont="0" applyFill="0" applyBorder="0" applyAlignment="0" applyProtection="0"/>
    <xf numFmtId="43" fontId="39" fillId="0" borderId="0" applyFont="0" applyFill="0" applyBorder="0" applyAlignment="0" applyProtection="0"/>
    <xf numFmtId="0" fontId="1" fillId="0" borderId="0"/>
    <xf numFmtId="0" fontId="50" fillId="0" borderId="0" applyNumberFormat="0" applyFill="0" applyBorder="0" applyAlignment="0" applyProtection="0"/>
    <xf numFmtId="0" fontId="1" fillId="0" borderId="0"/>
  </cellStyleXfs>
  <cellXfs count="370">
    <xf numFmtId="0" fontId="0" fillId="0" borderId="0" xfId="0"/>
    <xf numFmtId="0" fontId="4" fillId="0" borderId="0" xfId="3"/>
    <xf numFmtId="0" fontId="5" fillId="0" borderId="0" xfId="3" applyFont="1"/>
    <xf numFmtId="0" fontId="6" fillId="0" borderId="0" xfId="3" applyFont="1"/>
    <xf numFmtId="0" fontId="4" fillId="2" borderId="0" xfId="3" applyFill="1"/>
    <xf numFmtId="0" fontId="7" fillId="0" borderId="0" xfId="3" applyFont="1"/>
    <xf numFmtId="0" fontId="7" fillId="0" borderId="0" xfId="3" applyFont="1" applyAlignment="1">
      <alignment horizontal="right"/>
    </xf>
    <xf numFmtId="0" fontId="8" fillId="0" borderId="0" xfId="3" applyFont="1"/>
    <xf numFmtId="0" fontId="9" fillId="3" borderId="1" xfId="3" applyFont="1" applyFill="1" applyBorder="1" applyAlignment="1">
      <alignment horizontal="left"/>
    </xf>
    <xf numFmtId="0" fontId="4" fillId="0" borderId="1" xfId="3" applyBorder="1"/>
    <xf numFmtId="0" fontId="4" fillId="2" borderId="1" xfId="3" applyFill="1" applyBorder="1"/>
    <xf numFmtId="0" fontId="4" fillId="0" borderId="2" xfId="3" applyBorder="1"/>
    <xf numFmtId="0" fontId="4" fillId="2" borderId="2" xfId="3" applyFill="1" applyBorder="1"/>
    <xf numFmtId="0" fontId="10" fillId="0" borderId="2" xfId="3" applyFont="1" applyBorder="1"/>
    <xf numFmtId="0" fontId="9" fillId="0" borderId="1" xfId="3" applyFont="1" applyBorder="1" applyAlignment="1">
      <alignment horizontal="left"/>
    </xf>
    <xf numFmtId="164" fontId="6" fillId="0" borderId="0" xfId="3" applyNumberFormat="1" applyFont="1"/>
    <xf numFmtId="0" fontId="9" fillId="0" borderId="0" xfId="3" applyFont="1"/>
    <xf numFmtId="0" fontId="4" fillId="0" borderId="3" xfId="3" applyBorder="1"/>
    <xf numFmtId="0" fontId="6" fillId="0" borderId="0" xfId="3" applyFont="1" applyAlignment="1">
      <alignment horizontal="center"/>
    </xf>
    <xf numFmtId="0" fontId="11" fillId="0" borderId="0" xfId="3" applyFont="1"/>
    <xf numFmtId="0" fontId="11" fillId="0" borderId="3" xfId="3" applyFont="1" applyBorder="1"/>
    <xf numFmtId="0" fontId="11" fillId="0" borderId="0" xfId="3" applyFont="1" applyAlignment="1">
      <alignment horizontal="center"/>
    </xf>
    <xf numFmtId="0" fontId="11" fillId="0" borderId="0" xfId="3" applyFont="1" applyAlignment="1">
      <alignment horizontal="centerContinuous"/>
    </xf>
    <xf numFmtId="0" fontId="6" fillId="0" borderId="0" xfId="3" applyFont="1" applyAlignment="1">
      <alignment horizontal="centerContinuous"/>
    </xf>
    <xf numFmtId="0" fontId="4" fillId="0" borderId="4" xfId="3" applyBorder="1" applyAlignment="1">
      <alignment horizontal="center"/>
    </xf>
    <xf numFmtId="0" fontId="4" fillId="0" borderId="4" xfId="3" applyBorder="1"/>
    <xf numFmtId="0" fontId="6" fillId="0" borderId="3" xfId="3" applyFont="1" applyBorder="1" applyAlignment="1">
      <alignment horizontal="center"/>
    </xf>
    <xf numFmtId="0" fontId="11" fillId="0" borderId="3" xfId="3" applyFont="1" applyBorder="1" applyAlignment="1">
      <alignment horizontal="center"/>
    </xf>
    <xf numFmtId="0" fontId="11" fillId="2" borderId="3" xfId="3" applyFont="1" applyFill="1" applyBorder="1" applyAlignment="1">
      <alignment horizontal="center"/>
    </xf>
    <xf numFmtId="0" fontId="6" fillId="0" borderId="3" xfId="3" applyFont="1" applyBorder="1"/>
    <xf numFmtId="41" fontId="7" fillId="0" borderId="0" xfId="3" applyNumberFormat="1" applyFont="1"/>
    <xf numFmtId="41" fontId="4" fillId="0" borderId="0" xfId="3" applyNumberFormat="1"/>
    <xf numFmtId="41" fontId="4" fillId="2" borderId="0" xfId="3" applyNumberFormat="1" applyFill="1"/>
    <xf numFmtId="165" fontId="4" fillId="0" borderId="0" xfId="3" applyNumberFormat="1" applyProtection="1">
      <protection locked="0"/>
    </xf>
    <xf numFmtId="0" fontId="11" fillId="2" borderId="0" xfId="3" applyFont="1" applyFill="1"/>
    <xf numFmtId="0" fontId="11" fillId="0" borderId="2" xfId="3" applyFont="1" applyBorder="1"/>
    <xf numFmtId="164" fontId="6" fillId="0" borderId="2" xfId="4" applyNumberFormat="1" applyFont="1" applyFill="1" applyBorder="1"/>
    <xf numFmtId="166" fontId="6" fillId="0" borderId="2" xfId="5" applyNumberFormat="1" applyFont="1" applyFill="1" applyBorder="1"/>
    <xf numFmtId="41" fontId="11" fillId="0" borderId="2" xfId="3" applyNumberFormat="1" applyFont="1" applyBorder="1"/>
    <xf numFmtId="41" fontId="6" fillId="0" borderId="2" xfId="3" applyNumberFormat="1" applyFont="1" applyBorder="1"/>
    <xf numFmtId="42" fontId="6" fillId="0" borderId="2" xfId="3" applyNumberFormat="1" applyFont="1" applyBorder="1"/>
    <xf numFmtId="166" fontId="11" fillId="2" borderId="2" xfId="5" applyNumberFormat="1" applyFont="1" applyFill="1" applyBorder="1"/>
    <xf numFmtId="165" fontId="11" fillId="0" borderId="2" xfId="4" applyNumberFormat="1" applyFont="1" applyFill="1" applyBorder="1"/>
    <xf numFmtId="41" fontId="4" fillId="0" borderId="2" xfId="3" applyNumberFormat="1" applyBorder="1"/>
    <xf numFmtId="41" fontId="11" fillId="0" borderId="1" xfId="3" applyNumberFormat="1" applyFont="1" applyBorder="1"/>
    <xf numFmtId="167" fontId="11" fillId="0" borderId="2" xfId="3" applyNumberFormat="1" applyFont="1" applyBorder="1"/>
    <xf numFmtId="41" fontId="6" fillId="0" borderId="0" xfId="3" applyNumberFormat="1" applyFont="1"/>
    <xf numFmtId="41" fontId="11" fillId="0" borderId="0" xfId="3" applyNumberFormat="1" applyFont="1"/>
    <xf numFmtId="41" fontId="6" fillId="2" borderId="0" xfId="3" applyNumberFormat="1" applyFont="1" applyFill="1"/>
    <xf numFmtId="165" fontId="11" fillId="0" borderId="0" xfId="3" applyNumberFormat="1" applyFont="1"/>
    <xf numFmtId="164" fontId="6" fillId="0" borderId="0" xfId="4" applyNumberFormat="1" applyFont="1" applyFill="1"/>
    <xf numFmtId="0" fontId="11" fillId="0" borderId="5" xfId="3" applyFont="1" applyBorder="1"/>
    <xf numFmtId="164" fontId="11" fillId="2" borderId="0" xfId="3" applyNumberFormat="1" applyFont="1" applyFill="1"/>
    <xf numFmtId="167" fontId="11" fillId="0" borderId="0" xfId="4" applyNumberFormat="1" applyFont="1" applyFill="1"/>
    <xf numFmtId="164" fontId="11" fillId="2" borderId="0" xfId="4" applyNumberFormat="1" applyFont="1" applyFill="1"/>
    <xf numFmtId="165" fontId="11" fillId="0" borderId="0" xfId="4" applyNumberFormat="1" applyFont="1" applyFill="1"/>
    <xf numFmtId="0" fontId="11" fillId="0" borderId="6" xfId="3" applyFont="1" applyBorder="1"/>
    <xf numFmtId="167" fontId="11" fillId="0" borderId="0" xfId="3" applyNumberFormat="1" applyFont="1"/>
    <xf numFmtId="0" fontId="11" fillId="0" borderId="7" xfId="3" applyFont="1" applyBorder="1"/>
    <xf numFmtId="168" fontId="11" fillId="0" borderId="0" xfId="3" applyNumberFormat="1" applyFont="1"/>
    <xf numFmtId="168" fontId="4" fillId="0" borderId="0" xfId="3" applyNumberFormat="1"/>
    <xf numFmtId="168" fontId="11" fillId="2" borderId="0" xfId="4" applyNumberFormat="1" applyFont="1" applyFill="1"/>
    <xf numFmtId="0" fontId="11" fillId="0" borderId="4" xfId="3" applyFont="1" applyBorder="1" applyAlignment="1">
      <alignment vertical="center"/>
    </xf>
    <xf numFmtId="0" fontId="11" fillId="0" borderId="0" xfId="3" applyFont="1" applyAlignment="1">
      <alignment vertical="center"/>
    </xf>
    <xf numFmtId="164" fontId="6" fillId="0" borderId="0" xfId="4" applyNumberFormat="1" applyFont="1" applyFill="1" applyAlignment="1">
      <alignment vertical="center"/>
    </xf>
    <xf numFmtId="164" fontId="6" fillId="0" borderId="3" xfId="4" applyNumberFormat="1" applyFont="1" applyFill="1" applyBorder="1" applyAlignment="1">
      <alignment vertical="center"/>
    </xf>
    <xf numFmtId="41" fontId="11" fillId="0" borderId="4" xfId="3" applyNumberFormat="1" applyFont="1" applyBorder="1" applyAlignment="1">
      <alignment vertical="center"/>
    </xf>
    <xf numFmtId="41" fontId="6" fillId="0" borderId="3" xfId="3" applyNumberFormat="1" applyFont="1" applyBorder="1" applyAlignment="1">
      <alignment vertical="center"/>
    </xf>
    <xf numFmtId="41" fontId="11" fillId="2" borderId="8" xfId="3" applyNumberFormat="1" applyFont="1" applyFill="1" applyBorder="1" applyAlignment="1">
      <alignment vertical="center"/>
    </xf>
    <xf numFmtId="0" fontId="11" fillId="0" borderId="3" xfId="3" applyFont="1" applyBorder="1" applyAlignment="1">
      <alignment vertical="center"/>
    </xf>
    <xf numFmtId="165" fontId="11" fillId="0" borderId="3" xfId="4" applyNumberFormat="1" applyFont="1" applyFill="1" applyBorder="1" applyAlignment="1">
      <alignment vertical="center"/>
    </xf>
    <xf numFmtId="0" fontId="4" fillId="0" borderId="3" xfId="3" applyBorder="1" applyAlignment="1">
      <alignment vertical="center"/>
    </xf>
    <xf numFmtId="164" fontId="11" fillId="2" borderId="3" xfId="4" applyNumberFormat="1" applyFont="1" applyFill="1" applyBorder="1" applyAlignment="1">
      <alignment vertical="center"/>
    </xf>
    <xf numFmtId="168" fontId="11" fillId="0" borderId="3" xfId="3" applyNumberFormat="1" applyFont="1" applyBorder="1" applyAlignment="1">
      <alignment vertical="center"/>
    </xf>
    <xf numFmtId="165" fontId="11" fillId="0" borderId="3" xfId="4" applyNumberFormat="1" applyFont="1" applyFill="1" applyBorder="1" applyAlignment="1">
      <alignment horizontal="right" vertical="center"/>
    </xf>
    <xf numFmtId="165" fontId="11" fillId="0" borderId="0" xfId="4" applyNumberFormat="1" applyFont="1" applyFill="1" applyBorder="1" applyAlignment="1">
      <alignment horizontal="right" vertical="center"/>
    </xf>
    <xf numFmtId="0" fontId="13" fillId="0" borderId="0" xfId="3" applyFont="1"/>
    <xf numFmtId="41" fontId="6" fillId="0" borderId="0" xfId="3" applyNumberFormat="1" applyFont="1" applyAlignment="1">
      <alignment horizontal="right"/>
    </xf>
    <xf numFmtId="0" fontId="11" fillId="0" borderId="9" xfId="3" applyFont="1" applyBorder="1"/>
    <xf numFmtId="164" fontId="6" fillId="0" borderId="0" xfId="4" applyNumberFormat="1" applyFont="1" applyFill="1" applyBorder="1"/>
    <xf numFmtId="166" fontId="6" fillId="0" borderId="10" xfId="5" applyNumberFormat="1" applyFont="1" applyFill="1" applyBorder="1"/>
    <xf numFmtId="41" fontId="11" fillId="0" borderId="10" xfId="3" applyNumberFormat="1" applyFont="1" applyBorder="1"/>
    <xf numFmtId="164" fontId="6" fillId="0" borderId="10" xfId="4" applyNumberFormat="1" applyFont="1" applyFill="1" applyBorder="1"/>
    <xf numFmtId="42" fontId="6" fillId="0" borderId="10" xfId="3" applyNumberFormat="1" applyFont="1" applyBorder="1"/>
    <xf numFmtId="166" fontId="11" fillId="2" borderId="10" xfId="5" applyNumberFormat="1" applyFont="1" applyFill="1" applyBorder="1"/>
    <xf numFmtId="0" fontId="11" fillId="0" borderId="10" xfId="3" applyFont="1" applyBorder="1"/>
    <xf numFmtId="165" fontId="11" fillId="0" borderId="10" xfId="4" applyNumberFormat="1" applyFont="1" applyFill="1" applyBorder="1"/>
    <xf numFmtId="168" fontId="11" fillId="0" borderId="10" xfId="3" applyNumberFormat="1" applyFont="1" applyBorder="1" applyAlignment="1">
      <alignment horizontal="right"/>
    </xf>
    <xf numFmtId="168" fontId="11" fillId="0" borderId="0" xfId="3" applyNumberFormat="1" applyFont="1" applyAlignment="1">
      <alignment horizontal="right"/>
    </xf>
    <xf numFmtId="168" fontId="11" fillId="0" borderId="10" xfId="3" applyNumberFormat="1" applyFont="1" applyBorder="1"/>
    <xf numFmtId="166" fontId="6" fillId="0" borderId="0" xfId="5" applyNumberFormat="1" applyFont="1" applyFill="1" applyBorder="1"/>
    <xf numFmtId="42" fontId="6" fillId="0" borderId="0" xfId="3" applyNumberFormat="1" applyFont="1"/>
    <xf numFmtId="166" fontId="11" fillId="2" borderId="0" xfId="5" applyNumberFormat="1" applyFont="1" applyFill="1" applyBorder="1"/>
    <xf numFmtId="165" fontId="11" fillId="0" borderId="0" xfId="4" applyNumberFormat="1" applyFont="1" applyFill="1" applyBorder="1"/>
    <xf numFmtId="41" fontId="14" fillId="2" borderId="0" xfId="3" applyNumberFormat="1" applyFont="1" applyFill="1"/>
    <xf numFmtId="41" fontId="15" fillId="2" borderId="0" xfId="3" applyNumberFormat="1" applyFont="1" applyFill="1"/>
    <xf numFmtId="41" fontId="14" fillId="0" borderId="0" xfId="3" applyNumberFormat="1" applyFont="1"/>
    <xf numFmtId="0" fontId="6" fillId="0" borderId="0" xfId="3" applyFont="1" applyAlignment="1">
      <alignment horizontal="right"/>
    </xf>
    <xf numFmtId="169" fontId="14" fillId="2" borderId="0" xfId="3" applyNumberFormat="1" applyFont="1" applyFill="1"/>
    <xf numFmtId="170" fontId="6" fillId="0" borderId="0" xfId="6" applyNumberFormat="1" applyFont="1" applyFill="1"/>
    <xf numFmtId="10" fontId="6" fillId="0" borderId="0" xfId="7" applyNumberFormat="1" applyFont="1" applyFill="1"/>
    <xf numFmtId="170" fontId="6" fillId="0" borderId="0" xfId="7" applyNumberFormat="1" applyFont="1" applyFill="1"/>
    <xf numFmtId="171" fontId="6" fillId="0" borderId="0" xfId="7" applyNumberFormat="1" applyFont="1" applyFill="1"/>
    <xf numFmtId="165" fontId="6" fillId="0" borderId="0" xfId="3" applyNumberFormat="1" applyFont="1"/>
    <xf numFmtId="0" fontId="6" fillId="2" borderId="0" xfId="3" applyFont="1" applyFill="1"/>
    <xf numFmtId="0" fontId="9" fillId="0" borderId="0" xfId="3" applyFont="1" applyAlignment="1">
      <alignment horizontal="right"/>
    </xf>
    <xf numFmtId="0" fontId="16" fillId="0" borderId="0" xfId="3" applyFont="1"/>
    <xf numFmtId="22" fontId="16" fillId="0" borderId="0" xfId="3" applyNumberFormat="1" applyFont="1"/>
    <xf numFmtId="41" fontId="12" fillId="0" borderId="0" xfId="3" applyNumberFormat="1" applyFont="1"/>
    <xf numFmtId="172" fontId="4" fillId="2" borderId="0" xfId="3" applyNumberFormat="1" applyFill="1"/>
    <xf numFmtId="2" fontId="4" fillId="0" borderId="0" xfId="3" applyNumberFormat="1"/>
    <xf numFmtId="1" fontId="4" fillId="0" borderId="0" xfId="3" applyNumberFormat="1"/>
    <xf numFmtId="9" fontId="4" fillId="0" borderId="0" xfId="7" applyFont="1" applyFill="1"/>
    <xf numFmtId="171" fontId="4" fillId="0" borderId="0" xfId="7" applyNumberFormat="1" applyFont="1" applyFill="1"/>
    <xf numFmtId="0" fontId="17" fillId="0" borderId="0" xfId="3" applyFont="1"/>
    <xf numFmtId="0" fontId="17" fillId="2" borderId="0" xfId="3" applyFont="1" applyFill="1"/>
    <xf numFmtId="0" fontId="4" fillId="0" borderId="0" xfId="3" applyAlignment="1">
      <alignment horizontal="left"/>
    </xf>
    <xf numFmtId="0" fontId="4" fillId="0" borderId="0" xfId="3" applyAlignment="1">
      <alignment vertical="center"/>
    </xf>
    <xf numFmtId="0" fontId="21" fillId="0" borderId="2" xfId="8" applyFont="1" applyBorder="1"/>
    <xf numFmtId="0" fontId="20" fillId="0" borderId="2" xfId="8" applyBorder="1"/>
    <xf numFmtId="0" fontId="20" fillId="0" borderId="0" xfId="8"/>
    <xf numFmtId="0" fontId="21" fillId="0" borderId="0" xfId="8" applyFont="1"/>
    <xf numFmtId="0" fontId="21" fillId="0" borderId="3" xfId="8" applyFont="1" applyBorder="1"/>
    <xf numFmtId="0" fontId="16" fillId="0" borderId="0" xfId="8" applyFont="1"/>
    <xf numFmtId="0" fontId="22" fillId="0" borderId="0" xfId="8" applyFont="1"/>
    <xf numFmtId="0" fontId="21" fillId="0" borderId="11" xfId="8" applyFont="1" applyBorder="1"/>
    <xf numFmtId="42" fontId="21" fillId="0" borderId="11" xfId="8" applyNumberFormat="1" applyFont="1" applyBorder="1"/>
    <xf numFmtId="173" fontId="21" fillId="0" borderId="11" xfId="8" applyNumberFormat="1" applyFont="1" applyBorder="1"/>
    <xf numFmtId="0" fontId="23" fillId="0" borderId="11" xfId="8" applyFont="1" applyBorder="1"/>
    <xf numFmtId="42" fontId="22" fillId="0" borderId="11" xfId="8" applyNumberFormat="1" applyFont="1" applyBorder="1"/>
    <xf numFmtId="0" fontId="22" fillId="0" borderId="11" xfId="8" applyFont="1" applyBorder="1"/>
    <xf numFmtId="173" fontId="22" fillId="0" borderId="11" xfId="8" applyNumberFormat="1" applyFont="1" applyBorder="1"/>
    <xf numFmtId="41" fontId="21" fillId="0" borderId="0" xfId="8" applyNumberFormat="1" applyFont="1"/>
    <xf numFmtId="173" fontId="21" fillId="0" borderId="0" xfId="8" applyNumberFormat="1" applyFont="1"/>
    <xf numFmtId="41" fontId="22" fillId="0" borderId="0" xfId="8" applyNumberFormat="1" applyFont="1"/>
    <xf numFmtId="173" fontId="22" fillId="0" borderId="0" xfId="8" applyNumberFormat="1" applyFont="1"/>
    <xf numFmtId="41" fontId="21" fillId="0" borderId="3" xfId="8" applyNumberFormat="1" applyFont="1" applyBorder="1"/>
    <xf numFmtId="173" fontId="21" fillId="0" borderId="3" xfId="8" applyNumberFormat="1" applyFont="1" applyBorder="1"/>
    <xf numFmtId="41" fontId="22" fillId="0" borderId="3" xfId="8" applyNumberFormat="1" applyFont="1" applyBorder="1"/>
    <xf numFmtId="0" fontId="22" fillId="0" borderId="3" xfId="8" applyFont="1" applyBorder="1"/>
    <xf numFmtId="173" fontId="22" fillId="0" borderId="3" xfId="8" applyNumberFormat="1" applyFont="1" applyBorder="1"/>
    <xf numFmtId="0" fontId="21" fillId="3" borderId="0" xfId="8" applyFont="1" applyFill="1"/>
    <xf numFmtId="41" fontId="21" fillId="3" borderId="0" xfId="8" applyNumberFormat="1" applyFont="1" applyFill="1"/>
    <xf numFmtId="173" fontId="21" fillId="3" borderId="0" xfId="8" applyNumberFormat="1" applyFont="1" applyFill="1"/>
    <xf numFmtId="0" fontId="21" fillId="3" borderId="2" xfId="8" applyFont="1" applyFill="1" applyBorder="1"/>
    <xf numFmtId="41" fontId="21" fillId="3" borderId="2" xfId="8" applyNumberFormat="1" applyFont="1" applyFill="1" applyBorder="1"/>
    <xf numFmtId="173" fontId="21" fillId="0" borderId="2" xfId="8" applyNumberFormat="1" applyFont="1" applyBorder="1"/>
    <xf numFmtId="173" fontId="21" fillId="3" borderId="2" xfId="8" applyNumberFormat="1" applyFont="1" applyFill="1" applyBorder="1"/>
    <xf numFmtId="41" fontId="22" fillId="0" borderId="2" xfId="8" applyNumberFormat="1" applyFont="1" applyBorder="1"/>
    <xf numFmtId="0" fontId="22" fillId="0" borderId="2" xfId="8" applyFont="1" applyBorder="1"/>
    <xf numFmtId="173" fontId="22" fillId="0" borderId="2" xfId="8" applyNumberFormat="1" applyFont="1" applyBorder="1"/>
    <xf numFmtId="0" fontId="21" fillId="3" borderId="12" xfId="8" applyFont="1" applyFill="1" applyBorder="1"/>
    <xf numFmtId="42" fontId="21" fillId="3" borderId="12" xfId="8" applyNumberFormat="1" applyFont="1" applyFill="1" applyBorder="1"/>
    <xf numFmtId="0" fontId="21" fillId="0" borderId="12" xfId="8" applyFont="1" applyBorder="1"/>
    <xf numFmtId="173" fontId="21" fillId="0" borderId="12" xfId="8" applyNumberFormat="1" applyFont="1" applyBorder="1"/>
    <xf numFmtId="173" fontId="21" fillId="3" borderId="12" xfId="8" applyNumberFormat="1" applyFont="1" applyFill="1" applyBorder="1"/>
    <xf numFmtId="42" fontId="22" fillId="0" borderId="12" xfId="8" applyNumberFormat="1" applyFont="1" applyBorder="1"/>
    <xf numFmtId="0" fontId="22" fillId="0" borderId="12" xfId="8" applyFont="1" applyBorder="1"/>
    <xf numFmtId="173" fontId="22" fillId="0" borderId="12" xfId="8" applyNumberFormat="1" applyFont="1" applyBorder="1"/>
    <xf numFmtId="44" fontId="21" fillId="3" borderId="0" xfId="8" applyNumberFormat="1" applyFont="1" applyFill="1"/>
    <xf numFmtId="44" fontId="22" fillId="0" borderId="0" xfId="8" applyNumberFormat="1" applyFont="1"/>
    <xf numFmtId="174" fontId="21" fillId="3" borderId="0" xfId="8" applyNumberFormat="1" applyFont="1" applyFill="1"/>
    <xf numFmtId="174" fontId="22" fillId="0" borderId="0" xfId="8" applyNumberFormat="1" applyFont="1"/>
    <xf numFmtId="0" fontId="20" fillId="3" borderId="0" xfId="8" applyFill="1"/>
    <xf numFmtId="175" fontId="21" fillId="3" borderId="0" xfId="8" applyNumberFormat="1" applyFont="1" applyFill="1"/>
    <xf numFmtId="49" fontId="21" fillId="0" borderId="0" xfId="8" quotePrefix="1" applyNumberFormat="1" applyFont="1"/>
    <xf numFmtId="49" fontId="21" fillId="3" borderId="0" xfId="8" quotePrefix="1" applyNumberFormat="1" applyFont="1" applyFill="1"/>
    <xf numFmtId="175" fontId="22" fillId="0" borderId="0" xfId="8" applyNumberFormat="1" applyFont="1"/>
    <xf numFmtId="49" fontId="22" fillId="0" borderId="0" xfId="8" quotePrefix="1" applyNumberFormat="1" applyFont="1"/>
    <xf numFmtId="0" fontId="21" fillId="3" borderId="13" xfId="8" applyFont="1" applyFill="1" applyBorder="1"/>
    <xf numFmtId="0" fontId="21" fillId="3" borderId="11" xfId="8" applyFont="1" applyFill="1" applyBorder="1"/>
    <xf numFmtId="0" fontId="22" fillId="0" borderId="14" xfId="8" applyFont="1" applyBorder="1"/>
    <xf numFmtId="0" fontId="21" fillId="3" borderId="15" xfId="8" applyFont="1" applyFill="1" applyBorder="1" applyAlignment="1">
      <alignment horizontal="left" indent="1"/>
    </xf>
    <xf numFmtId="42" fontId="21" fillId="3" borderId="0" xfId="8" applyNumberFormat="1" applyFont="1" applyFill="1"/>
    <xf numFmtId="0" fontId="21" fillId="0" borderId="0" xfId="8" quotePrefix="1" applyFont="1"/>
    <xf numFmtId="175" fontId="21" fillId="0" borderId="0" xfId="8" applyNumberFormat="1" applyFont="1"/>
    <xf numFmtId="0" fontId="23" fillId="3" borderId="0" xfId="8" applyFont="1" applyFill="1"/>
    <xf numFmtId="0" fontId="21" fillId="3" borderId="0" xfId="8" quotePrefix="1" applyFont="1" applyFill="1"/>
    <xf numFmtId="42" fontId="22" fillId="0" borderId="0" xfId="8" applyNumberFormat="1" applyFont="1"/>
    <xf numFmtId="0" fontId="22" fillId="0" borderId="0" xfId="8" quotePrefix="1" applyFont="1"/>
    <xf numFmtId="175" fontId="22" fillId="0" borderId="16" xfId="8" applyNumberFormat="1" applyFont="1" applyBorder="1"/>
    <xf numFmtId="0" fontId="22" fillId="0" borderId="16" xfId="8" applyFont="1" applyBorder="1"/>
    <xf numFmtId="0" fontId="21" fillId="3" borderId="15" xfId="8" applyFont="1" applyFill="1" applyBorder="1"/>
    <xf numFmtId="0" fontId="21" fillId="3" borderId="17" xfId="8" applyFont="1" applyFill="1" applyBorder="1" applyAlignment="1">
      <alignment horizontal="left" indent="1"/>
    </xf>
    <xf numFmtId="175" fontId="21" fillId="3" borderId="2" xfId="8" applyNumberFormat="1" applyFont="1" applyFill="1" applyBorder="1"/>
    <xf numFmtId="49" fontId="21" fillId="0" borderId="2" xfId="8" quotePrefix="1" applyNumberFormat="1" applyFont="1" applyBorder="1"/>
    <xf numFmtId="49" fontId="21" fillId="3" borderId="2" xfId="8" quotePrefix="1" applyNumberFormat="1" applyFont="1" applyFill="1" applyBorder="1"/>
    <xf numFmtId="175" fontId="22" fillId="0" borderId="2" xfId="8" applyNumberFormat="1" applyFont="1" applyBorder="1"/>
    <xf numFmtId="49" fontId="22" fillId="0" borderId="2" xfId="8" quotePrefix="1" applyNumberFormat="1" applyFont="1" applyBorder="1"/>
    <xf numFmtId="0" fontId="22" fillId="0" borderId="18" xfId="8" applyFont="1" applyBorder="1"/>
    <xf numFmtId="0" fontId="20" fillId="3" borderId="0" xfId="8" applyFill="1" applyAlignment="1">
      <alignment horizontal="left" indent="1"/>
    </xf>
    <xf numFmtId="49" fontId="20" fillId="3" borderId="0" xfId="8" applyNumberFormat="1" applyFill="1" applyAlignment="1">
      <alignment horizontal="left"/>
    </xf>
    <xf numFmtId="0" fontId="20" fillId="0" borderId="3" xfId="8" applyBorder="1"/>
    <xf numFmtId="0" fontId="20" fillId="0" borderId="11" xfId="8" applyBorder="1"/>
    <xf numFmtId="170" fontId="20" fillId="0" borderId="0" xfId="9" applyNumberFormat="1" applyFont="1" applyAlignment="1"/>
    <xf numFmtId="41" fontId="21" fillId="0" borderId="2" xfId="8" applyNumberFormat="1" applyFont="1" applyBorder="1"/>
    <xf numFmtId="41" fontId="21" fillId="3" borderId="12" xfId="8" applyNumberFormat="1" applyFont="1" applyFill="1" applyBorder="1"/>
    <xf numFmtId="42" fontId="21" fillId="0" borderId="12" xfId="8" applyNumberFormat="1" applyFont="1" applyBorder="1"/>
    <xf numFmtId="0" fontId="20" fillId="0" borderId="12" xfId="8" applyBorder="1"/>
    <xf numFmtId="41" fontId="20" fillId="0" borderId="0" xfId="8" applyNumberFormat="1"/>
    <xf numFmtId="44" fontId="21" fillId="0" borderId="0" xfId="8" applyNumberFormat="1" applyFont="1"/>
    <xf numFmtId="174" fontId="21" fillId="0" borderId="0" xfId="8" applyNumberFormat="1" applyFont="1"/>
    <xf numFmtId="0" fontId="21" fillId="0" borderId="14" xfId="8" applyFont="1" applyBorder="1"/>
    <xf numFmtId="42" fontId="21" fillId="0" borderId="0" xfId="8" applyNumberFormat="1" applyFont="1"/>
    <xf numFmtId="175" fontId="21" fillId="0" borderId="16" xfId="8" applyNumberFormat="1" applyFont="1" applyBorder="1"/>
    <xf numFmtId="0" fontId="21" fillId="0" borderId="16" xfId="8" applyFont="1" applyBorder="1"/>
    <xf numFmtId="175" fontId="21" fillId="0" borderId="2" xfId="8" applyNumberFormat="1" applyFont="1" applyBorder="1"/>
    <xf numFmtId="0" fontId="21" fillId="0" borderId="18" xfId="8" applyFont="1" applyBorder="1"/>
    <xf numFmtId="0" fontId="3" fillId="0" borderId="0" xfId="8" applyFont="1"/>
    <xf numFmtId="0" fontId="3" fillId="0" borderId="3" xfId="8" applyFont="1" applyBorder="1"/>
    <xf numFmtId="0" fontId="3" fillId="0" borderId="3" xfId="8" applyFont="1" applyBorder="1" applyAlignment="1">
      <alignment horizontal="center"/>
    </xf>
    <xf numFmtId="0" fontId="24" fillId="0" borderId="3" xfId="8" applyFont="1" applyBorder="1" applyAlignment="1">
      <alignment horizontal="center"/>
    </xf>
    <xf numFmtId="176" fontId="20" fillId="0" borderId="0" xfId="8" applyNumberFormat="1"/>
    <xf numFmtId="5" fontId="3" fillId="0" borderId="0" xfId="8" applyNumberFormat="1" applyFont="1"/>
    <xf numFmtId="176" fontId="24" fillId="0" borderId="0" xfId="8" applyNumberFormat="1" applyFont="1"/>
    <xf numFmtId="37" fontId="20" fillId="0" borderId="0" xfId="8" applyNumberFormat="1"/>
    <xf numFmtId="43" fontId="20" fillId="0" borderId="0" xfId="10" applyFont="1"/>
    <xf numFmtId="3" fontId="3" fillId="0" borderId="0" xfId="8" applyNumberFormat="1" applyFont="1"/>
    <xf numFmtId="0" fontId="25" fillId="0" borderId="0" xfId="8" applyFont="1"/>
    <xf numFmtId="37" fontId="26" fillId="0" borderId="0" xfId="8" applyNumberFormat="1" applyFont="1"/>
    <xf numFmtId="0" fontId="20" fillId="0" borderId="0" xfId="8" applyAlignment="1">
      <alignment horizontal="right"/>
    </xf>
    <xf numFmtId="37" fontId="26" fillId="0" borderId="2" xfId="8" applyNumberFormat="1" applyFont="1" applyBorder="1"/>
    <xf numFmtId="176" fontId="3" fillId="0" borderId="0" xfId="8" applyNumberFormat="1" applyFont="1"/>
    <xf numFmtId="167" fontId="26" fillId="0" borderId="0" xfId="8" applyNumberFormat="1" applyFont="1"/>
    <xf numFmtId="177" fontId="3" fillId="0" borderId="0" xfId="8" applyNumberFormat="1" applyFont="1"/>
    <xf numFmtId="164" fontId="20" fillId="0" borderId="0" xfId="10" applyNumberFormat="1" applyFont="1"/>
    <xf numFmtId="0" fontId="20" fillId="4" borderId="0" xfId="8" applyFill="1"/>
    <xf numFmtId="177" fontId="3" fillId="4" borderId="0" xfId="8" applyNumberFormat="1" applyFont="1" applyFill="1"/>
    <xf numFmtId="4" fontId="20" fillId="0" borderId="0" xfId="8" applyNumberFormat="1"/>
    <xf numFmtId="39" fontId="20" fillId="0" borderId="2" xfId="8" applyNumberFormat="1" applyBorder="1"/>
    <xf numFmtId="177" fontId="20" fillId="0" borderId="0" xfId="8" applyNumberFormat="1"/>
    <xf numFmtId="0" fontId="26" fillId="0" borderId="0" xfId="8" applyFont="1" applyAlignment="1">
      <alignment vertical="top" wrapText="1"/>
    </xf>
    <xf numFmtId="0" fontId="20" fillId="0" borderId="0" xfId="8" applyAlignment="1">
      <alignment horizontal="left" vertical="top" wrapText="1"/>
    </xf>
    <xf numFmtId="0" fontId="26" fillId="0" borderId="0" xfId="8" applyFont="1" applyAlignment="1">
      <alignment horizontal="left" vertical="top" wrapText="1"/>
    </xf>
    <xf numFmtId="0" fontId="26" fillId="0" borderId="0" xfId="8" applyFont="1" applyAlignment="1">
      <alignment wrapText="1"/>
    </xf>
    <xf numFmtId="0" fontId="3" fillId="5" borderId="0" xfId="8" applyFont="1" applyFill="1"/>
    <xf numFmtId="0" fontId="20" fillId="5" borderId="0" xfId="8" applyFill="1"/>
    <xf numFmtId="3" fontId="20" fillId="5" borderId="0" xfId="8" applyNumberFormat="1" applyFill="1"/>
    <xf numFmtId="3" fontId="20" fillId="5" borderId="2" xfId="8" applyNumberFormat="1" applyFill="1" applyBorder="1"/>
    <xf numFmtId="37" fontId="20" fillId="5" borderId="0" xfId="8" applyNumberFormat="1" applyFill="1"/>
    <xf numFmtId="37" fontId="20" fillId="5" borderId="2" xfId="8" applyNumberFormat="1" applyFill="1" applyBorder="1"/>
    <xf numFmtId="170" fontId="20" fillId="5" borderId="0" xfId="9" applyNumberFormat="1" applyFont="1" applyFill="1"/>
    <xf numFmtId="164" fontId="17" fillId="6" borderId="0" xfId="3" applyNumberFormat="1" applyFont="1" applyFill="1"/>
    <xf numFmtId="164" fontId="17" fillId="0" borderId="0" xfId="3" applyNumberFormat="1" applyFont="1"/>
    <xf numFmtId="170" fontId="17" fillId="0" borderId="0" xfId="3" applyNumberFormat="1" applyFont="1"/>
    <xf numFmtId="178" fontId="29" fillId="0" borderId="0" xfId="3" applyNumberFormat="1" applyFont="1" applyAlignment="1">
      <alignment horizontal="center"/>
    </xf>
    <xf numFmtId="165" fontId="30" fillId="0" borderId="0" xfId="3" applyNumberFormat="1" applyFont="1"/>
    <xf numFmtId="0" fontId="31" fillId="0" borderId="0" xfId="3" applyFont="1"/>
    <xf numFmtId="164" fontId="29" fillId="0" borderId="0" xfId="3" applyNumberFormat="1" applyFont="1" applyAlignment="1">
      <alignment horizontal="center"/>
    </xf>
    <xf numFmtId="170" fontId="29" fillId="0" borderId="0" xfId="3" applyNumberFormat="1" applyFont="1" applyAlignment="1">
      <alignment horizontal="center"/>
    </xf>
    <xf numFmtId="164" fontId="31" fillId="0" borderId="0" xfId="3" applyNumberFormat="1" applyFont="1" applyAlignment="1">
      <alignment horizontal="left"/>
    </xf>
    <xf numFmtId="0" fontId="31" fillId="0" borderId="0" xfId="3" applyFont="1" applyAlignment="1">
      <alignment horizontal="right"/>
    </xf>
    <xf numFmtId="0" fontId="29" fillId="0" borderId="0" xfId="3" applyFont="1" applyAlignment="1">
      <alignment horizontal="left" wrapText="1"/>
    </xf>
    <xf numFmtId="0" fontId="29" fillId="0" borderId="0" xfId="3" applyFont="1"/>
    <xf numFmtId="164" fontId="31" fillId="0" borderId="0" xfId="3" applyNumberFormat="1" applyFont="1" applyAlignment="1">
      <alignment horizontal="center"/>
    </xf>
    <xf numFmtId="164" fontId="29" fillId="6" borderId="0" xfId="3" applyNumberFormat="1" applyFont="1" applyFill="1" applyAlignment="1">
      <alignment horizontal="left"/>
    </xf>
    <xf numFmtId="178" fontId="31" fillId="0" borderId="19" xfId="3" applyNumberFormat="1" applyFont="1" applyBorder="1" applyAlignment="1">
      <alignment horizontal="center"/>
    </xf>
    <xf numFmtId="164" fontId="31" fillId="0" borderId="19" xfId="3" applyNumberFormat="1" applyFont="1" applyBorder="1" applyAlignment="1">
      <alignment horizontal="center"/>
    </xf>
    <xf numFmtId="170" fontId="31" fillId="0" borderId="0" xfId="3" applyNumberFormat="1" applyFont="1" applyAlignment="1">
      <alignment horizontal="center"/>
    </xf>
    <xf numFmtId="0" fontId="31" fillId="0" borderId="19" xfId="3" applyFont="1" applyBorder="1"/>
    <xf numFmtId="164" fontId="31" fillId="6" borderId="0" xfId="3" applyNumberFormat="1" applyFont="1" applyFill="1" applyAlignment="1">
      <alignment horizontal="left"/>
    </xf>
    <xf numFmtId="179" fontId="29" fillId="0" borderId="0" xfId="3" applyNumberFormat="1" applyFont="1" applyAlignment="1">
      <alignment horizontal="center"/>
    </xf>
    <xf numFmtId="164" fontId="32" fillId="0" borderId="0" xfId="3" applyNumberFormat="1" applyFont="1" applyAlignment="1">
      <alignment horizontal="center"/>
    </xf>
    <xf numFmtId="164" fontId="29" fillId="6" borderId="0" xfId="3" applyNumberFormat="1" applyFont="1" applyFill="1" applyAlignment="1">
      <alignment horizontal="left" indent="1"/>
    </xf>
    <xf numFmtId="179" fontId="31" fillId="0" borderId="0" xfId="3" applyNumberFormat="1" applyFont="1" applyAlignment="1">
      <alignment horizontal="center"/>
    </xf>
    <xf numFmtId="170" fontId="33" fillId="0" borderId="0" xfId="3" applyNumberFormat="1" applyFont="1" applyAlignment="1">
      <alignment horizontal="center"/>
    </xf>
    <xf numFmtId="0" fontId="31" fillId="6" borderId="0" xfId="3" applyFont="1" applyFill="1"/>
    <xf numFmtId="0" fontId="29" fillId="0" borderId="0" xfId="3" applyFont="1" applyAlignment="1">
      <alignment horizontal="center"/>
    </xf>
    <xf numFmtId="178" fontId="29" fillId="0" borderId="11" xfId="3" applyNumberFormat="1" applyFont="1" applyBorder="1" applyAlignment="1">
      <alignment horizontal="center"/>
    </xf>
    <xf numFmtId="164" fontId="29" fillId="0" borderId="11" xfId="3" applyNumberFormat="1" applyFont="1" applyBorder="1" applyAlignment="1">
      <alignment horizontal="center"/>
    </xf>
    <xf numFmtId="178" fontId="31" fillId="0" borderId="3" xfId="3" applyNumberFormat="1" applyFont="1" applyBorder="1" applyAlignment="1">
      <alignment horizontal="center"/>
    </xf>
    <xf numFmtId="164" fontId="31" fillId="0" borderId="3" xfId="3" applyNumberFormat="1" applyFont="1" applyBorder="1" applyAlignment="1">
      <alignment horizontal="center"/>
    </xf>
    <xf numFmtId="164" fontId="31" fillId="6" borderId="3" xfId="3" applyNumberFormat="1" applyFont="1" applyFill="1" applyBorder="1" applyAlignment="1">
      <alignment horizontal="left"/>
    </xf>
    <xf numFmtId="164" fontId="33" fillId="0" borderId="0" xfId="3" applyNumberFormat="1" applyFont="1" applyAlignment="1">
      <alignment horizontal="center"/>
    </xf>
    <xf numFmtId="164" fontId="31" fillId="6" borderId="0" xfId="3" applyNumberFormat="1" applyFont="1" applyFill="1" applyAlignment="1">
      <alignment horizontal="center"/>
    </xf>
    <xf numFmtId="0" fontId="31" fillId="6" borderId="0" xfId="3" applyFont="1" applyFill="1" applyAlignment="1">
      <alignment horizontal="center"/>
    </xf>
    <xf numFmtId="0" fontId="31" fillId="0" borderId="0" xfId="3" applyFont="1" applyAlignment="1">
      <alignment horizontal="center"/>
    </xf>
    <xf numFmtId="164" fontId="29" fillId="6" borderId="0" xfId="3" applyNumberFormat="1" applyFont="1" applyFill="1"/>
    <xf numFmtId="0" fontId="34" fillId="0" borderId="0" xfId="3" applyFont="1" applyAlignment="1">
      <alignment horizontal="center"/>
    </xf>
    <xf numFmtId="164" fontId="34" fillId="0" borderId="0" xfId="3" applyNumberFormat="1" applyFont="1" applyAlignment="1">
      <alignment horizontal="center"/>
    </xf>
    <xf numFmtId="164" fontId="7" fillId="6" borderId="0" xfId="3" applyNumberFormat="1" applyFont="1" applyFill="1" applyAlignment="1">
      <alignment horizontal="center"/>
    </xf>
    <xf numFmtId="164" fontId="7" fillId="0" borderId="0" xfId="3" applyNumberFormat="1" applyFont="1" applyAlignment="1">
      <alignment horizontal="center"/>
    </xf>
    <xf numFmtId="0" fontId="7" fillId="0" borderId="0" xfId="3" applyFont="1" applyAlignment="1">
      <alignment horizontal="center"/>
    </xf>
    <xf numFmtId="164" fontId="17" fillId="6" borderId="0" xfId="3" applyNumberFormat="1" applyFont="1" applyFill="1" applyAlignment="1">
      <alignment horizontal="center"/>
    </xf>
    <xf numFmtId="164" fontId="17" fillId="0" borderId="0" xfId="3" applyNumberFormat="1" applyFont="1" applyAlignment="1">
      <alignment horizontal="center"/>
    </xf>
    <xf numFmtId="0" fontId="31" fillId="0" borderId="0" xfId="3" applyFont="1" applyAlignment="1">
      <alignment horizontal="left"/>
    </xf>
    <xf numFmtId="0" fontId="37" fillId="0" borderId="0" xfId="11" applyFont="1" applyFill="1" applyAlignment="1"/>
    <xf numFmtId="0" fontId="31" fillId="3" borderId="0" xfId="3" applyFont="1" applyFill="1" applyAlignment="1">
      <alignment horizontal="center" vertical="center"/>
    </xf>
    <xf numFmtId="164" fontId="34" fillId="3" borderId="0" xfId="3" applyNumberFormat="1" applyFont="1" applyFill="1" applyAlignment="1">
      <alignment horizontal="center"/>
    </xf>
    <xf numFmtId="164" fontId="7" fillId="6" borderId="0" xfId="3" applyNumberFormat="1" applyFont="1" applyFill="1"/>
    <xf numFmtId="0" fontId="7" fillId="6" borderId="0" xfId="3" applyFont="1" applyFill="1" applyAlignment="1">
      <alignment horizontal="center"/>
    </xf>
    <xf numFmtId="164" fontId="38" fillId="6" borderId="0" xfId="3" applyNumberFormat="1" applyFont="1" applyFill="1"/>
    <xf numFmtId="0" fontId="35" fillId="0" borderId="0" xfId="3" applyFont="1"/>
    <xf numFmtId="0" fontId="1" fillId="0" borderId="0" xfId="12"/>
    <xf numFmtId="0" fontId="1" fillId="0" borderId="0" xfId="12" applyAlignment="1">
      <alignment horizontal="center"/>
    </xf>
    <xf numFmtId="0" fontId="0" fillId="0" borderId="2" xfId="12" applyFont="1" applyBorder="1" applyAlignment="1">
      <alignment horizontal="center"/>
    </xf>
    <xf numFmtId="0" fontId="0" fillId="0" borderId="0" xfId="12" applyFont="1" applyAlignment="1">
      <alignment horizontal="center"/>
    </xf>
    <xf numFmtId="0" fontId="1" fillId="0" borderId="2" xfId="12" applyBorder="1" applyAlignment="1">
      <alignment horizontal="center"/>
    </xf>
    <xf numFmtId="0" fontId="0" fillId="0" borderId="0" xfId="12" applyFont="1"/>
    <xf numFmtId="0" fontId="1" fillId="0" borderId="0" xfId="12" applyAlignment="1">
      <alignment horizontal="right"/>
    </xf>
    <xf numFmtId="164" fontId="1" fillId="0" borderId="0" xfId="13" applyNumberFormat="1" applyFont="1" applyFill="1"/>
    <xf numFmtId="164" fontId="39" fillId="0" borderId="0" xfId="14" applyNumberFormat="1" applyFont="1" applyFill="1"/>
    <xf numFmtId="164" fontId="1" fillId="0" borderId="0" xfId="12" applyNumberFormat="1"/>
    <xf numFmtId="164" fontId="40" fillId="0" borderId="0" xfId="12" applyNumberFormat="1" applyFont="1"/>
    <xf numFmtId="170" fontId="41" fillId="0" borderId="0" xfId="12" applyNumberFormat="1" applyFont="1"/>
    <xf numFmtId="0" fontId="41" fillId="0" borderId="0" xfId="12" applyFont="1"/>
    <xf numFmtId="0" fontId="41" fillId="0" borderId="0" xfId="12" applyFont="1" applyAlignment="1">
      <alignment horizontal="right"/>
    </xf>
    <xf numFmtId="0" fontId="42" fillId="0" borderId="0" xfId="12" applyFont="1"/>
    <xf numFmtId="0" fontId="26" fillId="0" borderId="0" xfId="12" applyFont="1"/>
    <xf numFmtId="164" fontId="43" fillId="0" borderId="0" xfId="14" applyNumberFormat="1" applyFont="1" applyFill="1"/>
    <xf numFmtId="180" fontId="1" fillId="0" borderId="0" xfId="13" applyNumberFormat="1" applyFont="1" applyFill="1"/>
    <xf numFmtId="180" fontId="1" fillId="0" borderId="0" xfId="12" applyNumberFormat="1"/>
    <xf numFmtId="164" fontId="26" fillId="0" borderId="0" xfId="12" applyNumberFormat="1" applyFont="1"/>
    <xf numFmtId="43" fontId="43" fillId="0" borderId="0" xfId="14" applyFont="1" applyFill="1"/>
    <xf numFmtId="164" fontId="1" fillId="0" borderId="19" xfId="13" applyNumberFormat="1" applyFont="1" applyFill="1" applyBorder="1"/>
    <xf numFmtId="164" fontId="1" fillId="0" borderId="0" xfId="13" applyNumberFormat="1" applyFont="1" applyFill="1" applyBorder="1"/>
    <xf numFmtId="0" fontId="44" fillId="0" borderId="0" xfId="12" applyFont="1"/>
    <xf numFmtId="0" fontId="45" fillId="0" borderId="0" xfId="12" applyFont="1"/>
    <xf numFmtId="0" fontId="0" fillId="0" borderId="0" xfId="15" applyFont="1"/>
    <xf numFmtId="164" fontId="39" fillId="0" borderId="0" xfId="13" applyNumberFormat="1" applyFont="1" applyFill="1"/>
    <xf numFmtId="0" fontId="3" fillId="0" borderId="0" xfId="0" applyFont="1"/>
    <xf numFmtId="0" fontId="3" fillId="0" borderId="0" xfId="0" applyFont="1" applyAlignment="1">
      <alignment horizontal="center"/>
    </xf>
    <xf numFmtId="0" fontId="3" fillId="0" borderId="0" xfId="0" applyFont="1" applyAlignment="1">
      <alignment horizontal="center" wrapText="1"/>
    </xf>
    <xf numFmtId="0" fontId="3" fillId="0" borderId="2" xfId="0" applyFont="1" applyBorder="1" applyAlignment="1">
      <alignment horizontal="center" wrapText="1"/>
    </xf>
    <xf numFmtId="166" fontId="26" fillId="0" borderId="0" xfId="2" applyNumberFormat="1" applyFont="1"/>
    <xf numFmtId="164" fontId="26" fillId="0" borderId="0" xfId="1" applyNumberFormat="1" applyFont="1"/>
    <xf numFmtId="164" fontId="2" fillId="0" borderId="0" xfId="1" applyNumberFormat="1" applyFont="1"/>
    <xf numFmtId="0" fontId="2" fillId="0" borderId="0" xfId="0" applyFont="1"/>
    <xf numFmtId="0" fontId="26" fillId="0" borderId="0" xfId="0" applyFont="1"/>
    <xf numFmtId="164" fontId="26" fillId="0" borderId="0" xfId="1" applyNumberFormat="1" applyFont="1" applyFill="1"/>
    <xf numFmtId="44" fontId="26" fillId="0" borderId="0" xfId="2" applyFont="1" applyBorder="1"/>
    <xf numFmtId="43" fontId="26" fillId="0" borderId="0" xfId="1" applyFont="1"/>
    <xf numFmtId="0" fontId="26" fillId="0" borderId="0" xfId="0" applyFont="1" applyAlignment="1">
      <alignment horizontal="left"/>
    </xf>
    <xf numFmtId="2" fontId="26" fillId="0" borderId="0" xfId="0" applyNumberFormat="1" applyFont="1"/>
    <xf numFmtId="164" fontId="26" fillId="0" borderId="0" xfId="0" applyNumberFormat="1" applyFont="1"/>
    <xf numFmtId="166" fontId="0" fillId="0" borderId="0" xfId="0" applyNumberFormat="1"/>
    <xf numFmtId="0" fontId="47" fillId="0" borderId="0" xfId="12" applyFont="1"/>
    <xf numFmtId="0" fontId="29" fillId="0" borderId="0" xfId="12" applyFont="1"/>
    <xf numFmtId="0" fontId="51" fillId="0" borderId="0" xfId="16" applyFont="1" applyFill="1" applyBorder="1" applyAlignment="1">
      <alignment horizontal="left" indent="1"/>
    </xf>
    <xf numFmtId="0" fontId="52" fillId="0" borderId="0" xfId="12" applyFont="1"/>
    <xf numFmtId="0" fontId="53" fillId="0" borderId="0" xfId="12" applyFont="1" applyAlignment="1">
      <alignment horizontal="center"/>
    </xf>
    <xf numFmtId="0" fontId="52" fillId="0" borderId="0" xfId="17" applyFont="1"/>
    <xf numFmtId="0" fontId="54" fillId="0" borderId="0" xfId="12" applyFont="1"/>
    <xf numFmtId="0" fontId="48" fillId="0" borderId="0" xfId="12" quotePrefix="1" applyFont="1" applyAlignment="1">
      <alignment horizontal="center"/>
    </xf>
    <xf numFmtId="0" fontId="48" fillId="0" borderId="0" xfId="12" applyFont="1" applyAlignment="1">
      <alignment horizontal="center"/>
    </xf>
    <xf numFmtId="14" fontId="49" fillId="0" borderId="0" xfId="12" applyNumberFormat="1" applyFont="1" applyAlignment="1">
      <alignment horizontal="center"/>
    </xf>
    <xf numFmtId="0" fontId="49" fillId="0" borderId="0" xfId="12" applyFont="1" applyAlignment="1">
      <alignment horizontal="center"/>
    </xf>
    <xf numFmtId="0" fontId="11" fillId="0" borderId="3" xfId="3" applyFont="1" applyBorder="1" applyAlignment="1">
      <alignment horizontal="center"/>
    </xf>
    <xf numFmtId="0" fontId="6" fillId="0" borderId="3" xfId="3" applyFont="1" applyBorder="1" applyAlignment="1">
      <alignment horizontal="center"/>
    </xf>
    <xf numFmtId="0" fontId="21" fillId="0" borderId="3" xfId="8" applyFont="1" applyBorder="1" applyAlignment="1">
      <alignment horizontal="center"/>
    </xf>
    <xf numFmtId="0" fontId="21" fillId="0" borderId="2" xfId="8" quotePrefix="1" applyFont="1" applyBorder="1" applyAlignment="1">
      <alignment horizontal="center"/>
    </xf>
    <xf numFmtId="0" fontId="22" fillId="0" borderId="2" xfId="8" quotePrefix="1" applyFont="1" applyBorder="1" applyAlignment="1">
      <alignment horizontal="center"/>
    </xf>
    <xf numFmtId="0" fontId="3" fillId="0" borderId="3" xfId="8" applyFont="1" applyBorder="1" applyAlignment="1">
      <alignment horizontal="center"/>
    </xf>
    <xf numFmtId="0" fontId="31" fillId="3" borderId="2" xfId="3" applyFont="1" applyFill="1" applyBorder="1" applyAlignment="1">
      <alignment horizontal="center" vertical="center"/>
    </xf>
    <xf numFmtId="0" fontId="29" fillId="0" borderId="0" xfId="3" applyFont="1" applyAlignment="1">
      <alignment horizontal="left" vertical="center" wrapText="1"/>
    </xf>
    <xf numFmtId="0" fontId="28" fillId="0" borderId="0" xfId="3" applyFont="1" applyAlignment="1">
      <alignment horizontal="left" vertical="top"/>
    </xf>
    <xf numFmtId="0" fontId="35" fillId="0" borderId="0" xfId="3" applyFont="1" applyAlignment="1">
      <alignment horizontal="center"/>
    </xf>
    <xf numFmtId="164" fontId="31" fillId="6" borderId="0" xfId="3" applyNumberFormat="1" applyFont="1" applyFill="1" applyAlignment="1">
      <alignment horizontal="center"/>
    </xf>
    <xf numFmtId="0" fontId="7" fillId="6" borderId="0" xfId="3" applyFont="1" applyFill="1" applyAlignment="1">
      <alignment horizontal="center"/>
    </xf>
    <xf numFmtId="164" fontId="7" fillId="6" borderId="2" xfId="3" applyNumberFormat="1" applyFont="1" applyFill="1" applyBorder="1" applyAlignment="1">
      <alignment horizontal="center"/>
    </xf>
    <xf numFmtId="164" fontId="34" fillId="0" borderId="0" xfId="3" applyNumberFormat="1" applyFont="1" applyAlignment="1">
      <alignment horizontal="center"/>
    </xf>
    <xf numFmtId="164" fontId="34" fillId="3" borderId="0" xfId="3" applyNumberFormat="1" applyFont="1" applyFill="1" applyAlignment="1">
      <alignment horizontal="center"/>
    </xf>
    <xf numFmtId="164" fontId="38" fillId="6" borderId="0" xfId="3" applyNumberFormat="1" applyFont="1" applyFill="1" applyAlignment="1">
      <alignment horizontal="center"/>
    </xf>
    <xf numFmtId="0" fontId="0" fillId="0" borderId="0" xfId="12" applyFont="1" applyAlignment="1">
      <alignment horizontal="center"/>
    </xf>
    <xf numFmtId="0" fontId="1" fillId="0" borderId="0" xfId="12" applyAlignment="1">
      <alignment horizontal="center"/>
    </xf>
    <xf numFmtId="0" fontId="1" fillId="0" borderId="2" xfId="12" applyBorder="1" applyAlignment="1">
      <alignment horizontal="center"/>
    </xf>
    <xf numFmtId="0" fontId="3" fillId="0" borderId="0" xfId="0" applyFont="1" applyAlignment="1">
      <alignment horizontal="center" wrapText="1"/>
    </xf>
    <xf numFmtId="0" fontId="3" fillId="0" borderId="2" xfId="0" applyFont="1" applyBorder="1" applyAlignment="1">
      <alignment horizontal="center" wrapText="1"/>
    </xf>
    <xf numFmtId="0" fontId="3" fillId="0" borderId="0" xfId="0" applyFont="1" applyAlignment="1">
      <alignment horizontal="center"/>
    </xf>
    <xf numFmtId="0" fontId="3" fillId="0" borderId="0" xfId="0" applyFont="1" applyAlignment="1">
      <alignment horizontal="left"/>
    </xf>
  </cellXfs>
  <cellStyles count="18">
    <cellStyle name="Comma" xfId="1" builtinId="3"/>
    <cellStyle name="Comma 2" xfId="10" xr:uid="{E36AA961-BC0D-4D6C-8904-C8C4CD0CF3BB}"/>
    <cellStyle name="Comma 2 4" xfId="4" xr:uid="{232F6670-FBC0-4E9C-B116-04D5EE8718B6}"/>
    <cellStyle name="Comma 3" xfId="13" xr:uid="{12147147-E443-4197-BA73-AE3B669A050D}"/>
    <cellStyle name="Comma 7" xfId="14" xr:uid="{3A85340A-BE7D-4332-B1DB-CA44CB8291F3}"/>
    <cellStyle name="Currency" xfId="2" builtinId="4"/>
    <cellStyle name="Currency 2" xfId="5" xr:uid="{D3D8D231-6833-41D6-A7BF-6FAF5049D80F}"/>
    <cellStyle name="Hyperlink" xfId="11" builtinId="8"/>
    <cellStyle name="Hyperlink 2" xfId="16" xr:uid="{FA05FEAC-81E1-4906-8D43-EF9AD95CA36B}"/>
    <cellStyle name="Normal" xfId="0" builtinId="0"/>
    <cellStyle name="Normal 15" xfId="12" xr:uid="{5C2B8354-706F-45E8-AC7B-BE01F2CDAE74}"/>
    <cellStyle name="Normal 18" xfId="15" xr:uid="{E91F69C5-D6BD-4CBC-B0F4-F054D8F1DDA2}"/>
    <cellStyle name="Normal 2" xfId="3" xr:uid="{FE6D4DB5-BAE4-42FB-B252-ABF183A5F535}"/>
    <cellStyle name="Normal 2 2" xfId="17" xr:uid="{A6BDF762-296E-4927-A5B5-6E8D565C2358}"/>
    <cellStyle name="Normal 3" xfId="8" xr:uid="{DE287115-8391-473D-805C-BE5336BEED3F}"/>
    <cellStyle name="Percent 10" xfId="7" xr:uid="{783ED0F2-40AA-4432-9C72-C58FDCB06CEA}"/>
    <cellStyle name="Percent 2" xfId="6" xr:uid="{20B1D188-C85A-43CD-9F38-4AFE941451C6}"/>
    <cellStyle name="Percent 3" xfId="9" xr:uid="{292EF8DB-8D18-4A24-9E6F-38BC2AF6FB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5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66" Type="http://schemas.openxmlformats.org/officeDocument/2006/relationships/externalLink" Target="externalLinks/externalLink49.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61" Type="http://schemas.openxmlformats.org/officeDocument/2006/relationships/externalLink" Target="externalLinks/externalLink44.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styles" Target="style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externalLink" Target="externalLinks/externalLink39.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externalLink" Target="externalLinks/externalLink42.xml"/><Relationship Id="rId67" Type="http://schemas.openxmlformats.org/officeDocument/2006/relationships/externalLink" Target="externalLinks/externalLink50.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203889</xdr:colOff>
      <xdr:row>1</xdr:row>
      <xdr:rowOff>258762</xdr:rowOff>
    </xdr:from>
    <xdr:to>
      <xdr:col>9</xdr:col>
      <xdr:colOff>304704</xdr:colOff>
      <xdr:row>2</xdr:row>
      <xdr:rowOff>63707</xdr:rowOff>
    </xdr:to>
    <xdr:pic>
      <xdr:nvPicPr>
        <xdr:cNvPr id="2" name="Picture 1" descr="C:\Documents and Settings\cbeahm\My Documents\J&amp;J Logo.jpg">
          <a:extLst>
            <a:ext uri="{FF2B5EF4-FFF2-40B4-BE49-F238E27FC236}">
              <a16:creationId xmlns:a16="http://schemas.microsoft.com/office/drawing/2014/main" id="{A43A1238-2792-4EA8-AB53-2FFE792C7B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59827" y="433387"/>
          <a:ext cx="2545565" cy="59075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jnj.com\jnjdfsroot\FinRptShared\FinRptFinanal\FINANAL\PROF\2003\Year-end%20Schedules\Year-end%20BS%20Highligh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jnj.com\jnjdfsroot\Financien\Fin_Operctrl\cogsfdc\BP2000-fdc-scorecards\Pharma%20Europe\ww%20CHEM%20corp%20sub%20Oct.%2028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jnj.com\jnjdfsroot\MY%20DOCUMENTS\2000%20SGH%20SALES%20&amp;%20INCOME%20(revise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jnj.com\jnjdfsroot\windows\TEMP\KPHASPUQ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ser\Reports\Standard%20Reporting\Updates\DRS\Income%20Statement%20JU%20vs%20MU.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FinRptShared\FinRptFinanal\FINANAL\PROF\2003\2003%20Actual%20Reports\Monthly%20Sales%20Reports\September%202003%20CGC%20Packag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nRptShared/FinRptFinanal/FINANAL/PROF/2003/2003%20Actual%20Reports/Monthly%20Sales%20Reports/September%202003%20CGC%20Packag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a.jnj.com\jnjdfsroot\user\Reports\Frango%20Report%20Master%20Lay%20Out\AU2003%20Master%20Layout\Corporate%20Package\KPH%20AU%20Po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a.jnj.com\jjcusdfsroot\FinRptShared\FinRptConRpt\CONRPTG\2004%20Folders\2004%20Q1%20Actl\Segments\2004%20Q1%20Mngmt%20IBT%20by%20Segme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a.jnj.com\jjcusdfsroot\FinRptShared\FinRptConRpt\CONRPTG\2017%20Folders\2017%20Q2%20Actual\IBT%20by%20Segment\2017%20Q1%20IBT%20by%20Segmen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a.jnj.com\jnjdfsroot\FINANAL\PHARM\2000%20Reporting\Business%20Plan\Blue%20Book\opex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jnj.com\jnjdfsroot\FINANAL\PHARM\1999%20Reporting\Forecast\June%20Update\ju_check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a.jnj.com\jnjdfsroot\Documents%20and%20Settings\rgibson3\Local%20Settings\Temporary%20Internet%20Files\OLK2F\updated%20NTS%20and%20MNI%20MU%2020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a.jnj.com\jnjdfsroot\FINANAL\JGH\1998\Pharm\GRPADJ.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FinRptShared\FinRptFinanal\FINANAL\PHARM\2003%20Reporting\August%20Update\EC%20Review\BRAVO%20SGH%20SI%20schedules%20COMPLET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nRptShared/FinRptFinanal/FINANAL/PHARM/2003%20Reporting/August%20Update/EC%20Review/BRAVO%20SGH%20SI%20schedules%20COMPLE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a.jnj.com\jnjdfsroot\windows\TEMP\3Q2000Kitty%200818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a.jnj.com\jjcusdfsroot\FinRptShared\FinRptConRpt\CONRPTG\2004%20Folders\2004%20Q1%20Actl\IBT\IBT%20Prep%20for%2004%20March-%20FINA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nRptShared/FinRptFinanal/FINANAL/PHARM/2003%20Reporting/October%20Estimate%20&amp;%202004%20PBP/EC%20Review/FINAL%20EC%20Review%20Deck%2011-4-0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FinRptShared\FinRptFinanal\FINANAL\PHARM\2003%20Reporting\October%20Estimate%20&amp;%202004%20PBP\EC%20Review\FINAL%20EC%20Review%20Deck%2011-4-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a.jnj.com\jnjdfsroot\user\Reports\Frango%20Report%20Master%20Lay%20Out\AU2003%20Master%20Layout\Corporate%20Package\S&amp;I%20As%20Rep%20QT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FinRptShared\FinRptFinanal\FINANAL\PHARM\2003%20Reporting\June%20Update\EC%20Review\2003%20JU%20Sales%20&amp;%20Income%20(Brav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jnj.com\jnjdfsroot\FINANAL\PHARM\1999%20Reporting\Forecast\August%20Update\AU_Check.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nRptShared/FinRptFinanal/FINANAL/PHARM/2003%20Reporting/June%20Update/EC%20Review/2003%20JU%20Sales%20&amp;%20Income%20(Brav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FinRptShared\FinRptFinanal\FINANAL\PHARM\2003%20Reporting\Actuals\Monthly%20Sales\July\2003%20ACTUALS%20SALES%20REPORT%20July.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nRptShared/FinRptFinanal/FINANAL/PHARM/2003%20Reporting/Actuals/Monthly%20Sales/July/2003%20ACTUALS%20SALES%20REPORT%20July.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a.jnj.com\jnjdfsroot\FinRptFinanal\FINANAL\PHARM\2002%20Reporting\Actuals\Monthly%20Sales\Feb\2002%20ACTUALS%20SALES%20REPORT%20Fe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FinRptShared\FinRptFinanal\FINANAL\PHARM\2003%20Reporting\Actuals\Q2%20Actuals\Q2%202003%20Sales%20&amp;%20Income%20complet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nRptShared/FinRptFinanal/FINANAL/PHARM/2003%20Reporting/Actuals/Q2%20Actuals/Q2%202003%20Sales%20&amp;%20Income%20complet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FinRptShared\FinRptFinanal\FINANAL\PHARM\2003%20Reporting\March%20Update\2003%20MU%20Sales%20&amp;%20Income%20-%20BRAV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nRptShared/FinRptFinanal/FINANAL/PHARM/2003%20Reporting/March%20Update/2003%20MU%20Sales%20&amp;%20Income%20-%20BRAV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FinRptShared\FinRptFinanal\FINANAL\PHARM\2002%20Reporting\October%20Estimate%20&amp;%202003%20PBP\Oct%2021st%20Poon%20Review\BACKUP%20P&amp;Ls%20-%20PBP,%20O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nRptShared/FinRptFinanal/FINANAL/PHARM/2002%20Reporting/October%20Estimate%20&amp;%202003%20PBP/Oct%2021st%20Poon%20Review/BACKUP%20P&amp;Ls%20-%20PBP,%20O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jnj.com\janusdfsroot\TI\Divisional\Finance\FINANCE\P&amp;L\2002\Q1\March%20P&amp;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FINANAL\JGH\1998\Pharm\GRPADJ.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a.jnj.com\janusdfsroot\FINANCE\P&amp;L\2001\Q1\Mar%20P&amp;L.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FinRptShared\FinRptFinanal\FINANAL\PHARM\2003%20Reporting\Actuals\Monthly%20Sales\September\2003%20ACTUALS%20SALES%20REPORT%20September.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nRptShared/FinRptFinanal/FINANAL/PHARM/2003%20Reporting/Actuals/Monthly%20Sales/September/2003%20ACTUALS%20SALES%20REPORT%20September.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na.jnj.com\jnjdfsroot\FINANAL\PHARM\1999%20Reporting\Forecast\August%20Update\ratejob.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na.jnj.com\jnjdfsroot\FINANAL\PHARM\1998%20Reporting\Forecast\August%20Update\Net%20Income\98AUPHM.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na.jnj.com\jnjdfsroot\FINANCE\96CLOSE\4QTR\J&amp;JSUM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na.jnj.com\jnjdfsroot\June%20Update\JGH%20Sale%20&amp;%20Net%20Income%20Schedules%20By%20CGC.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user\test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User\Reports\Standard%20Reporting\MAP2003\As%20Reported\Company%20Regional%20reports\JJ_H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jnj.com\jnjdfsroot\FDC\SRC\Reporting_Group\Reports\Quarterly_Update\PL&amp;KeyProducts_3Cycl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na.jnj.com\jnjdfsroot\user\Reports\Systems\Reports\Corporate%20reports\Sys%20Matrix%20by%20CGC%20Excl%20AH%20(new%20struc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a.jnj.com\jnjdfsroot\FDC\SRC\Analysis_Group\New_Structure\Top10_4Cycles_0_BK.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a.jnj.com\jnjdfsroot\FinRptFinanal\FINANAL\PHARM\2002%20Reporting\Actuals\Q2%20Actuals\2Q%202002%20Sales%20&amp;%20Incom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L:\FinRptShared\FinRptFinanal\FINANAL\PHARM\2002%20Reporting\Actuals\Q4%20Actuals\4Q%202002%20Sales%20&amp;%20Incom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nRptShared/FinRptFinanal/FINANAL/PHARM/2002%20Reporting/Actuals/Q4%20Actuals/4Q%202002%20Sales%20&amp;%20Incom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rgrasso1\JNJ\JNJ%20Investor%20Relations%20-%20Documents\IRSHARE\Analyst%20Models\2020\Q2\Consensus_JNJ_2020_04_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jnj.com\jnjdfsroot\Financien\Fin_Operctrl\Monthly%20Scorecard%2099\MAY%20YTD%20COGS%20Rv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jnj.com\jnjdfsroot\Chris%20Picariello\1sQtCOGS%20Rv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jcusnbfps02\homel$\ejastrze\2003%20S&amp;M%20Review%20-%20Medical%20Affairs\Total%20Pharm%20summary%20MA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H Index"/>
      <sheetName val="P&amp;L Highlights"/>
      <sheetName val="NTS-Summary "/>
      <sheetName val="YTD Sales"/>
      <sheetName val="PVC"/>
      <sheetName val=" NI-Summary"/>
      <sheetName val="YTD Net Income"/>
      <sheetName val="Net Income Margin"/>
      <sheetName val="Balance Sheet Highlites"/>
      <sheetName val="Cash Flow 01 vs 02 OE vs 03 PBP"/>
      <sheetName val="Inv Chart"/>
      <sheetName val="Inventory by CGC"/>
      <sheetName val="Rec Chart"/>
      <sheetName val="Receivables by CGC"/>
      <sheetName val="Capital Chart"/>
      <sheetName val="Capital Expenditures"/>
      <sheetName val="Group Adj_Final"/>
      <sheetName val="Contingency_Final"/>
      <sheetName val="Headcount Chart"/>
      <sheetName val="Medical Devices HC"/>
      <sheetName val="Diagnostics HC"/>
      <sheetName val="YTD Summary"/>
      <sheetName val="CF 02 OE vs 03 PBP by CGC"/>
      <sheetName val="YTD Sales Input"/>
      <sheetName val="YTD NI Input "/>
      <sheetName val="Margin Analysis-YTD GP &amp; Opex"/>
      <sheetName val="YTD Net Income (2)"/>
      <sheetName val="Margins 2000-2003"/>
      <sheetName val="YTD NI Input"/>
      <sheetName val="Group Adj"/>
      <sheetName val="Contingency"/>
      <sheetName val="3Q Sales Input"/>
      <sheetName val="3Q Net Income Input"/>
      <sheetName val="FEB23"/>
      <sheetName val="RETURNS 3_30"/>
      <sheetName val="Select Sheet"/>
      <sheetName val="SD Labels"/>
      <sheetName val="Monthly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W Chem"/>
      <sheetName val="Int' l Time Scorecard"/>
      <sheetName val="Int'l  Quality Scorecard"/>
      <sheetName val="QA Cost Score"/>
      <sheetName val="COGP-"/>
      <sheetName val="Change in COGP "/>
      <sheetName val="2000 PBP WW CIP's (2)"/>
      <sheetName val="Other Savings Generated"/>
      <sheetName val="Adjusted   Leverage Schedu;le "/>
      <sheetName val="WW CHEM MFG HC"/>
      <sheetName val="WW Chem  Leverage "/>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GH vs 2000 JGH"/>
      <sheetName val="2000 SGH vs 2000 BP"/>
      <sheetName val="2000 SGH vs 1999 ACTUAL"/>
      <sheetName val="3Q 2000 SGH vs 3Q 2000 BP"/>
      <sheetName val="3Q 2000 SGH vs 3Q 2000 ACT"/>
      <sheetName val="3Q 2000 SGH vs 3Q 1999 ACTUAL"/>
      <sheetName val="COMP1"/>
      <sheetName val="COMP2"/>
      <sheetName val="COMP5"/>
      <sheetName val="COMP6"/>
      <sheetName val="Criteria"/>
    </sheetNames>
    <sheetDataSet>
      <sheetData sheetId="0" refreshError="1"/>
      <sheetData sheetId="1" refreshError="1"/>
      <sheetData sheetId="2" refreshError="1"/>
      <sheetData sheetId="3" refreshError="1"/>
      <sheetData sheetId="4" refreshError="1"/>
      <sheetData sheetId="5" refreshError="1"/>
      <sheetData sheetId="6" refreshError="1">
        <row r="10">
          <cell r="B10" t="str">
            <v>AUGUST UPDA</v>
          </cell>
          <cell r="C10" t="str">
            <v>Mid-Yr Rev</v>
          </cell>
          <cell r="D10" t="str">
            <v>Amount</v>
          </cell>
          <cell r="E10" t="str">
            <v>Total</v>
          </cell>
          <cell r="F10" t="str">
            <v>Oper.</v>
          </cell>
          <cell r="G10" t="str">
            <v>Company Name</v>
          </cell>
          <cell r="H10" t="str">
            <v>AUGUST UPDA</v>
          </cell>
          <cell r="I10" t="str">
            <v>Mid-Yr Rev</v>
          </cell>
          <cell r="J10" t="str">
            <v>Amount</v>
          </cell>
          <cell r="K10" t="str">
            <v>Total</v>
          </cell>
          <cell r="L10" t="str">
            <v>Oper.</v>
          </cell>
        </row>
        <row r="11">
          <cell r="B11" t="str">
            <v>-----------</v>
          </cell>
          <cell r="C11" t="str">
            <v>----------</v>
          </cell>
          <cell r="D11" t="str">
            <v>- -----------</v>
          </cell>
          <cell r="E11" t="str">
            <v>------</v>
          </cell>
          <cell r="F11" t="str">
            <v>------</v>
          </cell>
          <cell r="H11" t="str">
            <v>-----------</v>
          </cell>
          <cell r="I11" t="str">
            <v>-----------</v>
          </cell>
          <cell r="J11" t="str">
            <v>-----------</v>
          </cell>
          <cell r="K11" t="str">
            <v>------</v>
          </cell>
          <cell r="L11" t="str">
            <v>------</v>
          </cell>
        </row>
        <row r="13">
          <cell r="B13">
            <v>2950.2</v>
          </cell>
          <cell r="C13">
            <v>2950.2</v>
          </cell>
          <cell r="D13" t="str">
            <v>-</v>
          </cell>
          <cell r="E13" t="str">
            <v>-</v>
          </cell>
          <cell r="F13" t="str">
            <v>-</v>
          </cell>
          <cell r="G13" t="str">
            <v>Ortho-McNeil Pharm U</v>
          </cell>
          <cell r="H13">
            <v>946.6</v>
          </cell>
          <cell r="I13">
            <v>940.2</v>
          </cell>
          <cell r="J13">
            <v>6.4</v>
          </cell>
          <cell r="K13">
            <v>0.7</v>
          </cell>
          <cell r="L13">
            <v>0.7</v>
          </cell>
        </row>
        <row r="14">
          <cell r="B14">
            <v>1779</v>
          </cell>
          <cell r="C14">
            <v>1829</v>
          </cell>
          <cell r="D14">
            <v>-50</v>
          </cell>
          <cell r="E14">
            <v>-2.7</v>
          </cell>
          <cell r="F14">
            <v>-2.7</v>
          </cell>
          <cell r="G14" t="str">
            <v>Ortho Biotech USA</v>
          </cell>
          <cell r="H14">
            <v>706.4</v>
          </cell>
          <cell r="I14">
            <v>706.4</v>
          </cell>
          <cell r="J14" t="str">
            <v>-</v>
          </cell>
          <cell r="K14" t="str">
            <v>-</v>
          </cell>
          <cell r="L14" t="str">
            <v>-</v>
          </cell>
        </row>
        <row r="15">
          <cell r="B15">
            <v>389.9</v>
          </cell>
          <cell r="C15">
            <v>399.9</v>
          </cell>
          <cell r="D15">
            <v>-10</v>
          </cell>
          <cell r="E15">
            <v>-2.5</v>
          </cell>
          <cell r="F15">
            <v>-2.5</v>
          </cell>
          <cell r="G15" t="str">
            <v>Total Latin Am.</v>
          </cell>
          <cell r="H15">
            <v>48.4</v>
          </cell>
          <cell r="I15">
            <v>53.3</v>
          </cell>
          <cell r="J15">
            <v>-4.9000000000000004</v>
          </cell>
          <cell r="K15">
            <v>-9.1</v>
          </cell>
          <cell r="L15">
            <v>-9.1</v>
          </cell>
        </row>
        <row r="16">
          <cell r="B16">
            <v>254.5</v>
          </cell>
          <cell r="C16">
            <v>268.2</v>
          </cell>
          <cell r="D16">
            <v>-13.6</v>
          </cell>
          <cell r="E16">
            <v>-5.0999999999999996</v>
          </cell>
          <cell r="F16">
            <v>-5.0999999999999996</v>
          </cell>
          <cell r="G16" t="str">
            <v>Jan-Ortho Canada</v>
          </cell>
          <cell r="H16">
            <v>-4.0999999999999996</v>
          </cell>
          <cell r="I16">
            <v>0.2</v>
          </cell>
          <cell r="J16">
            <v>-4.3</v>
          </cell>
          <cell r="K16" t="str">
            <v>(*)</v>
          </cell>
          <cell r="L16" t="str">
            <v>(*)</v>
          </cell>
        </row>
        <row r="17">
          <cell r="B17">
            <v>14.4</v>
          </cell>
          <cell r="C17">
            <v>14.4</v>
          </cell>
          <cell r="D17" t="str">
            <v>-</v>
          </cell>
          <cell r="E17" t="str">
            <v>-</v>
          </cell>
          <cell r="F17" t="str">
            <v>-</v>
          </cell>
          <cell r="G17" t="str">
            <v>Total OBI</v>
          </cell>
          <cell r="H17">
            <v>251.2</v>
          </cell>
          <cell r="I17">
            <v>255.2</v>
          </cell>
          <cell r="J17">
            <v>-4</v>
          </cell>
          <cell r="K17">
            <v>-1.6</v>
          </cell>
          <cell r="L17">
            <v>-1.6</v>
          </cell>
        </row>
        <row r="18">
          <cell r="B18">
            <v>5388.1</v>
          </cell>
          <cell r="C18">
            <v>5461.8</v>
          </cell>
          <cell r="D18">
            <v>-73.7</v>
          </cell>
          <cell r="E18">
            <v>-1.3</v>
          </cell>
          <cell r="F18">
            <v>-1.3</v>
          </cell>
          <cell r="G18" t="str">
            <v>Total Tattle</v>
          </cell>
          <cell r="H18">
            <v>1948.5</v>
          </cell>
          <cell r="I18">
            <v>1955.4</v>
          </cell>
          <cell r="J18">
            <v>-6.8</v>
          </cell>
          <cell r="K18">
            <v>-0.3</v>
          </cell>
          <cell r="L18">
            <v>-0.3</v>
          </cell>
        </row>
        <row r="21">
          <cell r="B21">
            <v>1950</v>
          </cell>
          <cell r="C21">
            <v>2000</v>
          </cell>
          <cell r="D21">
            <v>-50</v>
          </cell>
          <cell r="E21">
            <v>-2.5</v>
          </cell>
          <cell r="F21">
            <v>-2.5</v>
          </cell>
          <cell r="G21" t="str">
            <v>USA Tanca</v>
          </cell>
          <cell r="H21">
            <v>358.6</v>
          </cell>
          <cell r="I21">
            <v>358.6</v>
          </cell>
          <cell r="J21" t="str">
            <v>-</v>
          </cell>
          <cell r="K21" t="str">
            <v>-</v>
          </cell>
          <cell r="L21" t="str">
            <v>-</v>
          </cell>
        </row>
        <row r="22">
          <cell r="B22">
            <v>1209.3</v>
          </cell>
          <cell r="C22">
            <v>1207.8</v>
          </cell>
          <cell r="D22">
            <v>1.4</v>
          </cell>
          <cell r="E22">
            <v>0.1</v>
          </cell>
          <cell r="F22">
            <v>0.1</v>
          </cell>
          <cell r="G22" t="str">
            <v>W. Eur Cermak</v>
          </cell>
          <cell r="H22">
            <v>24.3</v>
          </cell>
          <cell r="I22">
            <v>24.3</v>
          </cell>
          <cell r="J22" t="str">
            <v>-</v>
          </cell>
          <cell r="K22">
            <v>-0.2</v>
          </cell>
          <cell r="L22">
            <v>-0.2</v>
          </cell>
        </row>
        <row r="23">
          <cell r="B23">
            <v>104.2</v>
          </cell>
          <cell r="C23">
            <v>105.1</v>
          </cell>
          <cell r="D23">
            <v>-0.9</v>
          </cell>
          <cell r="E23">
            <v>-0.8</v>
          </cell>
          <cell r="F23">
            <v>-0.8</v>
          </cell>
          <cell r="G23" t="str">
            <v>E. Eur Cermak</v>
          </cell>
          <cell r="H23">
            <v>15.2</v>
          </cell>
          <cell r="I23">
            <v>15.8</v>
          </cell>
          <cell r="J23">
            <v>-0.7</v>
          </cell>
          <cell r="K23">
            <v>-4.4000000000000004</v>
          </cell>
          <cell r="L23">
            <v>-4.4000000000000004</v>
          </cell>
        </row>
        <row r="24">
          <cell r="B24">
            <v>1313.5</v>
          </cell>
          <cell r="C24">
            <v>1312.9</v>
          </cell>
          <cell r="D24">
            <v>0.6</v>
          </cell>
          <cell r="E24" t="str">
            <v>-</v>
          </cell>
          <cell r="F24" t="str">
            <v>-</v>
          </cell>
          <cell r="G24" t="str">
            <v>Total Cermak</v>
          </cell>
          <cell r="H24">
            <v>39.4</v>
          </cell>
          <cell r="I24">
            <v>40.200000000000003</v>
          </cell>
          <cell r="J24">
            <v>-0.7</v>
          </cell>
          <cell r="K24">
            <v>-1.9</v>
          </cell>
          <cell r="L24">
            <v>-1.9</v>
          </cell>
        </row>
        <row r="26">
          <cell r="B26">
            <v>1192.2</v>
          </cell>
          <cell r="C26">
            <v>1200</v>
          </cell>
          <cell r="D26">
            <v>-7.8</v>
          </cell>
          <cell r="E26">
            <v>-0.6</v>
          </cell>
          <cell r="F26">
            <v>-0.6</v>
          </cell>
          <cell r="G26" t="str">
            <v>W. Eur Verbeeck</v>
          </cell>
          <cell r="H26">
            <v>16.5</v>
          </cell>
          <cell r="I26">
            <v>25.6</v>
          </cell>
          <cell r="J26">
            <v>-9.1999999999999993</v>
          </cell>
          <cell r="K26">
            <v>-35.799999999999997</v>
          </cell>
          <cell r="L26">
            <v>-35.799999999999997</v>
          </cell>
        </row>
        <row r="27">
          <cell r="B27">
            <v>224.7</v>
          </cell>
          <cell r="C27">
            <v>227.6</v>
          </cell>
          <cell r="D27">
            <v>-2.9</v>
          </cell>
          <cell r="E27">
            <v>-1.3</v>
          </cell>
          <cell r="F27">
            <v>-1.3</v>
          </cell>
          <cell r="G27" t="str">
            <v>MEWAfr Verbeeck</v>
          </cell>
          <cell r="H27">
            <v>36.4</v>
          </cell>
          <cell r="I27">
            <v>36.799999999999997</v>
          </cell>
          <cell r="J27">
            <v>-0.4</v>
          </cell>
          <cell r="K27">
            <v>-1</v>
          </cell>
          <cell r="L27">
            <v>-1</v>
          </cell>
        </row>
        <row r="28">
          <cell r="B28">
            <v>1417</v>
          </cell>
          <cell r="C28">
            <v>1427.7</v>
          </cell>
          <cell r="D28">
            <v>-10.7</v>
          </cell>
          <cell r="E28">
            <v>-0.7</v>
          </cell>
          <cell r="F28">
            <v>-0.7</v>
          </cell>
          <cell r="G28" t="str">
            <v>Total Verbeeck</v>
          </cell>
          <cell r="H28">
            <v>52.9</v>
          </cell>
          <cell r="I28">
            <v>62.5</v>
          </cell>
          <cell r="J28">
            <v>-9.6</v>
          </cell>
          <cell r="K28">
            <v>-15.3</v>
          </cell>
          <cell r="L28">
            <v>-15.3</v>
          </cell>
        </row>
        <row r="30">
          <cell r="B30">
            <v>293.60000000000002</v>
          </cell>
          <cell r="C30">
            <v>271.89999999999998</v>
          </cell>
          <cell r="D30">
            <v>21.7</v>
          </cell>
          <cell r="E30">
            <v>8</v>
          </cell>
          <cell r="F30">
            <v>8</v>
          </cell>
          <cell r="G30" t="str">
            <v>Japan Tanca</v>
          </cell>
          <cell r="H30">
            <v>6</v>
          </cell>
          <cell r="I30">
            <v>2.7</v>
          </cell>
          <cell r="J30">
            <v>3.3</v>
          </cell>
          <cell r="K30" t="str">
            <v>*</v>
          </cell>
          <cell r="L30" t="str">
            <v>*</v>
          </cell>
        </row>
        <row r="31">
          <cell r="B31">
            <v>572.70000000000005</v>
          </cell>
          <cell r="C31">
            <v>594.9</v>
          </cell>
          <cell r="D31">
            <v>-22.2</v>
          </cell>
          <cell r="E31">
            <v>-3.7</v>
          </cell>
          <cell r="F31">
            <v>-3.7</v>
          </cell>
          <cell r="G31" t="str">
            <v>Asia/Pac Chang</v>
          </cell>
          <cell r="H31">
            <v>35.6</v>
          </cell>
          <cell r="I31">
            <v>34.6</v>
          </cell>
          <cell r="J31">
            <v>0.9</v>
          </cell>
          <cell r="K31">
            <v>2.7</v>
          </cell>
          <cell r="L31">
            <v>2.7</v>
          </cell>
        </row>
        <row r="32">
          <cell r="B32">
            <v>866.2</v>
          </cell>
          <cell r="C32">
            <v>866.8</v>
          </cell>
          <cell r="D32">
            <v>-0.5</v>
          </cell>
          <cell r="E32">
            <v>-0.1</v>
          </cell>
          <cell r="F32">
            <v>-0.1</v>
          </cell>
          <cell r="G32" t="str">
            <v>Total Asia/Pacific</v>
          </cell>
          <cell r="H32">
            <v>41.6</v>
          </cell>
          <cell r="I32">
            <v>37.4</v>
          </cell>
          <cell r="J32">
            <v>4.2</v>
          </cell>
          <cell r="K32">
            <v>11.2</v>
          </cell>
          <cell r="L32">
            <v>11.2</v>
          </cell>
        </row>
        <row r="34">
          <cell r="B34">
            <v>310.39999999999998</v>
          </cell>
          <cell r="C34">
            <v>316.39999999999998</v>
          </cell>
          <cell r="D34">
            <v>-6</v>
          </cell>
          <cell r="E34">
            <v>-1.9</v>
          </cell>
          <cell r="F34">
            <v>-1.9</v>
          </cell>
          <cell r="G34" t="str">
            <v>Tot Sourcing Co</v>
          </cell>
          <cell r="H34">
            <v>1329.1</v>
          </cell>
          <cell r="I34">
            <v>1338.5</v>
          </cell>
          <cell r="J34">
            <v>-9.4</v>
          </cell>
          <cell r="K34">
            <v>-0.7</v>
          </cell>
          <cell r="L34">
            <v>-0.7</v>
          </cell>
        </row>
        <row r="35">
          <cell r="B35">
            <v>5857.1</v>
          </cell>
          <cell r="C35">
            <v>5923.8</v>
          </cell>
          <cell r="D35">
            <v>-66.7</v>
          </cell>
          <cell r="E35">
            <v>-1.1000000000000001</v>
          </cell>
          <cell r="F35">
            <v>-1.1000000000000001</v>
          </cell>
          <cell r="G35" t="str">
            <v>Total Tanca</v>
          </cell>
          <cell r="H35">
            <v>1821.6</v>
          </cell>
          <cell r="I35">
            <v>1837</v>
          </cell>
          <cell r="J35">
            <v>-15.5</v>
          </cell>
          <cell r="K35">
            <v>-0.8</v>
          </cell>
          <cell r="L35">
            <v>-0.8</v>
          </cell>
        </row>
        <row r="38">
          <cell r="B38" t="str">
            <v>--</v>
          </cell>
          <cell r="C38" t="str">
            <v>--</v>
          </cell>
          <cell r="D38" t="str">
            <v>-</v>
          </cell>
          <cell r="E38" t="str">
            <v>-</v>
          </cell>
          <cell r="F38" t="str">
            <v>-</v>
          </cell>
          <cell r="G38" t="str">
            <v>Tot Fincl Ctrs</v>
          </cell>
          <cell r="H38">
            <v>247.5</v>
          </cell>
          <cell r="I38">
            <v>247.5</v>
          </cell>
          <cell r="J38" t="str">
            <v>-</v>
          </cell>
          <cell r="K38" t="str">
            <v>-</v>
          </cell>
          <cell r="L38" t="str">
            <v>-</v>
          </cell>
        </row>
        <row r="40">
          <cell r="B40" t="str">
            <v>--</v>
          </cell>
          <cell r="C40" t="str">
            <v>--</v>
          </cell>
          <cell r="D40" t="str">
            <v>-</v>
          </cell>
          <cell r="E40" t="str">
            <v>-</v>
          </cell>
          <cell r="F40" t="str">
            <v>-</v>
          </cell>
          <cell r="G40" t="str">
            <v>Total JRF</v>
          </cell>
          <cell r="H40">
            <v>-348.7</v>
          </cell>
          <cell r="I40">
            <v>-349.2</v>
          </cell>
          <cell r="J40">
            <v>0.5</v>
          </cell>
          <cell r="K40">
            <v>0.1</v>
          </cell>
          <cell r="L40">
            <v>0.1</v>
          </cell>
        </row>
        <row r="41">
          <cell r="B41" t="str">
            <v>--</v>
          </cell>
          <cell r="C41" t="str">
            <v>--</v>
          </cell>
          <cell r="D41" t="str">
            <v>-</v>
          </cell>
          <cell r="E41" t="str">
            <v>-</v>
          </cell>
          <cell r="F41" t="str">
            <v>-</v>
          </cell>
          <cell r="G41" t="str">
            <v>Total PRI</v>
          </cell>
          <cell r="H41">
            <v>-485.4</v>
          </cell>
          <cell r="I41">
            <v>-479.6</v>
          </cell>
          <cell r="J41">
            <v>-5.8</v>
          </cell>
          <cell r="K41">
            <v>-1.2</v>
          </cell>
          <cell r="L41">
            <v>-1.2</v>
          </cell>
        </row>
        <row r="42">
          <cell r="B42" t="str">
            <v>--</v>
          </cell>
          <cell r="C42" t="str">
            <v>--</v>
          </cell>
          <cell r="D42" t="str">
            <v>-</v>
          </cell>
          <cell r="E42" t="str">
            <v>-</v>
          </cell>
          <cell r="F42" t="str">
            <v>-</v>
          </cell>
          <cell r="G42" t="str">
            <v>Total Research</v>
          </cell>
          <cell r="H42">
            <v>-834.1</v>
          </cell>
          <cell r="I42">
            <v>-828.8</v>
          </cell>
          <cell r="J42">
            <v>-5.3</v>
          </cell>
          <cell r="K42">
            <v>-0.6</v>
          </cell>
          <cell r="L42">
            <v>-0.6</v>
          </cell>
        </row>
        <row r="45">
          <cell r="B45" t="str">
            <v>--</v>
          </cell>
          <cell r="C45" t="str">
            <v>--</v>
          </cell>
          <cell r="D45" t="str">
            <v>-</v>
          </cell>
          <cell r="E45" t="str">
            <v>-</v>
          </cell>
          <cell r="F45" t="str">
            <v>-</v>
          </cell>
          <cell r="G45" t="str">
            <v>PGSM USA</v>
          </cell>
          <cell r="H45">
            <v>-50.3</v>
          </cell>
          <cell r="I45">
            <v>-51</v>
          </cell>
          <cell r="J45">
            <v>0.7</v>
          </cell>
          <cell r="K45">
            <v>1.4</v>
          </cell>
          <cell r="L45">
            <v>1.4</v>
          </cell>
        </row>
        <row r="46">
          <cell r="B46" t="str">
            <v>--</v>
          </cell>
          <cell r="C46" t="str">
            <v>--</v>
          </cell>
          <cell r="D46" t="str">
            <v>-</v>
          </cell>
          <cell r="E46" t="str">
            <v>-</v>
          </cell>
          <cell r="F46" t="str">
            <v>-</v>
          </cell>
          <cell r="G46" t="str">
            <v>Global Fran Dev Intl</v>
          </cell>
          <cell r="H46">
            <v>-29.8</v>
          </cell>
          <cell r="I46">
            <v>-30.7</v>
          </cell>
          <cell r="J46">
            <v>0.9</v>
          </cell>
          <cell r="K46">
            <v>2.8</v>
          </cell>
          <cell r="L46">
            <v>2.8</v>
          </cell>
        </row>
        <row r="47">
          <cell r="B47">
            <v>11245.2</v>
          </cell>
          <cell r="C47">
            <v>11385.5</v>
          </cell>
          <cell r="D47">
            <v>-140.4</v>
          </cell>
          <cell r="E47">
            <v>-1.2</v>
          </cell>
          <cell r="F47">
            <v>-1.2</v>
          </cell>
          <cell r="G47" t="str">
            <v>Total Pharm ex Cent</v>
          </cell>
          <cell r="H47">
            <v>3103.4</v>
          </cell>
          <cell r="I47">
            <v>3129.4</v>
          </cell>
          <cell r="J47">
            <v>-26</v>
          </cell>
          <cell r="K47">
            <v>-0.8</v>
          </cell>
          <cell r="L47">
            <v>-0.8</v>
          </cell>
        </row>
        <row r="50">
          <cell r="B50">
            <v>723.7</v>
          </cell>
          <cell r="C50">
            <v>765.7</v>
          </cell>
          <cell r="D50">
            <v>-42</v>
          </cell>
          <cell r="E50">
            <v>-5.5</v>
          </cell>
          <cell r="F50">
            <v>-5.5</v>
          </cell>
          <cell r="G50" t="str">
            <v>Total Holveck</v>
          </cell>
          <cell r="H50">
            <v>72.8</v>
          </cell>
          <cell r="I50">
            <v>94.3</v>
          </cell>
          <cell r="J50">
            <v>-21.5</v>
          </cell>
          <cell r="K50">
            <v>-22.8</v>
          </cell>
          <cell r="L50">
            <v>-22.8</v>
          </cell>
        </row>
        <row r="51">
          <cell r="B51">
            <v>11968.9</v>
          </cell>
          <cell r="C51">
            <v>12151.2</v>
          </cell>
          <cell r="D51">
            <v>-182.4</v>
          </cell>
          <cell r="E51">
            <v>-1.5</v>
          </cell>
          <cell r="F51">
            <v>-1.5</v>
          </cell>
          <cell r="G51" t="str">
            <v>Sub-Tot Pharmaceuticals</v>
          </cell>
          <cell r="H51">
            <v>3176.2</v>
          </cell>
          <cell r="I51">
            <v>3223.7</v>
          </cell>
          <cell r="J51">
            <v>-47.4</v>
          </cell>
          <cell r="K51">
            <v>-1.5</v>
          </cell>
          <cell r="L51">
            <v>-1.5</v>
          </cell>
        </row>
        <row r="54">
          <cell r="B54" t="str">
            <v>--</v>
          </cell>
          <cell r="C54" t="str">
            <v>--</v>
          </cell>
          <cell r="D54" t="str">
            <v>-</v>
          </cell>
          <cell r="E54" t="str">
            <v>-</v>
          </cell>
          <cell r="F54" t="str">
            <v>-</v>
          </cell>
          <cell r="G54" t="str">
            <v>PHARM Group Adj</v>
          </cell>
          <cell r="H54">
            <v>15.2</v>
          </cell>
          <cell r="I54">
            <v>-32.9</v>
          </cell>
          <cell r="J54">
            <v>48.1</v>
          </cell>
          <cell r="K54" t="str">
            <v>*</v>
          </cell>
          <cell r="L54" t="str">
            <v>*</v>
          </cell>
        </row>
        <row r="55">
          <cell r="B55">
            <v>11968.9</v>
          </cell>
          <cell r="C55">
            <v>12151.2</v>
          </cell>
          <cell r="D55">
            <v>-182.4</v>
          </cell>
          <cell r="E55">
            <v>-1.5</v>
          </cell>
          <cell r="F55">
            <v>-1.5</v>
          </cell>
          <cell r="G55" t="str">
            <v>Total Pharmaceuticals</v>
          </cell>
          <cell r="H55">
            <v>3191.4</v>
          </cell>
          <cell r="I55">
            <v>3190.7</v>
          </cell>
          <cell r="J55">
            <v>0.7</v>
          </cell>
          <cell r="K55" t="str">
            <v>-</v>
          </cell>
          <cell r="L55" t="str">
            <v>-</v>
          </cell>
        </row>
      </sheetData>
      <sheetData sheetId="7" refreshError="1">
        <row r="10">
          <cell r="B10" t="str">
            <v>AUGUST UPDA</v>
          </cell>
          <cell r="C10" t="str">
            <v>Actual</v>
          </cell>
          <cell r="D10" t="str">
            <v>Amount</v>
          </cell>
          <cell r="E10" t="str">
            <v>Total</v>
          </cell>
          <cell r="F10" t="str">
            <v>Oper.</v>
          </cell>
          <cell r="G10" t="str">
            <v>Company Name</v>
          </cell>
          <cell r="H10" t="str">
            <v>AUGUST UPDA</v>
          </cell>
          <cell r="I10" t="str">
            <v>Actual</v>
          </cell>
          <cell r="J10" t="str">
            <v>Amount</v>
          </cell>
          <cell r="K10" t="str">
            <v>Total</v>
          </cell>
          <cell r="L10" t="str">
            <v>Oper.</v>
          </cell>
        </row>
        <row r="11">
          <cell r="B11" t="str">
            <v>-----------</v>
          </cell>
          <cell r="C11" t="str">
            <v>----------</v>
          </cell>
          <cell r="D11" t="str">
            <v>- -----------</v>
          </cell>
          <cell r="E11" t="str">
            <v>------</v>
          </cell>
          <cell r="F11" t="str">
            <v>------</v>
          </cell>
          <cell r="H11" t="str">
            <v>-----------</v>
          </cell>
          <cell r="I11" t="str">
            <v>-----------</v>
          </cell>
          <cell r="J11" t="str">
            <v>-----------</v>
          </cell>
          <cell r="K11" t="str">
            <v>------</v>
          </cell>
          <cell r="L11" t="str">
            <v>------</v>
          </cell>
        </row>
        <row r="13">
          <cell r="B13">
            <v>2950.2</v>
          </cell>
          <cell r="C13">
            <v>2406.3000000000002</v>
          </cell>
          <cell r="D13">
            <v>543.9</v>
          </cell>
          <cell r="E13">
            <v>22.6</v>
          </cell>
          <cell r="F13">
            <v>22.6</v>
          </cell>
          <cell r="G13" t="str">
            <v>Ortho-McNeil Pharm U</v>
          </cell>
          <cell r="H13">
            <v>946.6</v>
          </cell>
          <cell r="I13">
            <v>741</v>
          </cell>
          <cell r="J13">
            <v>205.6</v>
          </cell>
          <cell r="K13">
            <v>27.7</v>
          </cell>
          <cell r="L13">
            <v>27.7</v>
          </cell>
        </row>
        <row r="14">
          <cell r="B14">
            <v>1779</v>
          </cell>
          <cell r="C14">
            <v>1274.2</v>
          </cell>
          <cell r="D14">
            <v>504.8</v>
          </cell>
          <cell r="E14">
            <v>39.6</v>
          </cell>
          <cell r="F14">
            <v>39.6</v>
          </cell>
          <cell r="G14" t="str">
            <v>Ortho Biotech USA</v>
          </cell>
          <cell r="H14">
            <v>706.4</v>
          </cell>
          <cell r="I14">
            <v>454.9</v>
          </cell>
          <cell r="J14">
            <v>251.5</v>
          </cell>
          <cell r="K14">
            <v>55.3</v>
          </cell>
          <cell r="L14">
            <v>55.3</v>
          </cell>
        </row>
        <row r="15">
          <cell r="B15">
            <v>389.9</v>
          </cell>
          <cell r="C15">
            <v>413.3</v>
          </cell>
          <cell r="D15">
            <v>-23.4</v>
          </cell>
          <cell r="E15">
            <v>-5.7</v>
          </cell>
          <cell r="F15">
            <v>5.6</v>
          </cell>
          <cell r="G15" t="str">
            <v>Total Latin Am.</v>
          </cell>
          <cell r="H15">
            <v>48.4</v>
          </cell>
          <cell r="I15">
            <v>55.8</v>
          </cell>
          <cell r="J15">
            <v>-7.4</v>
          </cell>
          <cell r="K15">
            <v>-13.3</v>
          </cell>
          <cell r="L15">
            <v>-1.5</v>
          </cell>
        </row>
        <row r="16">
          <cell r="B16">
            <v>254.5</v>
          </cell>
          <cell r="C16">
            <v>248.1</v>
          </cell>
          <cell r="D16">
            <v>6.4</v>
          </cell>
          <cell r="E16">
            <v>2.6</v>
          </cell>
          <cell r="F16">
            <v>1.6</v>
          </cell>
          <cell r="G16" t="str">
            <v>Jan-Ortho Canada</v>
          </cell>
          <cell r="H16">
            <v>-4.0999999999999996</v>
          </cell>
          <cell r="I16">
            <v>17.399999999999999</v>
          </cell>
          <cell r="J16">
            <v>-21.5</v>
          </cell>
          <cell r="K16" t="str">
            <v>(*)</v>
          </cell>
          <cell r="L16" t="str">
            <v>(*)</v>
          </cell>
        </row>
        <row r="17">
          <cell r="B17">
            <v>14.4</v>
          </cell>
          <cell r="C17">
            <v>18.600000000000001</v>
          </cell>
          <cell r="D17">
            <v>-4.2</v>
          </cell>
          <cell r="E17">
            <v>-22.4</v>
          </cell>
          <cell r="F17">
            <v>-22.4</v>
          </cell>
          <cell r="G17" t="str">
            <v>Total OBI</v>
          </cell>
          <cell r="H17">
            <v>251.2</v>
          </cell>
          <cell r="I17">
            <v>198.7</v>
          </cell>
          <cell r="J17">
            <v>52.5</v>
          </cell>
          <cell r="K17">
            <v>26.4</v>
          </cell>
          <cell r="L17">
            <v>26.4</v>
          </cell>
        </row>
        <row r="18">
          <cell r="B18">
            <v>5388.1</v>
          </cell>
          <cell r="C18">
            <v>4360.5</v>
          </cell>
          <cell r="D18">
            <v>1027.5999999999999</v>
          </cell>
          <cell r="E18">
            <v>23.6</v>
          </cell>
          <cell r="F18">
            <v>24.6</v>
          </cell>
          <cell r="G18" t="str">
            <v>Total Tattle</v>
          </cell>
          <cell r="H18">
            <v>1948.5</v>
          </cell>
          <cell r="I18">
            <v>1467.9</v>
          </cell>
          <cell r="J18">
            <v>480.7</v>
          </cell>
          <cell r="K18">
            <v>32.700000000000003</v>
          </cell>
          <cell r="L18">
            <v>33.200000000000003</v>
          </cell>
        </row>
        <row r="21">
          <cell r="B21">
            <v>1950</v>
          </cell>
          <cell r="C21">
            <v>2082.1</v>
          </cell>
          <cell r="D21">
            <v>-132.1</v>
          </cell>
          <cell r="E21">
            <v>-6.3</v>
          </cell>
          <cell r="F21">
            <v>-6.3</v>
          </cell>
          <cell r="G21" t="str">
            <v>USA Tanca</v>
          </cell>
          <cell r="H21">
            <v>358.6</v>
          </cell>
          <cell r="I21">
            <v>524</v>
          </cell>
          <cell r="J21">
            <v>-165.4</v>
          </cell>
          <cell r="K21">
            <v>-31.6</v>
          </cell>
          <cell r="L21">
            <v>-31.6</v>
          </cell>
        </row>
        <row r="22">
          <cell r="B22">
            <v>1209.3</v>
          </cell>
          <cell r="C22">
            <v>1112.2</v>
          </cell>
          <cell r="D22">
            <v>97.1</v>
          </cell>
          <cell r="E22">
            <v>8.6999999999999993</v>
          </cell>
          <cell r="F22">
            <v>15.3</v>
          </cell>
          <cell r="G22" t="str">
            <v>W. Eur Cermak</v>
          </cell>
          <cell r="H22">
            <v>24.3</v>
          </cell>
          <cell r="I22">
            <v>18.8</v>
          </cell>
          <cell r="J22">
            <v>5.4</v>
          </cell>
          <cell r="K22">
            <v>28.9</v>
          </cell>
          <cell r="L22">
            <v>37.1</v>
          </cell>
        </row>
        <row r="23">
          <cell r="B23">
            <v>104.2</v>
          </cell>
          <cell r="C23">
            <v>93</v>
          </cell>
          <cell r="D23">
            <v>11.3</v>
          </cell>
          <cell r="E23">
            <v>12.1</v>
          </cell>
          <cell r="F23">
            <v>18.2</v>
          </cell>
          <cell r="G23" t="str">
            <v>E. Eur Cermak</v>
          </cell>
          <cell r="H23">
            <v>15.2</v>
          </cell>
          <cell r="I23">
            <v>25.6</v>
          </cell>
          <cell r="J23">
            <v>-10.5</v>
          </cell>
          <cell r="K23">
            <v>-40.9</v>
          </cell>
          <cell r="L23">
            <v>-37.5</v>
          </cell>
        </row>
        <row r="24">
          <cell r="B24">
            <v>1313.5</v>
          </cell>
          <cell r="C24">
            <v>1205.0999999999999</v>
          </cell>
          <cell r="D24">
            <v>108.4</v>
          </cell>
          <cell r="E24">
            <v>9</v>
          </cell>
          <cell r="F24">
            <v>15.5</v>
          </cell>
          <cell r="G24" t="str">
            <v>Total Cermak</v>
          </cell>
          <cell r="H24">
            <v>39.4</v>
          </cell>
          <cell r="I24">
            <v>44.5</v>
          </cell>
          <cell r="J24">
            <v>-5</v>
          </cell>
          <cell r="K24">
            <v>-11.3</v>
          </cell>
          <cell r="L24">
            <v>-5.9</v>
          </cell>
        </row>
        <row r="26">
          <cell r="B26">
            <v>1192.2</v>
          </cell>
          <cell r="C26">
            <v>1133.5999999999999</v>
          </cell>
          <cell r="D26">
            <v>58.6</v>
          </cell>
          <cell r="E26">
            <v>5.2</v>
          </cell>
          <cell r="F26">
            <v>9.9</v>
          </cell>
          <cell r="G26" t="str">
            <v>W. Eur Verbeeck</v>
          </cell>
          <cell r="H26">
            <v>16.5</v>
          </cell>
          <cell r="I26">
            <v>31.3</v>
          </cell>
          <cell r="J26">
            <v>-14.8</v>
          </cell>
          <cell r="K26">
            <v>-47.4</v>
          </cell>
          <cell r="L26">
            <v>-45.1</v>
          </cell>
        </row>
        <row r="27">
          <cell r="B27">
            <v>224.7</v>
          </cell>
          <cell r="C27">
            <v>209.3</v>
          </cell>
          <cell r="D27">
            <v>15.4</v>
          </cell>
          <cell r="E27">
            <v>7.4</v>
          </cell>
          <cell r="F27">
            <v>11.3</v>
          </cell>
          <cell r="G27" t="str">
            <v>MEWAfr Verbeeck</v>
          </cell>
          <cell r="H27">
            <v>36.4</v>
          </cell>
          <cell r="I27">
            <v>33.4</v>
          </cell>
          <cell r="J27">
            <v>3</v>
          </cell>
          <cell r="K27">
            <v>9</v>
          </cell>
          <cell r="L27">
            <v>14.9</v>
          </cell>
        </row>
        <row r="28">
          <cell r="B28">
            <v>1417</v>
          </cell>
          <cell r="C28">
            <v>1342.9</v>
          </cell>
          <cell r="D28">
            <v>74</v>
          </cell>
          <cell r="E28">
            <v>5.5</v>
          </cell>
          <cell r="F28">
            <v>10.1</v>
          </cell>
          <cell r="G28" t="str">
            <v>Total Verbeeck</v>
          </cell>
          <cell r="H28">
            <v>52.9</v>
          </cell>
          <cell r="I28">
            <v>64.7</v>
          </cell>
          <cell r="J28">
            <v>-11.8</v>
          </cell>
          <cell r="K28">
            <v>-18.3</v>
          </cell>
          <cell r="L28">
            <v>-14.1</v>
          </cell>
        </row>
        <row r="30">
          <cell r="B30">
            <v>293.60000000000002</v>
          </cell>
          <cell r="C30">
            <v>244.2</v>
          </cell>
          <cell r="D30">
            <v>49.4</v>
          </cell>
          <cell r="E30">
            <v>20.2</v>
          </cell>
          <cell r="F30">
            <v>9.5</v>
          </cell>
          <cell r="G30" t="str">
            <v>Japan Tanca</v>
          </cell>
          <cell r="H30">
            <v>6</v>
          </cell>
          <cell r="I30">
            <v>5.5</v>
          </cell>
          <cell r="J30">
            <v>0.5</v>
          </cell>
          <cell r="K30">
            <v>8.8000000000000007</v>
          </cell>
          <cell r="L30">
            <v>-0.9</v>
          </cell>
        </row>
        <row r="31">
          <cell r="B31">
            <v>572.70000000000005</v>
          </cell>
          <cell r="C31">
            <v>533.79999999999995</v>
          </cell>
          <cell r="D31">
            <v>38.9</v>
          </cell>
          <cell r="E31">
            <v>7.3</v>
          </cell>
          <cell r="F31">
            <v>10.1</v>
          </cell>
          <cell r="G31" t="str">
            <v>Asia/Pac Chang</v>
          </cell>
          <cell r="H31">
            <v>35.6</v>
          </cell>
          <cell r="I31">
            <v>36.4</v>
          </cell>
          <cell r="J31">
            <v>-0.9</v>
          </cell>
          <cell r="K31">
            <v>-2.4</v>
          </cell>
          <cell r="L31">
            <v>2.4</v>
          </cell>
        </row>
        <row r="32">
          <cell r="B32">
            <v>866.2</v>
          </cell>
          <cell r="C32">
            <v>777.9</v>
          </cell>
          <cell r="D32">
            <v>88.3</v>
          </cell>
          <cell r="E32">
            <v>11.4</v>
          </cell>
          <cell r="F32">
            <v>9.9</v>
          </cell>
          <cell r="G32" t="str">
            <v>Total Asia/Pacific</v>
          </cell>
          <cell r="H32">
            <v>41.6</v>
          </cell>
          <cell r="I32">
            <v>42</v>
          </cell>
          <cell r="J32">
            <v>-0.4</v>
          </cell>
          <cell r="K32">
            <v>-0.9</v>
          </cell>
          <cell r="L32">
            <v>1.9</v>
          </cell>
        </row>
        <row r="34">
          <cell r="B34">
            <v>310.39999999999998</v>
          </cell>
          <cell r="C34">
            <v>297.3</v>
          </cell>
          <cell r="D34">
            <v>13.1</v>
          </cell>
          <cell r="E34">
            <v>4.4000000000000004</v>
          </cell>
          <cell r="F34">
            <v>8.5</v>
          </cell>
          <cell r="G34" t="str">
            <v>Tot Sourcing Co</v>
          </cell>
          <cell r="H34">
            <v>1329.1</v>
          </cell>
          <cell r="I34">
            <v>1183.4000000000001</v>
          </cell>
          <cell r="J34">
            <v>145.69999999999999</v>
          </cell>
          <cell r="K34">
            <v>12.3</v>
          </cell>
          <cell r="L34">
            <v>17</v>
          </cell>
        </row>
        <row r="35">
          <cell r="B35">
            <v>5857.1</v>
          </cell>
          <cell r="C35">
            <v>5705.4</v>
          </cell>
          <cell r="D35">
            <v>151.69999999999999</v>
          </cell>
          <cell r="E35">
            <v>2.7</v>
          </cell>
          <cell r="F35">
            <v>5.0999999999999996</v>
          </cell>
          <cell r="G35" t="str">
            <v>Total Tanca</v>
          </cell>
          <cell r="H35">
            <v>1821.6</v>
          </cell>
          <cell r="I35">
            <v>1858.6</v>
          </cell>
          <cell r="J35">
            <v>-37</v>
          </cell>
          <cell r="K35">
            <v>-2</v>
          </cell>
          <cell r="L35">
            <v>1.3</v>
          </cell>
        </row>
        <row r="38">
          <cell r="B38" t="str">
            <v>--</v>
          </cell>
          <cell r="C38" t="str">
            <v>--</v>
          </cell>
          <cell r="D38" t="str">
            <v>-</v>
          </cell>
          <cell r="E38" t="str">
            <v>-</v>
          </cell>
          <cell r="F38" t="str">
            <v>-</v>
          </cell>
          <cell r="G38" t="str">
            <v>Tot Fincl Ctrs</v>
          </cell>
          <cell r="H38">
            <v>247.5</v>
          </cell>
          <cell r="I38">
            <v>191</v>
          </cell>
          <cell r="J38">
            <v>56.5</v>
          </cell>
          <cell r="K38">
            <v>29.6</v>
          </cell>
          <cell r="L38">
            <v>29.6</v>
          </cell>
        </row>
        <row r="40">
          <cell r="B40" t="str">
            <v>--</v>
          </cell>
          <cell r="C40" t="str">
            <v>--</v>
          </cell>
          <cell r="D40" t="str">
            <v>-</v>
          </cell>
          <cell r="E40" t="str">
            <v>-</v>
          </cell>
          <cell r="F40" t="str">
            <v>-</v>
          </cell>
          <cell r="G40" t="str">
            <v>Total JRF</v>
          </cell>
          <cell r="H40">
            <v>-348.7</v>
          </cell>
          <cell r="I40">
            <v>-338</v>
          </cell>
          <cell r="J40">
            <v>-10.7</v>
          </cell>
          <cell r="K40">
            <v>-3.2</v>
          </cell>
          <cell r="L40">
            <v>-7</v>
          </cell>
        </row>
        <row r="41">
          <cell r="B41" t="str">
            <v>--</v>
          </cell>
          <cell r="C41" t="str">
            <v>--</v>
          </cell>
          <cell r="D41" t="str">
            <v>-</v>
          </cell>
          <cell r="E41" t="str">
            <v>-</v>
          </cell>
          <cell r="F41" t="str">
            <v>-</v>
          </cell>
          <cell r="G41" t="str">
            <v>Total PRI</v>
          </cell>
          <cell r="H41">
            <v>-485.4</v>
          </cell>
          <cell r="I41">
            <v>-374.8</v>
          </cell>
          <cell r="J41">
            <v>-110.5</v>
          </cell>
          <cell r="K41">
            <v>-29.5</v>
          </cell>
          <cell r="L41">
            <v>-30.6</v>
          </cell>
        </row>
        <row r="42">
          <cell r="B42" t="str">
            <v>--</v>
          </cell>
          <cell r="C42" t="str">
            <v>--</v>
          </cell>
          <cell r="D42" t="str">
            <v>-</v>
          </cell>
          <cell r="E42" t="str">
            <v>-</v>
          </cell>
          <cell r="F42" t="str">
            <v>-</v>
          </cell>
          <cell r="G42" t="str">
            <v>Total Research</v>
          </cell>
          <cell r="H42">
            <v>-834.1</v>
          </cell>
          <cell r="I42">
            <v>-712.9</v>
          </cell>
          <cell r="J42">
            <v>-121.2</v>
          </cell>
          <cell r="K42">
            <v>-17</v>
          </cell>
          <cell r="L42">
            <v>-19.399999999999999</v>
          </cell>
        </row>
        <row r="45">
          <cell r="B45" t="str">
            <v>--</v>
          </cell>
          <cell r="C45" t="str">
            <v>--</v>
          </cell>
          <cell r="D45" t="str">
            <v>-</v>
          </cell>
          <cell r="E45" t="str">
            <v>-</v>
          </cell>
          <cell r="F45" t="str">
            <v>-</v>
          </cell>
          <cell r="G45" t="str">
            <v>PGSM USA</v>
          </cell>
          <cell r="H45">
            <v>-50.3</v>
          </cell>
          <cell r="I45">
            <v>-34.6</v>
          </cell>
          <cell r="J45">
            <v>-15.7</v>
          </cell>
          <cell r="K45">
            <v>-45.4</v>
          </cell>
          <cell r="L45">
            <v>-45.4</v>
          </cell>
        </row>
        <row r="46">
          <cell r="B46" t="str">
            <v>--</v>
          </cell>
          <cell r="C46" t="str">
            <v>--</v>
          </cell>
          <cell r="D46" t="str">
            <v>-</v>
          </cell>
          <cell r="E46" t="str">
            <v>-</v>
          </cell>
          <cell r="F46" t="str">
            <v>-</v>
          </cell>
          <cell r="G46" t="str">
            <v>Global Fran Dev Intl</v>
          </cell>
          <cell r="H46">
            <v>-29.8</v>
          </cell>
          <cell r="I46" t="str">
            <v>--</v>
          </cell>
          <cell r="J46">
            <v>-29.8</v>
          </cell>
          <cell r="K46" t="str">
            <v>-</v>
          </cell>
          <cell r="L46" t="str">
            <v>-</v>
          </cell>
        </row>
        <row r="47">
          <cell r="B47">
            <v>11245.2</v>
          </cell>
          <cell r="C47">
            <v>10065.799999999999</v>
          </cell>
          <cell r="D47">
            <v>1179.4000000000001</v>
          </cell>
          <cell r="E47">
            <v>11.7</v>
          </cell>
          <cell r="F47">
            <v>13.6</v>
          </cell>
          <cell r="G47" t="str">
            <v>Total Pharm ex Cent</v>
          </cell>
          <cell r="H47">
            <v>3103.4</v>
          </cell>
          <cell r="I47">
            <v>2770</v>
          </cell>
          <cell r="J47">
            <v>333.4</v>
          </cell>
          <cell r="K47">
            <v>12</v>
          </cell>
          <cell r="L47">
            <v>13.9</v>
          </cell>
        </row>
        <row r="50">
          <cell r="B50">
            <v>723.7</v>
          </cell>
          <cell r="C50">
            <v>461.9</v>
          </cell>
          <cell r="D50">
            <v>261.8</v>
          </cell>
          <cell r="E50">
            <v>56.7</v>
          </cell>
          <cell r="F50">
            <v>56.7</v>
          </cell>
          <cell r="G50" t="str">
            <v>Total Holveck</v>
          </cell>
          <cell r="H50">
            <v>72.8</v>
          </cell>
          <cell r="I50">
            <v>28</v>
          </cell>
          <cell r="J50">
            <v>44.8</v>
          </cell>
          <cell r="K50" t="str">
            <v>*</v>
          </cell>
          <cell r="L50" t="str">
            <v>*</v>
          </cell>
        </row>
        <row r="51">
          <cell r="B51">
            <v>11968.9</v>
          </cell>
          <cell r="C51">
            <v>10527.7</v>
          </cell>
          <cell r="D51">
            <v>1441.2</v>
          </cell>
          <cell r="E51">
            <v>13.7</v>
          </cell>
          <cell r="F51">
            <v>15.5</v>
          </cell>
          <cell r="G51" t="str">
            <v>Sub-Tot Pharmaceuticals</v>
          </cell>
          <cell r="H51">
            <v>3176.2</v>
          </cell>
          <cell r="I51">
            <v>2798</v>
          </cell>
          <cell r="J51">
            <v>378.3</v>
          </cell>
          <cell r="K51">
            <v>13.5</v>
          </cell>
          <cell r="L51">
            <v>15.3</v>
          </cell>
        </row>
        <row r="54">
          <cell r="B54" t="str">
            <v>--</v>
          </cell>
          <cell r="C54" t="str">
            <v>--</v>
          </cell>
          <cell r="D54" t="str">
            <v>-</v>
          </cell>
          <cell r="E54" t="str">
            <v>-</v>
          </cell>
          <cell r="F54" t="str">
            <v>-</v>
          </cell>
          <cell r="G54" t="str">
            <v>PHARM Group Adj</v>
          </cell>
          <cell r="H54">
            <v>15.2</v>
          </cell>
          <cell r="I54">
            <v>-73.8</v>
          </cell>
          <cell r="J54">
            <v>89</v>
          </cell>
          <cell r="K54" t="str">
            <v>*</v>
          </cell>
          <cell r="L54" t="str">
            <v>*</v>
          </cell>
        </row>
        <row r="55">
          <cell r="B55">
            <v>11968.9</v>
          </cell>
          <cell r="C55">
            <v>10527.7</v>
          </cell>
          <cell r="D55">
            <v>1441.2</v>
          </cell>
          <cell r="E55">
            <v>13.7</v>
          </cell>
          <cell r="F55">
            <v>15.5</v>
          </cell>
          <cell r="G55" t="str">
            <v>Total Pharmaceuticals</v>
          </cell>
          <cell r="H55">
            <v>3191.4</v>
          </cell>
          <cell r="I55">
            <v>2724.2</v>
          </cell>
          <cell r="J55">
            <v>467.2</v>
          </cell>
          <cell r="K55">
            <v>17.2</v>
          </cell>
          <cell r="L55">
            <v>19</v>
          </cell>
        </row>
      </sheetData>
      <sheetData sheetId="8" refreshError="1">
        <row r="10">
          <cell r="B10" t="str">
            <v>AUGUST UPDA</v>
          </cell>
          <cell r="C10" t="str">
            <v>Bus Plan</v>
          </cell>
          <cell r="D10" t="str">
            <v>Amount</v>
          </cell>
          <cell r="E10" t="str">
            <v>Total</v>
          </cell>
          <cell r="F10" t="str">
            <v>Oper.</v>
          </cell>
          <cell r="G10" t="str">
            <v>Company Name</v>
          </cell>
          <cell r="H10" t="str">
            <v>UGUST UPDA</v>
          </cell>
          <cell r="I10" t="str">
            <v>Bus Plan</v>
          </cell>
          <cell r="J10" t="str">
            <v>Amount</v>
          </cell>
          <cell r="K10" t="str">
            <v>Total</v>
          </cell>
          <cell r="L10" t="str">
            <v>Oper.</v>
          </cell>
        </row>
        <row r="11">
          <cell r="B11" t="str">
            <v>-----------</v>
          </cell>
          <cell r="C11" t="str">
            <v>----------</v>
          </cell>
          <cell r="D11" t="str">
            <v>- -----------</v>
          </cell>
          <cell r="E11" t="str">
            <v>------</v>
          </cell>
          <cell r="F11" t="str">
            <v>------</v>
          </cell>
          <cell r="H11" t="str">
            <v>----------</v>
          </cell>
          <cell r="I11" t="str">
            <v>-----------</v>
          </cell>
          <cell r="J11" t="str">
            <v>-----------</v>
          </cell>
          <cell r="K11" t="str">
            <v>------</v>
          </cell>
          <cell r="L11" t="str">
            <v>------</v>
          </cell>
        </row>
        <row r="13">
          <cell r="B13">
            <v>705.3</v>
          </cell>
          <cell r="C13">
            <v>738.3</v>
          </cell>
          <cell r="D13">
            <v>-33</v>
          </cell>
          <cell r="E13">
            <v>-4.5</v>
          </cell>
          <cell r="F13">
            <v>-4.5</v>
          </cell>
          <cell r="G13" t="str">
            <v>Ortho-McNeil Pharm U</v>
          </cell>
          <cell r="H13">
            <v>221.6</v>
          </cell>
          <cell r="I13">
            <v>234.9</v>
          </cell>
          <cell r="J13">
            <v>-13.3</v>
          </cell>
          <cell r="K13">
            <v>-5.7</v>
          </cell>
          <cell r="L13">
            <v>-5.7</v>
          </cell>
        </row>
        <row r="14">
          <cell r="B14">
            <v>457.2</v>
          </cell>
          <cell r="C14">
            <v>479.7</v>
          </cell>
          <cell r="D14">
            <v>-22.5</v>
          </cell>
          <cell r="E14">
            <v>-4.7</v>
          </cell>
          <cell r="F14">
            <v>-4.7</v>
          </cell>
          <cell r="G14" t="str">
            <v>Ortho Biotech USA</v>
          </cell>
          <cell r="H14">
            <v>197.5</v>
          </cell>
          <cell r="I14">
            <v>179.7</v>
          </cell>
          <cell r="J14">
            <v>17.899999999999999</v>
          </cell>
          <cell r="K14">
            <v>9.9</v>
          </cell>
          <cell r="L14">
            <v>9.9</v>
          </cell>
        </row>
        <row r="15">
          <cell r="B15">
            <v>85.7</v>
          </cell>
          <cell r="C15">
            <v>103.3</v>
          </cell>
          <cell r="D15">
            <v>-17.7</v>
          </cell>
          <cell r="E15">
            <v>-17.100000000000001</v>
          </cell>
          <cell r="F15">
            <v>-4.5999999999999996</v>
          </cell>
          <cell r="G15" t="str">
            <v>Total Latin Am.</v>
          </cell>
          <cell r="H15">
            <v>9.5</v>
          </cell>
          <cell r="I15">
            <v>14.3</v>
          </cell>
          <cell r="J15">
            <v>-4.8</v>
          </cell>
          <cell r="K15">
            <v>-33.6</v>
          </cell>
          <cell r="L15">
            <v>-19.899999999999999</v>
          </cell>
        </row>
        <row r="16">
          <cell r="B16">
            <v>62.8</v>
          </cell>
          <cell r="C16">
            <v>80.8</v>
          </cell>
          <cell r="D16">
            <v>-17.899999999999999</v>
          </cell>
          <cell r="E16">
            <v>-22.2</v>
          </cell>
          <cell r="F16">
            <v>-21.4</v>
          </cell>
          <cell r="G16" t="str">
            <v>Jan-Ortho Canada</v>
          </cell>
          <cell r="H16">
            <v>-4.5</v>
          </cell>
          <cell r="I16">
            <v>0.1</v>
          </cell>
          <cell r="J16">
            <v>-4.7</v>
          </cell>
          <cell r="K16" t="str">
            <v>(*)</v>
          </cell>
          <cell r="L16" t="str">
            <v>(*)</v>
          </cell>
        </row>
        <row r="17">
          <cell r="B17">
            <v>5.0999999999999996</v>
          </cell>
          <cell r="C17">
            <v>3.7</v>
          </cell>
          <cell r="D17">
            <v>1.4</v>
          </cell>
          <cell r="E17">
            <v>36.5</v>
          </cell>
          <cell r="F17">
            <v>36.5</v>
          </cell>
          <cell r="G17" t="str">
            <v>Total OBI</v>
          </cell>
          <cell r="H17">
            <v>68</v>
          </cell>
          <cell r="I17">
            <v>66.7</v>
          </cell>
          <cell r="J17">
            <v>1.3</v>
          </cell>
          <cell r="K17">
            <v>1.9</v>
          </cell>
          <cell r="L17">
            <v>1.9</v>
          </cell>
        </row>
        <row r="18">
          <cell r="B18">
            <v>1316</v>
          </cell>
          <cell r="C18">
            <v>1405.7</v>
          </cell>
          <cell r="D18">
            <v>-89.7</v>
          </cell>
          <cell r="E18">
            <v>-6.4</v>
          </cell>
          <cell r="F18">
            <v>-5.4</v>
          </cell>
          <cell r="G18" t="str">
            <v>Total Tattle</v>
          </cell>
          <cell r="H18">
            <v>492.1</v>
          </cell>
          <cell r="I18">
            <v>495.7</v>
          </cell>
          <cell r="J18">
            <v>-3.6</v>
          </cell>
          <cell r="K18">
            <v>-0.7</v>
          </cell>
          <cell r="L18">
            <v>-0.3</v>
          </cell>
        </row>
        <row r="21">
          <cell r="B21">
            <v>427</v>
          </cell>
          <cell r="C21">
            <v>547.20000000000005</v>
          </cell>
          <cell r="D21">
            <v>-120.2</v>
          </cell>
          <cell r="E21">
            <v>-22</v>
          </cell>
          <cell r="F21">
            <v>-22</v>
          </cell>
          <cell r="G21" t="str">
            <v>USA Tanca</v>
          </cell>
          <cell r="H21">
            <v>75.900000000000006</v>
          </cell>
          <cell r="I21">
            <v>124.9</v>
          </cell>
          <cell r="J21">
            <v>-49</v>
          </cell>
          <cell r="K21">
            <v>-39.200000000000003</v>
          </cell>
          <cell r="L21">
            <v>-39.200000000000003</v>
          </cell>
        </row>
        <row r="22">
          <cell r="B22">
            <v>320.39999999999998</v>
          </cell>
          <cell r="C22">
            <v>302.7</v>
          </cell>
          <cell r="D22">
            <v>17.7</v>
          </cell>
          <cell r="E22">
            <v>5.9</v>
          </cell>
          <cell r="F22">
            <v>-3.2</v>
          </cell>
          <cell r="G22" t="str">
            <v>W. Eur Cermak</v>
          </cell>
          <cell r="H22">
            <v>6.5</v>
          </cell>
          <cell r="I22">
            <v>6</v>
          </cell>
          <cell r="J22">
            <v>0.5</v>
          </cell>
          <cell r="K22">
            <v>8.6999999999999993</v>
          </cell>
          <cell r="L22">
            <v>-0.2</v>
          </cell>
        </row>
        <row r="23">
          <cell r="B23">
            <v>29</v>
          </cell>
          <cell r="C23">
            <v>26.3</v>
          </cell>
          <cell r="D23">
            <v>2.7</v>
          </cell>
          <cell r="E23">
            <v>10.3</v>
          </cell>
          <cell r="F23">
            <v>-0.4</v>
          </cell>
          <cell r="G23" t="str">
            <v>E. Eur Cermak</v>
          </cell>
          <cell r="H23">
            <v>3.9</v>
          </cell>
          <cell r="I23">
            <v>4</v>
          </cell>
          <cell r="J23">
            <v>-0.1</v>
          </cell>
          <cell r="K23">
            <v>-2.2000000000000002</v>
          </cell>
          <cell r="L23">
            <v>-15.2</v>
          </cell>
        </row>
        <row r="24">
          <cell r="B24">
            <v>349.5</v>
          </cell>
          <cell r="C24">
            <v>329</v>
          </cell>
          <cell r="D24">
            <v>20.399999999999999</v>
          </cell>
          <cell r="E24">
            <v>6.2</v>
          </cell>
          <cell r="F24">
            <v>-3</v>
          </cell>
          <cell r="G24" t="str">
            <v>Total Cermak</v>
          </cell>
          <cell r="H24">
            <v>10.5</v>
          </cell>
          <cell r="I24">
            <v>10.1</v>
          </cell>
          <cell r="J24">
            <v>0.4</v>
          </cell>
          <cell r="K24">
            <v>4.4000000000000004</v>
          </cell>
          <cell r="L24">
            <v>-6.2</v>
          </cell>
        </row>
        <row r="26">
          <cell r="B26">
            <v>311.89999999999998</v>
          </cell>
          <cell r="C26">
            <v>292.5</v>
          </cell>
          <cell r="D26">
            <v>19.399999999999999</v>
          </cell>
          <cell r="E26">
            <v>6.6</v>
          </cell>
          <cell r="F26">
            <v>-2.1</v>
          </cell>
          <cell r="G26" t="str">
            <v>W. Eur Verbeeck</v>
          </cell>
          <cell r="H26">
            <v>1.7</v>
          </cell>
          <cell r="I26">
            <v>5.2</v>
          </cell>
          <cell r="J26">
            <v>-3.5</v>
          </cell>
          <cell r="K26">
            <v>-67.400000000000006</v>
          </cell>
          <cell r="L26">
            <v>-80</v>
          </cell>
        </row>
        <row r="27">
          <cell r="B27">
            <v>59.6</v>
          </cell>
          <cell r="C27">
            <v>52.5</v>
          </cell>
          <cell r="D27">
            <v>7.2</v>
          </cell>
          <cell r="E27">
            <v>13.6</v>
          </cell>
          <cell r="F27">
            <v>4.5</v>
          </cell>
          <cell r="G27" t="str">
            <v>MEWAfr Verbeeck</v>
          </cell>
          <cell r="H27">
            <v>11.9</v>
          </cell>
          <cell r="I27">
            <v>6.9</v>
          </cell>
          <cell r="J27">
            <v>5.0999999999999996</v>
          </cell>
          <cell r="K27">
            <v>73.900000000000006</v>
          </cell>
          <cell r="L27">
            <v>58.4</v>
          </cell>
        </row>
        <row r="28">
          <cell r="B28">
            <v>371.5</v>
          </cell>
          <cell r="C28">
            <v>345</v>
          </cell>
          <cell r="D28">
            <v>26.5</v>
          </cell>
          <cell r="E28">
            <v>7.7</v>
          </cell>
          <cell r="F28">
            <v>-1.1000000000000001</v>
          </cell>
          <cell r="G28" t="str">
            <v>Total Verbeeck</v>
          </cell>
          <cell r="H28">
            <v>13.6</v>
          </cell>
          <cell r="I28">
            <v>12</v>
          </cell>
          <cell r="J28">
            <v>1.6</v>
          </cell>
          <cell r="K28">
            <v>13.4</v>
          </cell>
          <cell r="L28">
            <v>-0.9</v>
          </cell>
        </row>
        <row r="30">
          <cell r="B30">
            <v>84.3</v>
          </cell>
          <cell r="C30">
            <v>50.4</v>
          </cell>
          <cell r="D30">
            <v>33.9</v>
          </cell>
          <cell r="E30">
            <v>67.2</v>
          </cell>
          <cell r="F30">
            <v>58.5</v>
          </cell>
          <cell r="G30" t="str">
            <v>Japan Tanca</v>
          </cell>
          <cell r="H30">
            <v>7</v>
          </cell>
          <cell r="I30">
            <v>-1.7</v>
          </cell>
          <cell r="J30">
            <v>8.6</v>
          </cell>
          <cell r="K30" t="str">
            <v>*</v>
          </cell>
          <cell r="L30" t="str">
            <v>*</v>
          </cell>
        </row>
        <row r="31">
          <cell r="B31">
            <v>154.6</v>
          </cell>
          <cell r="C31">
            <v>159.9</v>
          </cell>
          <cell r="D31">
            <v>-5.3</v>
          </cell>
          <cell r="E31">
            <v>-3.3</v>
          </cell>
          <cell r="F31">
            <v>-0.9</v>
          </cell>
          <cell r="G31" t="str">
            <v>Asia/Pac Chang</v>
          </cell>
          <cell r="H31">
            <v>12.4</v>
          </cell>
          <cell r="I31">
            <v>9.9</v>
          </cell>
          <cell r="J31">
            <v>2.5</v>
          </cell>
          <cell r="K31">
            <v>25.7</v>
          </cell>
          <cell r="L31">
            <v>28.8</v>
          </cell>
        </row>
        <row r="32">
          <cell r="B32">
            <v>239</v>
          </cell>
          <cell r="C32">
            <v>210.3</v>
          </cell>
          <cell r="D32">
            <v>28.6</v>
          </cell>
          <cell r="E32">
            <v>13.6</v>
          </cell>
          <cell r="F32">
            <v>13.4</v>
          </cell>
          <cell r="G32" t="str">
            <v>Total Asia/Pacific</v>
          </cell>
          <cell r="H32">
            <v>19.399999999999999</v>
          </cell>
          <cell r="I32">
            <v>8.1999999999999993</v>
          </cell>
          <cell r="J32">
            <v>11.2</v>
          </cell>
          <cell r="K32" t="str">
            <v>*</v>
          </cell>
          <cell r="L32" t="str">
            <v>*</v>
          </cell>
        </row>
        <row r="34">
          <cell r="B34">
            <v>78.599999999999994</v>
          </cell>
          <cell r="C34">
            <v>68</v>
          </cell>
          <cell r="D34">
            <v>10.6</v>
          </cell>
          <cell r="E34">
            <v>15.6</v>
          </cell>
          <cell r="F34">
            <v>5.9</v>
          </cell>
          <cell r="G34" t="str">
            <v>Tot Sourcing Co</v>
          </cell>
          <cell r="H34">
            <v>356.6</v>
          </cell>
          <cell r="I34">
            <v>337.4</v>
          </cell>
          <cell r="J34">
            <v>19.2</v>
          </cell>
          <cell r="K34">
            <v>5.7</v>
          </cell>
          <cell r="L34">
            <v>-1</v>
          </cell>
        </row>
        <row r="35">
          <cell r="B35">
            <v>1465.6</v>
          </cell>
          <cell r="C35">
            <v>1499.6</v>
          </cell>
          <cell r="D35">
            <v>-34</v>
          </cell>
          <cell r="E35">
            <v>-2.2999999999999998</v>
          </cell>
          <cell r="F35">
            <v>-6.8</v>
          </cell>
          <cell r="G35" t="str">
            <v>Total Tanca</v>
          </cell>
          <cell r="H35">
            <v>476</v>
          </cell>
          <cell r="I35">
            <v>492.6</v>
          </cell>
          <cell r="J35">
            <v>-16.5</v>
          </cell>
          <cell r="K35">
            <v>-3.4</v>
          </cell>
          <cell r="L35">
            <v>-8.5</v>
          </cell>
        </row>
        <row r="38">
          <cell r="B38" t="str">
            <v>--</v>
          </cell>
          <cell r="C38" t="str">
            <v>--</v>
          </cell>
          <cell r="D38" t="str">
            <v>-</v>
          </cell>
          <cell r="E38" t="str">
            <v>-</v>
          </cell>
          <cell r="F38" t="str">
            <v>-</v>
          </cell>
          <cell r="G38" t="str">
            <v>Tot Fincl Ctrs</v>
          </cell>
          <cell r="H38">
            <v>61.9</v>
          </cell>
          <cell r="I38">
            <v>57.6</v>
          </cell>
          <cell r="J38">
            <v>4.3</v>
          </cell>
          <cell r="K38">
            <v>7.5</v>
          </cell>
          <cell r="L38">
            <v>7.5</v>
          </cell>
        </row>
        <row r="40">
          <cell r="B40" t="str">
            <v>--</v>
          </cell>
          <cell r="C40" t="str">
            <v>--</v>
          </cell>
          <cell r="D40" t="str">
            <v>-</v>
          </cell>
          <cell r="E40" t="str">
            <v>-</v>
          </cell>
          <cell r="F40" t="str">
            <v>-</v>
          </cell>
          <cell r="G40" t="str">
            <v>Total JRF</v>
          </cell>
          <cell r="H40">
            <v>-85</v>
          </cell>
          <cell r="I40">
            <v>-81</v>
          </cell>
          <cell r="J40">
            <v>-4</v>
          </cell>
          <cell r="K40">
            <v>-4.9000000000000004</v>
          </cell>
          <cell r="L40">
            <v>0.7</v>
          </cell>
        </row>
        <row r="41">
          <cell r="B41" t="str">
            <v>--</v>
          </cell>
          <cell r="C41" t="str">
            <v>--</v>
          </cell>
          <cell r="D41" t="str">
            <v>-</v>
          </cell>
          <cell r="E41" t="str">
            <v>-</v>
          </cell>
          <cell r="F41" t="str">
            <v>-</v>
          </cell>
          <cell r="G41" t="str">
            <v>Total PRI</v>
          </cell>
          <cell r="H41">
            <v>-121.1</v>
          </cell>
          <cell r="I41">
            <v>-118.2</v>
          </cell>
          <cell r="J41">
            <v>-3</v>
          </cell>
          <cell r="K41">
            <v>-2.5</v>
          </cell>
          <cell r="L41">
            <v>-1.5</v>
          </cell>
        </row>
        <row r="42">
          <cell r="B42" t="str">
            <v>--</v>
          </cell>
          <cell r="C42" t="str">
            <v>--</v>
          </cell>
          <cell r="D42" t="str">
            <v>-</v>
          </cell>
          <cell r="E42" t="str">
            <v>-</v>
          </cell>
          <cell r="F42" t="str">
            <v>-</v>
          </cell>
          <cell r="G42" t="str">
            <v>Total Research</v>
          </cell>
          <cell r="H42">
            <v>-206.1</v>
          </cell>
          <cell r="I42">
            <v>-199.2</v>
          </cell>
          <cell r="J42">
            <v>-7</v>
          </cell>
          <cell r="K42">
            <v>-3.5</v>
          </cell>
          <cell r="L42">
            <v>-0.6</v>
          </cell>
        </row>
        <row r="45">
          <cell r="B45" t="str">
            <v>--</v>
          </cell>
          <cell r="C45" t="str">
            <v>--</v>
          </cell>
          <cell r="D45" t="str">
            <v>-</v>
          </cell>
          <cell r="E45" t="str">
            <v>-</v>
          </cell>
          <cell r="F45" t="str">
            <v>-</v>
          </cell>
          <cell r="G45" t="str">
            <v>PGSM USA</v>
          </cell>
          <cell r="H45">
            <v>-11.5</v>
          </cell>
          <cell r="I45">
            <v>-9.3000000000000007</v>
          </cell>
          <cell r="J45">
            <v>-2.2000000000000002</v>
          </cell>
          <cell r="K45">
            <v>-23.4</v>
          </cell>
          <cell r="L45">
            <v>-23.4</v>
          </cell>
        </row>
        <row r="46">
          <cell r="B46" t="str">
            <v>--</v>
          </cell>
          <cell r="C46" t="str">
            <v>--</v>
          </cell>
          <cell r="D46" t="str">
            <v>-</v>
          </cell>
          <cell r="E46" t="str">
            <v>-</v>
          </cell>
          <cell r="F46" t="str">
            <v>-</v>
          </cell>
          <cell r="G46" t="str">
            <v>Global Fran Dev Intl</v>
          </cell>
          <cell r="H46">
            <v>-6.9</v>
          </cell>
          <cell r="I46">
            <v>-5.3</v>
          </cell>
          <cell r="J46">
            <v>-1.6</v>
          </cell>
          <cell r="K46">
            <v>-29.8</v>
          </cell>
          <cell r="L46">
            <v>-19.100000000000001</v>
          </cell>
        </row>
        <row r="47">
          <cell r="B47">
            <v>2781.6</v>
          </cell>
          <cell r="C47">
            <v>2905.3</v>
          </cell>
          <cell r="D47">
            <v>-123.7</v>
          </cell>
          <cell r="E47">
            <v>-4.3</v>
          </cell>
          <cell r="F47">
            <v>-6.1</v>
          </cell>
          <cell r="G47" t="str">
            <v>Total Pharm ex Cent</v>
          </cell>
          <cell r="H47">
            <v>805.6</v>
          </cell>
          <cell r="I47">
            <v>832.2</v>
          </cell>
          <cell r="J47">
            <v>-26.5</v>
          </cell>
          <cell r="K47">
            <v>-3.2</v>
          </cell>
          <cell r="L47">
            <v>-5.2</v>
          </cell>
        </row>
        <row r="50">
          <cell r="B50">
            <v>163.30000000000001</v>
          </cell>
          <cell r="C50">
            <v>211.4</v>
          </cell>
          <cell r="D50">
            <v>-48.1</v>
          </cell>
          <cell r="E50">
            <v>-22.8</v>
          </cell>
          <cell r="F50">
            <v>-22.8</v>
          </cell>
          <cell r="G50" t="str">
            <v>Total Holveck</v>
          </cell>
          <cell r="H50">
            <v>7.2</v>
          </cell>
          <cell r="I50">
            <v>31.1</v>
          </cell>
          <cell r="J50">
            <v>-23.9</v>
          </cell>
          <cell r="K50">
            <v>-76.8</v>
          </cell>
          <cell r="L50">
            <v>-76.8</v>
          </cell>
        </row>
        <row r="51">
          <cell r="B51">
            <v>2944.9</v>
          </cell>
          <cell r="C51">
            <v>3116.7</v>
          </cell>
          <cell r="D51">
            <v>-171.8</v>
          </cell>
          <cell r="E51">
            <v>-5.5</v>
          </cell>
          <cell r="F51">
            <v>-7.2</v>
          </cell>
          <cell r="G51" t="str">
            <v>Sub-Tot Pharmaceuticals</v>
          </cell>
          <cell r="H51">
            <v>812.8</v>
          </cell>
          <cell r="I51">
            <v>863.2</v>
          </cell>
          <cell r="J51">
            <v>-50.4</v>
          </cell>
          <cell r="K51">
            <v>-5.8</v>
          </cell>
          <cell r="L51">
            <v>-7.8</v>
          </cell>
        </row>
        <row r="54">
          <cell r="B54" t="str">
            <v>--</v>
          </cell>
          <cell r="C54" t="str">
            <v>--</v>
          </cell>
          <cell r="D54" t="str">
            <v>-</v>
          </cell>
          <cell r="E54" t="str">
            <v>-</v>
          </cell>
          <cell r="F54" t="str">
            <v>-</v>
          </cell>
          <cell r="G54" t="str">
            <v>PHARM Group Adj</v>
          </cell>
          <cell r="H54">
            <v>45.7</v>
          </cell>
          <cell r="I54">
            <v>-20.3</v>
          </cell>
          <cell r="J54">
            <v>66</v>
          </cell>
          <cell r="K54" t="str">
            <v>*</v>
          </cell>
          <cell r="L54" t="str">
            <v>*</v>
          </cell>
        </row>
        <row r="55">
          <cell r="B55">
            <v>2944.9</v>
          </cell>
          <cell r="C55">
            <v>3116.7</v>
          </cell>
          <cell r="D55">
            <v>-171.8</v>
          </cell>
          <cell r="E55">
            <v>-5.5</v>
          </cell>
          <cell r="F55">
            <v>-7.2</v>
          </cell>
          <cell r="G55" t="str">
            <v>Total Pharmaceuticals</v>
          </cell>
          <cell r="H55">
            <v>858.5</v>
          </cell>
          <cell r="I55">
            <v>842.9</v>
          </cell>
          <cell r="J55">
            <v>15.6</v>
          </cell>
          <cell r="K55">
            <v>1.8</v>
          </cell>
          <cell r="L55">
            <v>-5.0999999999999996</v>
          </cell>
        </row>
      </sheetData>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m"/>
      <sheetName val="P"/>
      <sheetName val="nort"/>
      <sheetName val="sart"/>
      <sheetName val="inter"/>
      <sheetName val="sour"/>
      <sheetName val="scodari"/>
      <sheetName val="webb"/>
      <sheetName val="centocor"/>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SRCMailSetup"/>
      <sheetName val="SRCMailAddress"/>
      <sheetName val="SRCMailTable"/>
      <sheetName val="RptClose"/>
      <sheetName val="Hidden"/>
      <sheetName val="Sales by Co QTD"/>
      <sheetName val="Sales by prod QTD"/>
      <sheetName val="Parameters"/>
      <sheetName val="Sales_by_Co_QTD"/>
      <sheetName val="Sales_by_prod_QTD"/>
      <sheetName val="Sales_by_Co_QTD1"/>
      <sheetName val="Sales_by_prod_QTD1"/>
      <sheetName val="Consol +JVP"/>
      <sheetName val="Switch Mon"/>
    </sheetNames>
    <sheetDataSet>
      <sheetData sheetId="0"/>
      <sheetData sheetId="1">
        <row r="4">
          <cell r="B4" t="str">
            <v>USD</v>
          </cell>
        </row>
      </sheetData>
      <sheetData sheetId="2" refreshError="1"/>
      <sheetData sheetId="3">
        <row r="6">
          <cell r="J6" t="str">
            <v>level3</v>
          </cell>
        </row>
      </sheetData>
      <sheetData sheetId="4"/>
      <sheetData sheetId="5"/>
      <sheetData sheetId="6"/>
      <sheetData sheetId="7"/>
      <sheetData sheetId="8" refreshError="1"/>
      <sheetData sheetId="9"/>
      <sheetData sheetId="10" refreshError="1"/>
      <sheetData sheetId="11" refreshError="1"/>
      <sheetData sheetId="12" refreshError="1"/>
      <sheetData sheetId="13"/>
      <sheetData sheetId="14"/>
      <sheetData sheetId="15"/>
      <sheetData sheetId="16"/>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Menu"/>
      <sheetName val="Sales &amp; Net Income Summary"/>
      <sheetName val="Sales Chart"/>
      <sheetName val="Monthly Sales Chart"/>
      <sheetName val="CGC Sales YTD"/>
      <sheetName val="YTD Sales Input"/>
      <sheetName val="Sales Data 37C"/>
      <sheetName val="YTD Sales Squeeze"/>
      <sheetName val="YTD Sales Squeeze Input"/>
      <sheetName val="Upside Downside"/>
      <sheetName val="CGC Sales QTD"/>
      <sheetName val="QTD Sales Input"/>
      <sheetName val="CGC Sales MTH"/>
      <sheetName val="MTH Sales Input"/>
      <sheetName val="MTH Sales  37C"/>
      <sheetName val="NI Chart"/>
      <sheetName val="CGC Net Income"/>
      <sheetName val="CGC NI Input"/>
      <sheetName val="YTD MNI  37C"/>
      <sheetName val="Income Upside Downside"/>
      <sheetName val="CGC NI Margin"/>
      <sheetName val="QTD Net Income"/>
      <sheetName val="QTD  NI Input"/>
      <sheetName val="YTD NI Squeeze"/>
      <sheetName val="NI Squeeze Input"/>
      <sheetName val="QTD Sales  37C "/>
      <sheetName val="QTR Sales Squeeze"/>
      <sheetName val="QTR Sales Squeeze Input"/>
      <sheetName val="Monthly Sales Chart (2)"/>
      <sheetName val="CGC Sales YTD (2)"/>
      <sheetName val="CGC Sales QTD (2)"/>
      <sheetName val="CGC Sales MTH (2)"/>
      <sheetName val="YTD Sales Squeeze 37C "/>
      <sheetName val="QTD MNI  37C "/>
      <sheetName val="YTD NI Squeeze 37C"/>
      <sheetName val="MDD 1 of 3"/>
      <sheetName val="MDD 2 of 3"/>
      <sheetName val="MDD 3 of 3 "/>
      <sheetName val="Instructions"/>
      <sheetName val="P&amp;L including Spine"/>
      <sheetName val="P&amp;L"/>
      <sheetName val="Joint P&amp;L"/>
      <sheetName val="Spine P&amp;L"/>
      <sheetName val="Trauma &amp; Extrem P&amp;L"/>
      <sheetName val="Extremities P&amp;L"/>
      <sheetName val="Codman P&amp;L"/>
      <sheetName val="Mitek P&amp;L"/>
      <sheetName val="Total-KES to check"/>
      <sheetName val="Sales Detail"/>
      <sheetName val="Acquisitions"/>
      <sheetName val="Sales Growth Analysis"/>
      <sheetName val="Financial Template"/>
      <sheetName val="Asset Rationalization"/>
      <sheetName val="NPR"/>
      <sheetName val="Growth Platforms"/>
      <sheetName val="Capital"/>
      <sheetName val="Bridge"/>
      <sheetName val="Commentary"/>
      <sheetName val="Intl Directs Analysis"/>
      <sheetName val="CUOTA_COGNOS"/>
      <sheetName val="Informacion_Cognos"/>
      <sheetName val="CIERRES"/>
      <sheetName val="Rev Summary"/>
      <sheetName val="96 BP HC MONTHLY SPLITS"/>
      <sheetName val="Input"/>
      <sheetName val="MLO2"/>
      <sheetName val="Project Input Sheet!!"/>
      <sheetName val="Cover_Sheet"/>
      <sheetName val="Sales_&amp;_Net_Income_Summary"/>
      <sheetName val="Sales_Chart"/>
      <sheetName val="Monthly_Sales_Chart"/>
      <sheetName val="CGC_Sales_YTD"/>
      <sheetName val="YTD_Sales_Input"/>
      <sheetName val="Sales_Data_37C"/>
      <sheetName val="YTD_Sales_Squeeze"/>
      <sheetName val="YTD_Sales_Squeeze_Input"/>
      <sheetName val="Upside_Downside"/>
      <sheetName val="CGC_Sales_QTD"/>
      <sheetName val="QTD_Sales_Input"/>
      <sheetName val="CGC_Sales_MTH"/>
      <sheetName val="MTH_Sales_Input"/>
      <sheetName val="MTH_Sales__37C"/>
      <sheetName val="NI_Chart"/>
      <sheetName val="CGC_Net_Income"/>
      <sheetName val="CGC_NI_Input"/>
      <sheetName val="YTD_MNI__37C"/>
      <sheetName val="Income_Upside_Downside"/>
      <sheetName val="CGC_NI_Margin"/>
      <sheetName val="QTD_Net_Income"/>
      <sheetName val="QTD__NI_Input"/>
      <sheetName val="YTD_NI_Squeeze"/>
      <sheetName val="NI_Squeeze_Input"/>
      <sheetName val="QTD_Sales__37C_"/>
      <sheetName val="QTR_Sales_Squeeze"/>
      <sheetName val="QTR_Sales_Squeeze_Input"/>
      <sheetName val="Monthly_Sales_Chart_(2)"/>
      <sheetName val="CGC_Sales_YTD_(2)"/>
      <sheetName val="CGC_Sales_QTD_(2)"/>
      <sheetName val="CGC_Sales_MTH_(2)"/>
      <sheetName val="YTD_Sales_Squeeze_37C_"/>
      <sheetName val="QTD_MNI__37C_"/>
      <sheetName val="YTD_NI_Squeeze_37C"/>
      <sheetName val="MDD_1_of_3"/>
      <sheetName val="MDD_2_of_3"/>
      <sheetName val="MDD_3_of_3_"/>
      <sheetName val="P&amp;L_including_Spine"/>
      <sheetName val="Joint_P&amp;L"/>
      <sheetName val="Spine_P&amp;L"/>
      <sheetName val="Trauma_&amp;_Extrem_P&amp;L"/>
      <sheetName val="Extremities_P&amp;L"/>
      <sheetName val="Codman_P&amp;L"/>
      <sheetName val="Mitek_P&amp;L"/>
      <sheetName val="Total-KES_to_check"/>
      <sheetName val="Sales_Detail"/>
      <sheetName val="Sales_Growth_Analysis"/>
      <sheetName val="Financial_Template"/>
      <sheetName val="Asset_Rationalization"/>
      <sheetName val="Growth_Platforms"/>
      <sheetName val="Intl_Directs_Analysis"/>
      <sheetName val="96_BP_HC_MONTHLY_SPLITS"/>
      <sheetName val="Rev_Summary"/>
      <sheetName val="Cover_Sheet1"/>
      <sheetName val="Sales_&amp;_Net_Income_Summary1"/>
      <sheetName val="Sales_Chart1"/>
      <sheetName val="Monthly_Sales_Chart1"/>
      <sheetName val="CGC_Sales_YTD1"/>
      <sheetName val="YTD_Sales_Input1"/>
      <sheetName val="Sales_Data_37C1"/>
      <sheetName val="YTD_Sales_Squeeze1"/>
      <sheetName val="YTD_Sales_Squeeze_Input1"/>
      <sheetName val="Upside_Downside1"/>
      <sheetName val="CGC_Sales_QTD1"/>
      <sheetName val="QTD_Sales_Input1"/>
      <sheetName val="CGC_Sales_MTH1"/>
      <sheetName val="MTH_Sales_Input1"/>
      <sheetName val="MTH_Sales__37C1"/>
      <sheetName val="NI_Chart1"/>
      <sheetName val="CGC_Net_Income1"/>
      <sheetName val="CGC_NI_Input1"/>
      <sheetName val="YTD_MNI__37C1"/>
      <sheetName val="Income_Upside_Downside1"/>
      <sheetName val="CGC_NI_Margin1"/>
      <sheetName val="QTD_Net_Income1"/>
      <sheetName val="QTD__NI_Input1"/>
      <sheetName val="YTD_NI_Squeeze1"/>
      <sheetName val="NI_Squeeze_Input1"/>
      <sheetName val="QTD_Sales__37C_1"/>
      <sheetName val="QTR_Sales_Squeeze1"/>
      <sheetName val="QTR_Sales_Squeeze_Input1"/>
      <sheetName val="Monthly_Sales_Chart_(2)1"/>
      <sheetName val="CGC_Sales_YTD_(2)1"/>
      <sheetName val="CGC_Sales_QTD_(2)1"/>
      <sheetName val="CGC_Sales_MTH_(2)1"/>
      <sheetName val="YTD_Sales_Squeeze_37C_1"/>
      <sheetName val="QTD_MNI__37C_1"/>
      <sheetName val="YTD_NI_Squeeze_37C1"/>
      <sheetName val="MDD_1_of_31"/>
      <sheetName val="MDD_2_of_31"/>
      <sheetName val="MDD_3_of_3_1"/>
      <sheetName val="P&amp;L_including_Spine1"/>
      <sheetName val="Joint_P&amp;L1"/>
      <sheetName val="Spine_P&amp;L1"/>
      <sheetName val="Trauma_&amp;_Extrem_P&amp;L1"/>
      <sheetName val="Extremities_P&amp;L1"/>
      <sheetName val="Codman_P&amp;L1"/>
      <sheetName val="Mitek_P&amp;L1"/>
      <sheetName val="Total-KES_to_check1"/>
      <sheetName val="Sales_Detail1"/>
      <sheetName val="Sales_Growth_Analysis1"/>
      <sheetName val="Financial_Template1"/>
      <sheetName val="Asset_Rationalization1"/>
      <sheetName val="Growth_Platforms1"/>
      <sheetName val="Intl_Directs_Analysis1"/>
      <sheetName val="96_BP_HC_MONTHLY_SPLITS1"/>
      <sheetName val="Rev_Summary1"/>
      <sheetName val="Project_Input_Sheet!!"/>
      <sheetName val="Currency Ex. Rates"/>
      <sheetName val="2004"/>
      <sheetName val="Exchange Rates"/>
      <sheetName val="General Data"/>
      <sheetName val="Selection"/>
      <sheetName val="Sales 03 vs 02 Input"/>
      <sheetName val="Step2 - Resource Plan Info"/>
      <sheetName val="Cover_Sheet2"/>
      <sheetName val="Sales_&amp;_Net_Income_Summary2"/>
      <sheetName val="Sales_Chart2"/>
      <sheetName val="Monthly_Sales_Chart2"/>
      <sheetName val="CGC_Sales_YTD2"/>
      <sheetName val="YTD_Sales_Input2"/>
      <sheetName val="Sales_Data_37C2"/>
      <sheetName val="YTD_Sales_Squeeze2"/>
      <sheetName val="YTD_Sales_Squeeze_Input2"/>
      <sheetName val="Upside_Downside2"/>
      <sheetName val="CGC_Sales_QTD2"/>
      <sheetName val="QTD_Sales_Input2"/>
      <sheetName val="CGC_Sales_MTH2"/>
      <sheetName val="MTH_Sales_Input2"/>
      <sheetName val="MTH_Sales__37C2"/>
      <sheetName val="NI_Chart2"/>
      <sheetName val="CGC_Net_Income2"/>
      <sheetName val="CGC_NI_Input2"/>
      <sheetName val="YTD_MNI__37C2"/>
      <sheetName val="Income_Upside_Downside2"/>
      <sheetName val="CGC_NI_Margin2"/>
      <sheetName val="QTD_Net_Income2"/>
      <sheetName val="QTD__NI_Input2"/>
      <sheetName val="YTD_NI_Squeeze2"/>
      <sheetName val="NI_Squeeze_Input2"/>
      <sheetName val="QTD_Sales__37C_2"/>
      <sheetName val="QTR_Sales_Squeeze2"/>
      <sheetName val="QTR_Sales_Squeeze_Input2"/>
      <sheetName val="Monthly_Sales_Chart_(2)2"/>
      <sheetName val="CGC_Sales_YTD_(2)2"/>
      <sheetName val="CGC_Sales_QTD_(2)2"/>
      <sheetName val="CGC_Sales_MTH_(2)2"/>
      <sheetName val="YTD_Sales_Squeeze_37C_2"/>
      <sheetName val="QTD_MNI__37C_2"/>
      <sheetName val="YTD_NI_Squeeze_37C2"/>
      <sheetName val="MDD_1_of_32"/>
      <sheetName val="MDD_2_of_32"/>
      <sheetName val="MDD_3_of_3_2"/>
      <sheetName val="P&amp;L_including_Spine2"/>
      <sheetName val="Joint_P&amp;L2"/>
      <sheetName val="Spine_P&amp;L2"/>
      <sheetName val="Trauma_&amp;_Extrem_P&amp;L2"/>
      <sheetName val="Extremities_P&amp;L2"/>
      <sheetName val="Codman_P&amp;L2"/>
      <sheetName val="Mitek_P&amp;L2"/>
      <sheetName val="Total-KES_to_check2"/>
      <sheetName val="Sales_Detail2"/>
      <sheetName val="Sales_Growth_Analysis2"/>
      <sheetName val="Financial_Template2"/>
      <sheetName val="Asset_Rationalization2"/>
      <sheetName val="Growth_Platforms2"/>
      <sheetName val="Intl_Directs_Analysis2"/>
      <sheetName val="96_BP_HC_MONTHLY_SPLITS2"/>
      <sheetName val="Rev_Summary2"/>
      <sheetName val="Project_Input_Sheet!!1"/>
      <sheetName val="Currency_Ex__Rates"/>
      <sheetName val="Exchange_Rates"/>
      <sheetName val="Inputs"/>
      <sheetName val="ROCE Graph Inputs"/>
      <sheetName val="Budget"/>
      <sheetName val="CR"/>
      <sheetName val="Data xls"/>
      <sheetName val="SUMMARY"/>
      <sheetName val="Ethicon By B.U."/>
      <sheetName val="2003 vente trade"/>
      <sheetName val="YTD cos"/>
      <sheetName val="Patient Tracker"/>
      <sheetName val="Updated DARZALEX"/>
      <sheetName val="Finance Allocations"/>
      <sheetName val="Parameters"/>
      <sheetName val="Intl Directs Ana_x0000_ysis"/>
      <sheetName val="Sales 03 vs 02 I_x0002_put"/>
    </sheetNames>
    <sheetDataSet>
      <sheetData sheetId="0">
        <row r="2">
          <cell r="A2" t="str">
            <v>Ethicon USA</v>
          </cell>
        </row>
      </sheetData>
      <sheetData sheetId="1">
        <row r="2">
          <cell r="A2" t="str">
            <v>Ethicon USA</v>
          </cell>
        </row>
      </sheetData>
      <sheetData sheetId="2">
        <row r="2">
          <cell r="A2" t="str">
            <v>Ethicon USA</v>
          </cell>
        </row>
      </sheetData>
      <sheetData sheetId="3">
        <row r="2">
          <cell r="A2" t="str">
            <v>Ethicon USA</v>
          </cell>
        </row>
      </sheetData>
      <sheetData sheetId="4">
        <row r="2">
          <cell r="A2" t="str">
            <v>Ethicon USA</v>
          </cell>
        </row>
      </sheetData>
      <sheetData sheetId="5"/>
      <sheetData sheetId="6"/>
      <sheetData sheetId="7" refreshError="1">
        <row r="2">
          <cell r="A2" t="str">
            <v>Ethicon USA</v>
          </cell>
          <cell r="B2" t="str">
            <v>001220</v>
          </cell>
          <cell r="C2">
            <v>706894</v>
          </cell>
          <cell r="D2">
            <v>833247</v>
          </cell>
          <cell r="E2">
            <v>717238</v>
          </cell>
          <cell r="F2">
            <v>760025</v>
          </cell>
          <cell r="G2">
            <v>-15.163930983249864</v>
          </cell>
          <cell r="H2">
            <v>-15.163930983249864</v>
          </cell>
          <cell r="I2">
            <v>-1.4421991026688494</v>
          </cell>
          <cell r="J2">
            <v>-1.4421991026688494</v>
          </cell>
          <cell r="K2">
            <v>-6.9906910956876427</v>
          </cell>
          <cell r="L2">
            <v>-6.9906910956876427</v>
          </cell>
          <cell r="N2">
            <v>-126353</v>
          </cell>
          <cell r="O2">
            <v>-10344.000000000002</v>
          </cell>
          <cell r="P2">
            <v>-53131.000000000007</v>
          </cell>
        </row>
        <row r="3">
          <cell r="A3" t="str">
            <v>Subtotal Ethicon USA</v>
          </cell>
          <cell r="B3" t="str">
            <v>A000EB</v>
          </cell>
          <cell r="C3">
            <v>706894</v>
          </cell>
          <cell r="D3">
            <v>833247</v>
          </cell>
          <cell r="E3">
            <v>717238</v>
          </cell>
          <cell r="F3">
            <v>760025</v>
          </cell>
          <cell r="G3">
            <v>-15.163930983249864</v>
          </cell>
          <cell r="H3">
            <v>-15.163930983249864</v>
          </cell>
          <cell r="I3">
            <v>-1.4421991026688494</v>
          </cell>
          <cell r="J3">
            <v>-1.4421991026688494</v>
          </cell>
          <cell r="K3">
            <v>-6.9906910956876427</v>
          </cell>
          <cell r="L3">
            <v>-6.9906910956876427</v>
          </cell>
          <cell r="N3">
            <v>-126353</v>
          </cell>
          <cell r="O3">
            <v>-10344.000000000002</v>
          </cell>
          <cell r="P3">
            <v>-53131.000000000007</v>
          </cell>
        </row>
        <row r="4">
          <cell r="A4" t="str">
            <v>Ethicon Germany</v>
          </cell>
          <cell r="B4" t="str">
            <v>003610</v>
          </cell>
          <cell r="C4">
            <v>179656</v>
          </cell>
          <cell r="D4">
            <v>176495</v>
          </cell>
          <cell r="E4">
            <v>185805</v>
          </cell>
          <cell r="F4">
            <v>152092</v>
          </cell>
          <cell r="G4">
            <v>1.7909855803280545</v>
          </cell>
          <cell r="H4">
            <v>-7.9997956194433826</v>
          </cell>
          <cell r="I4">
            <v>-3.3093834934474313</v>
          </cell>
          <cell r="J4">
            <v>-2.9710262075407288</v>
          </cell>
          <cell r="K4">
            <v>18.123241196118141</v>
          </cell>
          <cell r="L4">
            <v>-1.5354421611637037</v>
          </cell>
          <cell r="N4">
            <v>-14119.239278536597</v>
          </cell>
          <cell r="O4">
            <v>-5520.3152449210511</v>
          </cell>
          <cell r="P4">
            <v>-2335.2846917571001</v>
          </cell>
        </row>
        <row r="5">
          <cell r="A5" t="str">
            <v>Ethicon Italy</v>
          </cell>
          <cell r="B5" t="str">
            <v>002330</v>
          </cell>
          <cell r="C5">
            <v>101263</v>
          </cell>
          <cell r="D5">
            <v>109452</v>
          </cell>
          <cell r="E5">
            <v>104110</v>
          </cell>
          <cell r="F5">
            <v>88875</v>
          </cell>
          <cell r="G5">
            <v>-7.4818185140518221</v>
          </cell>
          <cell r="H5">
            <v>-16.382261933097794</v>
          </cell>
          <cell r="I5">
            <v>-2.7346076265488426</v>
          </cell>
          <cell r="J5">
            <v>-2.3957854692726062</v>
          </cell>
          <cell r="K5">
            <v>13.938677918424755</v>
          </cell>
          <cell r="L5">
            <v>-5.0273462682221775</v>
          </cell>
          <cell r="N5">
            <v>-17930.713331014198</v>
          </cell>
          <cell r="O5">
            <v>-2494.2522520597104</v>
          </cell>
          <cell r="P5">
            <v>-4468.0539958824602</v>
          </cell>
        </row>
        <row r="6">
          <cell r="A6" t="str">
            <v>Ethicon Scotland</v>
          </cell>
          <cell r="B6" t="str">
            <v>002710</v>
          </cell>
          <cell r="C6">
            <v>90093</v>
          </cell>
          <cell r="D6">
            <v>98023</v>
          </cell>
          <cell r="E6">
            <v>90282</v>
          </cell>
          <cell r="F6">
            <v>79556</v>
          </cell>
          <cell r="G6">
            <v>-8.0899380757577308</v>
          </cell>
          <cell r="H6">
            <v>-10.260858391159116</v>
          </cell>
          <cell r="I6">
            <v>-0.20934405529341399</v>
          </cell>
          <cell r="J6">
            <v>-0.22680596481828716</v>
          </cell>
          <cell r="K6">
            <v>13.244758409170899</v>
          </cell>
          <cell r="L6">
            <v>3.7243325535628107</v>
          </cell>
          <cell r="N6">
            <v>-10058.0012207659</v>
          </cell>
          <cell r="O6">
            <v>-204.76496115724603</v>
          </cell>
          <cell r="P6">
            <v>2962.9300063124297</v>
          </cell>
        </row>
        <row r="7">
          <cell r="A7" t="str">
            <v>J&amp;J Prof Prd UK-Expo</v>
          </cell>
          <cell r="B7" t="str">
            <v>002714</v>
          </cell>
          <cell r="C7">
            <v>18577</v>
          </cell>
          <cell r="D7">
            <v>17759</v>
          </cell>
          <cell r="E7">
            <v>18116</v>
          </cell>
          <cell r="F7">
            <v>17174</v>
          </cell>
          <cell r="G7">
            <v>4.6061152091897064</v>
          </cell>
          <cell r="H7">
            <v>2.1276595744680837</v>
          </cell>
          <cell r="I7">
            <v>2.5447118569220577</v>
          </cell>
          <cell r="J7">
            <v>2.5275898896404394</v>
          </cell>
          <cell r="K7">
            <v>8.1693257249330387</v>
          </cell>
          <cell r="L7">
            <v>-0.92027178119893438</v>
          </cell>
          <cell r="N7">
            <v>377.85106382978699</v>
          </cell>
          <cell r="O7">
            <v>457.89818440726197</v>
          </cell>
          <cell r="P7">
            <v>-158.04747570310496</v>
          </cell>
        </row>
        <row r="8">
          <cell r="A8" t="str">
            <v>Ethicon France</v>
          </cell>
          <cell r="B8" t="str">
            <v>003520</v>
          </cell>
          <cell r="C8">
            <v>105328</v>
          </cell>
          <cell r="D8">
            <v>105906</v>
          </cell>
          <cell r="E8">
            <v>106437</v>
          </cell>
          <cell r="F8">
            <v>89315</v>
          </cell>
          <cell r="G8">
            <v>-0.54576700092534891</v>
          </cell>
          <cell r="H8">
            <v>-10.11116892946689</v>
          </cell>
          <cell r="I8">
            <v>-1.041930907485179</v>
          </cell>
          <cell r="J8">
            <v>-0.69611388674038921</v>
          </cell>
          <cell r="K8">
            <v>17.928679393159047</v>
          </cell>
          <cell r="L8">
            <v>-1.6968793974008736</v>
          </cell>
          <cell r="N8">
            <v>-10708.334566441205</v>
          </cell>
          <cell r="O8">
            <v>-740.92273762986804</v>
          </cell>
          <cell r="P8">
            <v>-1515.5678337885902</v>
          </cell>
        </row>
        <row r="9">
          <cell r="A9" t="str">
            <v>AWC Europe Operation</v>
          </cell>
          <cell r="B9" t="str">
            <v>002788</v>
          </cell>
          <cell r="C9">
            <v>1798</v>
          </cell>
          <cell r="D9">
            <v>1611</v>
          </cell>
          <cell r="E9">
            <v>1919</v>
          </cell>
          <cell r="F9">
            <v>16902</v>
          </cell>
          <cell r="G9">
            <v>11.607697082557419</v>
          </cell>
          <cell r="H9">
            <v>8.9931573802541305</v>
          </cell>
          <cell r="I9">
            <v>-6.3053673788431466</v>
          </cell>
          <cell r="J9">
            <v>-6.3025210084033869</v>
          </cell>
          <cell r="K9">
            <v>-89.362205656135373</v>
          </cell>
          <cell r="L9">
            <v>-90.256051734685244</v>
          </cell>
          <cell r="N9">
            <v>144.87976539589403</v>
          </cell>
          <cell r="O9">
            <v>-120.94537815126101</v>
          </cell>
          <cell r="P9">
            <v>-15255.077864196499</v>
          </cell>
        </row>
        <row r="10">
          <cell r="A10" t="str">
            <v>Total Ethicon Europe</v>
          </cell>
          <cell r="B10" t="str">
            <v>A000FM</v>
          </cell>
          <cell r="C10">
            <v>496715</v>
          </cell>
          <cell r="D10">
            <v>509246</v>
          </cell>
          <cell r="E10">
            <v>506669</v>
          </cell>
          <cell r="F10">
            <v>443914</v>
          </cell>
          <cell r="G10">
            <v>-2.4606967948692775</v>
          </cell>
          <cell r="H10">
            <v>-10.268820485096047</v>
          </cell>
          <cell r="I10">
            <v>-1.9645962156753229</v>
          </cell>
          <cell r="J10">
            <v>-1.7019597389048613</v>
          </cell>
          <cell r="K10">
            <v>11.8944209914533</v>
          </cell>
          <cell r="L10">
            <v>-4.6786318645087386</v>
          </cell>
          <cell r="N10">
            <v>-52293.557567532218</v>
          </cell>
          <cell r="O10">
            <v>-8623.3023895118713</v>
          </cell>
          <cell r="P10">
            <v>-20769.101855015324</v>
          </cell>
        </row>
        <row r="11">
          <cell r="A11" t="str">
            <v>Ethicon Direct Ex. GWC</v>
          </cell>
          <cell r="B11" t="str">
            <v>A000E6</v>
          </cell>
          <cell r="C11">
            <v>1203609</v>
          </cell>
          <cell r="D11">
            <v>1342493</v>
          </cell>
          <cell r="E11">
            <v>1223907</v>
          </cell>
          <cell r="F11">
            <v>1203939</v>
          </cell>
          <cell r="G11">
            <v>-10.345230850365699</v>
          </cell>
          <cell r="H11">
            <v>-13.307075535405563</v>
          </cell>
          <cell r="I11">
            <v>-1.6584593437246458</v>
          </cell>
          <cell r="J11">
            <v>-1.5497339576872977</v>
          </cell>
          <cell r="K11">
            <v>-2.7410026587725789E-2</v>
          </cell>
          <cell r="L11">
            <v>-6.1381932020654988</v>
          </cell>
          <cell r="N11">
            <v>-178646.5575675322</v>
          </cell>
          <cell r="O11">
            <v>-18967.302389511875</v>
          </cell>
          <cell r="P11">
            <v>-73900.101855015339</v>
          </cell>
        </row>
        <row r="12">
          <cell r="A12" t="str">
            <v>J&amp;J Medical USA</v>
          </cell>
          <cell r="B12" t="str">
            <v>001750</v>
          </cell>
          <cell r="C12">
            <v>79293</v>
          </cell>
          <cell r="D12">
            <v>69620</v>
          </cell>
          <cell r="E12">
            <v>85264</v>
          </cell>
          <cell r="F12">
            <v>99464</v>
          </cell>
          <cell r="G12">
            <v>13.893995978167194</v>
          </cell>
          <cell r="H12">
            <v>13.893995978167196</v>
          </cell>
          <cell r="I12">
            <v>-7.0029555263651719</v>
          </cell>
          <cell r="J12">
            <v>-7.0029555263651719</v>
          </cell>
          <cell r="K12">
            <v>-20.279699187645782</v>
          </cell>
          <cell r="L12">
            <v>-20.279699187645782</v>
          </cell>
          <cell r="N12">
            <v>9673.0000000000018</v>
          </cell>
          <cell r="O12">
            <v>-5971</v>
          </cell>
          <cell r="P12">
            <v>-20171.000000000004</v>
          </cell>
        </row>
        <row r="13">
          <cell r="A13" t="str">
            <v>Subtotal GWC Other</v>
          </cell>
          <cell r="B13" t="str">
            <v>A000EC</v>
          </cell>
          <cell r="C13">
            <v>79293</v>
          </cell>
          <cell r="D13">
            <v>69620</v>
          </cell>
          <cell r="E13">
            <v>85264</v>
          </cell>
          <cell r="F13">
            <v>99464</v>
          </cell>
          <cell r="G13">
            <v>13.893995978167194</v>
          </cell>
          <cell r="H13">
            <v>13.893995978167196</v>
          </cell>
          <cell r="I13">
            <v>-7.0029555263651719</v>
          </cell>
          <cell r="J13">
            <v>-7.0029555263651719</v>
          </cell>
          <cell r="K13">
            <v>-20.279699187645782</v>
          </cell>
          <cell r="L13">
            <v>-20.279699187645782</v>
          </cell>
          <cell r="N13">
            <v>9673.0000000000018</v>
          </cell>
          <cell r="O13">
            <v>-5971</v>
          </cell>
          <cell r="P13">
            <v>-20171.000000000004</v>
          </cell>
        </row>
        <row r="14">
          <cell r="A14" t="str">
            <v>J&amp;J Medical France</v>
          </cell>
          <cell r="B14" t="str">
            <v>002190</v>
          </cell>
          <cell r="C14">
            <v>1717</v>
          </cell>
          <cell r="D14">
            <v>1740</v>
          </cell>
          <cell r="E14">
            <v>1729</v>
          </cell>
          <cell r="F14">
            <v>1542</v>
          </cell>
          <cell r="G14">
            <v>-1.3218390804597704</v>
          </cell>
          <cell r="H14">
            <v>-10.771889400921669</v>
          </cell>
          <cell r="I14">
            <v>-0.69404279930595725</v>
          </cell>
          <cell r="J14">
            <v>-0.32175032175032153</v>
          </cell>
          <cell r="K14">
            <v>11.348897535667964</v>
          </cell>
          <cell r="L14">
            <v>-7.1342925659472121</v>
          </cell>
          <cell r="N14">
            <v>-187.43087557603704</v>
          </cell>
          <cell r="O14">
            <v>-5.5630630630630593</v>
          </cell>
          <cell r="P14">
            <v>-110.01079136690601</v>
          </cell>
        </row>
        <row r="15">
          <cell r="A15" t="str">
            <v>J&amp;J Medical Germany</v>
          </cell>
          <cell r="B15" t="str">
            <v>002290</v>
          </cell>
          <cell r="C15">
            <v>4017</v>
          </cell>
          <cell r="D15">
            <v>4172</v>
          </cell>
          <cell r="E15">
            <v>4057</v>
          </cell>
          <cell r="F15">
            <v>3883</v>
          </cell>
          <cell r="G15">
            <v>-3.7152444870565677</v>
          </cell>
          <cell r="H15">
            <v>-12.947393706461694</v>
          </cell>
          <cell r="I15">
            <v>-0.98595020951441958</v>
          </cell>
          <cell r="J15">
            <v>-0.63065533315053479</v>
          </cell>
          <cell r="K15">
            <v>3.4509399948493433</v>
          </cell>
          <cell r="L15">
            <v>-13.734825041656762</v>
          </cell>
          <cell r="N15">
            <v>-540.16526543358179</v>
          </cell>
          <cell r="O15">
            <v>-25.585686865917197</v>
          </cell>
          <cell r="P15">
            <v>-533.32325636753205</v>
          </cell>
        </row>
        <row r="16">
          <cell r="A16" t="str">
            <v>JJ Medical Italy</v>
          </cell>
          <cell r="B16" t="str">
            <v>002333</v>
          </cell>
          <cell r="C16">
            <v>1908</v>
          </cell>
          <cell r="D16">
            <v>2077</v>
          </cell>
          <cell r="E16">
            <v>1900</v>
          </cell>
          <cell r="F16">
            <v>1719</v>
          </cell>
          <cell r="G16">
            <v>-8.1367356764564267</v>
          </cell>
          <cell r="H16">
            <v>-16.980221900627104</v>
          </cell>
          <cell r="I16">
            <v>0.42105263157894735</v>
          </cell>
          <cell r="J16">
            <v>0.76112412177985778</v>
          </cell>
          <cell r="K16">
            <v>10.99476439790576</v>
          </cell>
          <cell r="L16">
            <v>-7.473118279569869</v>
          </cell>
          <cell r="N16">
            <v>-352.67920887602497</v>
          </cell>
          <cell r="O16">
            <v>14.461358313817298</v>
          </cell>
          <cell r="P16">
            <v>-128.46290322580606</v>
          </cell>
        </row>
        <row r="17">
          <cell r="A17" t="str">
            <v>J&amp;J Medical UK</v>
          </cell>
          <cell r="B17" t="str">
            <v>002770</v>
          </cell>
          <cell r="C17">
            <v>11180</v>
          </cell>
          <cell r="D17">
            <v>11919</v>
          </cell>
          <cell r="E17">
            <v>11420</v>
          </cell>
          <cell r="F17">
            <v>10732</v>
          </cell>
          <cell r="G17">
            <v>-6.200184579243226</v>
          </cell>
          <cell r="H17">
            <v>-8.4147952443857701</v>
          </cell>
          <cell r="I17">
            <v>-2.1015761821366024</v>
          </cell>
          <cell r="J17">
            <v>-2.1177467174925928</v>
          </cell>
          <cell r="K17">
            <v>4.1744316064107343</v>
          </cell>
          <cell r="L17">
            <v>-4.5829892650701911</v>
          </cell>
          <cell r="N17">
            <v>-1002.9594451783399</v>
          </cell>
          <cell r="O17">
            <v>-241.84667513765407</v>
          </cell>
          <cell r="P17">
            <v>-491.8464079273329</v>
          </cell>
        </row>
        <row r="18">
          <cell r="A18" t="str">
            <v>Ttl GWC Europe</v>
          </cell>
          <cell r="B18" t="str">
            <v>A000DU</v>
          </cell>
          <cell r="C18">
            <v>18822</v>
          </cell>
          <cell r="D18">
            <v>19908</v>
          </cell>
          <cell r="E18">
            <v>19106</v>
          </cell>
          <cell r="F18">
            <v>17876</v>
          </cell>
          <cell r="G18">
            <v>-5.4550934297769746</v>
          </cell>
          <cell r="H18">
            <v>-10.46430980040177</v>
          </cell>
          <cell r="I18">
            <v>-1.4864440489898463</v>
          </cell>
          <cell r="J18">
            <v>-1.3531564260065789</v>
          </cell>
          <cell r="K18">
            <v>5.2920116357126883</v>
          </cell>
          <cell r="L18">
            <v>-7.0689380112305731</v>
          </cell>
          <cell r="N18">
            <v>-2083.2347950639842</v>
          </cell>
          <cell r="O18">
            <v>-258.53406675281695</v>
          </cell>
          <cell r="P18">
            <v>-1263.6433588875773</v>
          </cell>
        </row>
        <row r="19">
          <cell r="A19" t="str">
            <v>General Wound Care</v>
          </cell>
          <cell r="B19" t="str">
            <v>A000E7</v>
          </cell>
          <cell r="C19">
            <v>98115</v>
          </cell>
          <cell r="D19">
            <v>89528</v>
          </cell>
          <cell r="E19">
            <v>104370</v>
          </cell>
          <cell r="F19">
            <v>117340</v>
          </cell>
          <cell r="G19">
            <v>9.591412742382273</v>
          </cell>
          <cell r="H19">
            <v>8.4775323976141745</v>
          </cell>
          <cell r="I19">
            <v>-5.993101465938488</v>
          </cell>
          <cell r="J19">
            <v>-5.9687017981726722</v>
          </cell>
          <cell r="K19">
            <v>-16.384012272029999</v>
          </cell>
          <cell r="L19">
            <v>-18.267124048821866</v>
          </cell>
          <cell r="N19">
            <v>7589.7652049360186</v>
          </cell>
          <cell r="O19">
            <v>-6229.534066752818</v>
          </cell>
          <cell r="P19">
            <v>-21434.643358887581</v>
          </cell>
        </row>
        <row r="20">
          <cell r="A20" t="str">
            <v>Ethicon Direct</v>
          </cell>
          <cell r="B20" t="str">
            <v>A000DL</v>
          </cell>
          <cell r="C20">
            <v>1301724</v>
          </cell>
          <cell r="D20">
            <v>1432021</v>
          </cell>
          <cell r="E20">
            <v>1328277</v>
          </cell>
          <cell r="F20">
            <v>1321279</v>
          </cell>
          <cell r="G20">
            <v>-9.0988190815637484</v>
          </cell>
          <cell r="H20">
            <v>-11.945131556212946</v>
          </cell>
          <cell r="I20">
            <v>-1.9990559198119067</v>
          </cell>
          <cell r="J20">
            <v>-1.8969564673832857</v>
          </cell>
          <cell r="K20">
            <v>-1.4800053584443558</v>
          </cell>
          <cell r="L20">
            <v>-7.2153379576836452</v>
          </cell>
          <cell r="N20">
            <v>-171056.7923625962</v>
          </cell>
          <cell r="O20">
            <v>-25196.836456264689</v>
          </cell>
          <cell r="P20">
            <v>-95334.74521390289</v>
          </cell>
        </row>
        <row r="21">
          <cell r="A21" t="str">
            <v>J&amp;J Prof Prod Brazil</v>
          </cell>
          <cell r="B21" t="str">
            <v>003180</v>
          </cell>
          <cell r="C21">
            <v>79278</v>
          </cell>
          <cell r="D21">
            <v>72775</v>
          </cell>
          <cell r="E21">
            <v>69533</v>
          </cell>
          <cell r="F21">
            <v>78356</v>
          </cell>
          <cell r="G21">
            <v>8.9357609069048429</v>
          </cell>
          <cell r="H21">
            <v>-3.3413008808494262</v>
          </cell>
          <cell r="I21">
            <v>14.014928163605772</v>
          </cell>
          <cell r="J21">
            <v>14.422872757821608</v>
          </cell>
          <cell r="K21">
            <v>1.1766807902394201</v>
          </cell>
          <cell r="L21">
            <v>21.307384008573685</v>
          </cell>
          <cell r="N21">
            <v>-2431.63171603817</v>
          </cell>
          <cell r="O21">
            <v>10028.656114696099</v>
          </cell>
          <cell r="P21">
            <v>16695.613813757998</v>
          </cell>
        </row>
        <row r="22">
          <cell r="A22" t="str">
            <v>JJ Med Car/PR</v>
          </cell>
          <cell r="B22" t="str">
            <v>001757</v>
          </cell>
          <cell r="C22">
            <v>39636</v>
          </cell>
          <cell r="D22">
            <v>43290</v>
          </cell>
          <cell r="E22">
            <v>38601</v>
          </cell>
          <cell r="F22">
            <v>37776</v>
          </cell>
          <cell r="G22">
            <v>-8.4407484407484414</v>
          </cell>
          <cell r="H22">
            <v>-8.4407484407484414</v>
          </cell>
          <cell r="I22">
            <v>2.6812776871065518</v>
          </cell>
          <cell r="J22">
            <v>2.6812776871065518</v>
          </cell>
          <cell r="K22">
            <v>4.9237611181702672</v>
          </cell>
          <cell r="L22">
            <v>4.9237611181702672</v>
          </cell>
          <cell r="N22">
            <v>-3654</v>
          </cell>
          <cell r="O22">
            <v>1035</v>
          </cell>
          <cell r="P22">
            <v>1860.0000000000002</v>
          </cell>
        </row>
        <row r="23">
          <cell r="A23" t="str">
            <v>J&amp;J Med Mexico</v>
          </cell>
          <cell r="B23" t="str">
            <v>004160</v>
          </cell>
          <cell r="C23">
            <v>44939</v>
          </cell>
          <cell r="D23">
            <v>54021</v>
          </cell>
          <cell r="E23">
            <v>46605</v>
          </cell>
          <cell r="F23">
            <v>45486</v>
          </cell>
          <cell r="G23">
            <v>-16.811980526091705</v>
          </cell>
          <cell r="H23">
            <v>-12.992050561131492</v>
          </cell>
          <cell r="I23">
            <v>-3.5747237420877589</v>
          </cell>
          <cell r="J23">
            <v>-3.0839985692685334</v>
          </cell>
          <cell r="K23">
            <v>-1.2025678230664381</v>
          </cell>
          <cell r="L23">
            <v>10.923453022546106</v>
          </cell>
          <cell r="N23">
            <v>-7018.4356336288438</v>
          </cell>
          <cell r="O23">
            <v>-1437.2975332076001</v>
          </cell>
          <cell r="P23">
            <v>4968.6418418353223</v>
          </cell>
        </row>
        <row r="24">
          <cell r="A24" t="str">
            <v>J&amp;J Med Southern Con</v>
          </cell>
          <cell r="B24" t="str">
            <v>002890</v>
          </cell>
          <cell r="C24">
            <v>40455</v>
          </cell>
          <cell r="D24">
            <v>29090</v>
          </cell>
          <cell r="E24">
            <v>36832</v>
          </cell>
          <cell r="F24">
            <v>34242</v>
          </cell>
          <cell r="G24">
            <v>39.068408387762119</v>
          </cell>
          <cell r="H24">
            <v>16.673214426023414</v>
          </cell>
          <cell r="I24">
            <v>9.8365551694178972</v>
          </cell>
          <cell r="J24">
            <v>10.98840522839178</v>
          </cell>
          <cell r="K24">
            <v>18.144384089714386</v>
          </cell>
          <cell r="L24">
            <v>40.278450220233061</v>
          </cell>
          <cell r="N24">
            <v>4850.2380765302114</v>
          </cell>
          <cell r="O24">
            <v>4047.2494137212607</v>
          </cell>
          <cell r="P24">
            <v>13792.146924412205</v>
          </cell>
        </row>
        <row r="25">
          <cell r="A25" t="str">
            <v>J&amp;J Med Northern Reg</v>
          </cell>
          <cell r="B25" t="str">
            <v>002115</v>
          </cell>
          <cell r="C25">
            <v>41420</v>
          </cell>
          <cell r="D25">
            <v>54407</v>
          </cell>
          <cell r="E25">
            <v>38695</v>
          </cell>
          <cell r="F25">
            <v>47527</v>
          </cell>
          <cell r="G25">
            <v>-23.870090245740439</v>
          </cell>
          <cell r="H25">
            <v>-17.803199801289999</v>
          </cell>
          <cell r="I25">
            <v>7.042253521126761</v>
          </cell>
          <cell r="J25">
            <v>6.8357146088123812</v>
          </cell>
          <cell r="K25">
            <v>-12.84953815725798</v>
          </cell>
          <cell r="L25">
            <v>5.0967602056744159</v>
          </cell>
          <cell r="N25">
            <v>-9686.186915887849</v>
          </cell>
          <cell r="O25">
            <v>2645.0797678799509</v>
          </cell>
          <cell r="P25">
            <v>2422.3372229508795</v>
          </cell>
        </row>
        <row r="26">
          <cell r="A26" t="str">
            <v>Ttl Moreira-Rato</v>
          </cell>
          <cell r="B26" t="str">
            <v>A000DM</v>
          </cell>
          <cell r="C26">
            <v>245728</v>
          </cell>
          <cell r="D26">
            <v>253583</v>
          </cell>
          <cell r="E26">
            <v>230266</v>
          </cell>
          <cell r="F26">
            <v>243387</v>
          </cell>
          <cell r="G26">
            <v>-3.0976051233718347</v>
          </cell>
          <cell r="H26">
            <v>-7.0746131203687357</v>
          </cell>
          <cell r="I26">
            <v>6.7148428339398789</v>
          </cell>
          <cell r="J26">
            <v>7.0868854989836585</v>
          </cell>
          <cell r="K26">
            <v>0.96184266209781133</v>
          </cell>
          <cell r="L26">
            <v>16.327387988247686</v>
          </cell>
          <cell r="N26">
            <v>-17940.016189024653</v>
          </cell>
          <cell r="O26">
            <v>16318.687763089711</v>
          </cell>
          <cell r="P26">
            <v>39738.739802956392</v>
          </cell>
        </row>
        <row r="27">
          <cell r="A27" t="str">
            <v>Ttl Longstreet</v>
          </cell>
          <cell r="B27" t="str">
            <v>A000CE</v>
          </cell>
          <cell r="C27">
            <v>1547452</v>
          </cell>
          <cell r="D27">
            <v>1685604</v>
          </cell>
          <cell r="E27">
            <v>1558543</v>
          </cell>
          <cell r="F27">
            <v>1564666</v>
          </cell>
          <cell r="G27">
            <v>-8.195993839596964</v>
          </cell>
          <cell r="H27">
            <v>-11.212408641153013</v>
          </cell>
          <cell r="I27">
            <v>-0.71162617906596093</v>
          </cell>
          <cell r="J27">
            <v>-0.56964412872631554</v>
          </cell>
          <cell r="K27">
            <v>-1.1001708990928416</v>
          </cell>
          <cell r="L27">
            <v>-3.5532187323650239</v>
          </cell>
          <cell r="N27">
            <v>-188996.80855162084</v>
          </cell>
          <cell r="O27">
            <v>-8878.1486931749787</v>
          </cell>
          <cell r="P27">
            <v>-55596.005410946527</v>
          </cell>
        </row>
        <row r="28">
          <cell r="A28" t="str">
            <v>J&amp;J Medical Benelux</v>
          </cell>
          <cell r="B28" t="str">
            <v>002520</v>
          </cell>
          <cell r="C28">
            <v>102244</v>
          </cell>
          <cell r="D28">
            <v>91696</v>
          </cell>
          <cell r="E28">
            <v>102875</v>
          </cell>
          <cell r="F28">
            <v>77514</v>
          </cell>
          <cell r="G28">
            <v>11.503228057930553</v>
          </cell>
          <cell r="H28">
            <v>0.77804003846490033</v>
          </cell>
          <cell r="I28">
            <v>-0.61336573511543135</v>
          </cell>
          <cell r="J28">
            <v>-0.26387507029458862</v>
          </cell>
          <cell r="K28">
            <v>31.903914131640736</v>
          </cell>
          <cell r="L28">
            <v>9.9462333543949217</v>
          </cell>
          <cell r="N28">
            <v>713.43159367077499</v>
          </cell>
          <cell r="O28">
            <v>-271.46147856555802</v>
          </cell>
          <cell r="P28">
            <v>7709.7233223256799</v>
          </cell>
        </row>
        <row r="29">
          <cell r="A29" t="str">
            <v>J&amp;J Medical Greece</v>
          </cell>
          <cell r="B29" t="str">
            <v>003760</v>
          </cell>
          <cell r="C29">
            <v>39356</v>
          </cell>
          <cell r="D29">
            <v>34889</v>
          </cell>
          <cell r="E29">
            <v>39349</v>
          </cell>
          <cell r="F29">
            <v>27782</v>
          </cell>
          <cell r="G29">
            <v>12.803462409355387</v>
          </cell>
          <cell r="H29">
            <v>1.9529567190327126</v>
          </cell>
          <cell r="I29">
            <v>1.7789524511423415E-2</v>
          </cell>
          <cell r="J29">
            <v>0.37039131418231214</v>
          </cell>
          <cell r="K29">
            <v>41.660067669714202</v>
          </cell>
          <cell r="L29">
            <v>18.078100053219782</v>
          </cell>
          <cell r="N29">
            <v>681.36706970332307</v>
          </cell>
          <cell r="O29">
            <v>145.74527821759801</v>
          </cell>
          <cell r="P29">
            <v>5022.4577567855195</v>
          </cell>
        </row>
        <row r="30">
          <cell r="A30" t="str">
            <v>J&amp;J Medical Ireland</v>
          </cell>
          <cell r="B30" t="str">
            <v>003960</v>
          </cell>
          <cell r="C30">
            <v>17573</v>
          </cell>
          <cell r="D30">
            <v>15904</v>
          </cell>
          <cell r="E30">
            <v>17728</v>
          </cell>
          <cell r="F30">
            <v>13199</v>
          </cell>
          <cell r="G30">
            <v>10.494215291750505</v>
          </cell>
          <cell r="H30">
            <v>-0.13860013860013834</v>
          </cell>
          <cell r="I30">
            <v>-0.87432310469314078</v>
          </cell>
          <cell r="J30">
            <v>-0.52089870716706399</v>
          </cell>
          <cell r="K30">
            <v>33.138874157133117</v>
          </cell>
          <cell r="L30">
            <v>10.978085836308885</v>
          </cell>
          <cell r="N30">
            <v>-22.042966042966</v>
          </cell>
          <cell r="O30">
            <v>-92.344922806577102</v>
          </cell>
          <cell r="P30">
            <v>1448.9975495344099</v>
          </cell>
        </row>
        <row r="31">
          <cell r="A31" t="str">
            <v>J&amp;J Medical Austria</v>
          </cell>
          <cell r="B31" t="str">
            <v>003070</v>
          </cell>
          <cell r="C31">
            <v>62086</v>
          </cell>
          <cell r="D31">
            <v>58261</v>
          </cell>
          <cell r="E31">
            <v>63178</v>
          </cell>
          <cell r="F31">
            <v>49065</v>
          </cell>
          <cell r="G31">
            <v>6.5652838090661003</v>
          </cell>
          <cell r="H31">
            <v>-3.6838937139908867</v>
          </cell>
          <cell r="I31">
            <v>-1.7284497768210454</v>
          </cell>
          <cell r="J31">
            <v>-1.3788609868629587</v>
          </cell>
          <cell r="K31">
            <v>26.538265566085801</v>
          </cell>
          <cell r="L31">
            <v>5.4829352821517352</v>
          </cell>
          <cell r="N31">
            <v>-2146.2733167082301</v>
          </cell>
          <cell r="O31">
            <v>-871.13679428028001</v>
          </cell>
          <cell r="P31">
            <v>2690.202196187749</v>
          </cell>
        </row>
        <row r="32">
          <cell r="A32" t="str">
            <v>J&amp;J Med Switzerland</v>
          </cell>
          <cell r="B32" t="str">
            <v>004840</v>
          </cell>
          <cell r="C32">
            <v>61561</v>
          </cell>
          <cell r="D32">
            <v>54196</v>
          </cell>
          <cell r="E32">
            <v>61703</v>
          </cell>
          <cell r="F32">
            <v>46188</v>
          </cell>
          <cell r="G32">
            <v>13.589563805446897</v>
          </cell>
          <cell r="H32">
            <v>5.3835783850524752</v>
          </cell>
          <cell r="I32">
            <v>-0.23013467740628493</v>
          </cell>
          <cell r="J32">
            <v>7.4178650905697474E-2</v>
          </cell>
          <cell r="K32">
            <v>33.283536849398118</v>
          </cell>
          <cell r="L32">
            <v>14.074518575091366</v>
          </cell>
          <cell r="N32">
            <v>2917.6841415630397</v>
          </cell>
          <cell r="O32">
            <v>45.770452968342518</v>
          </cell>
          <cell r="P32">
            <v>6500.7386394632003</v>
          </cell>
        </row>
        <row r="33">
          <cell r="A33" t="str">
            <v>J&amp;J Prof Pr Portugal</v>
          </cell>
          <cell r="B33" t="str">
            <v>004420</v>
          </cell>
          <cell r="C33">
            <v>42399</v>
          </cell>
          <cell r="D33">
            <v>38829</v>
          </cell>
          <cell r="E33">
            <v>42251</v>
          </cell>
          <cell r="F33">
            <v>31180</v>
          </cell>
          <cell r="G33">
            <v>9.1941590048674957</v>
          </cell>
          <cell r="H33">
            <v>-1.3083533328172166</v>
          </cell>
          <cell r="I33">
            <v>0.35028756715817372</v>
          </cell>
          <cell r="J33">
            <v>0.69510268562401378</v>
          </cell>
          <cell r="K33">
            <v>35.98139833226427</v>
          </cell>
          <cell r="L33">
            <v>13.359219847645029</v>
          </cell>
          <cell r="N33">
            <v>-508.02051559959705</v>
          </cell>
          <cell r="O33">
            <v>293.68783570300207</v>
          </cell>
          <cell r="P33">
            <v>4165.40474849572</v>
          </cell>
        </row>
        <row r="34">
          <cell r="A34" t="str">
            <v>J&amp;J Prof Pr Spain</v>
          </cell>
          <cell r="B34" t="str">
            <v>004600</v>
          </cell>
          <cell r="C34">
            <v>135276</v>
          </cell>
          <cell r="D34">
            <v>122423</v>
          </cell>
          <cell r="E34">
            <v>134378</v>
          </cell>
          <cell r="F34">
            <v>99902</v>
          </cell>
          <cell r="G34">
            <v>10.498844171438373</v>
          </cell>
          <cell r="H34">
            <v>-0.1309554015010766</v>
          </cell>
          <cell r="I34">
            <v>0.66826415038175901</v>
          </cell>
          <cell r="J34">
            <v>1.0191409742689652</v>
          </cell>
          <cell r="K34">
            <v>35.408700526515986</v>
          </cell>
          <cell r="L34">
            <v>12.870820036076056</v>
          </cell>
          <cell r="N34">
            <v>-160.31953117966299</v>
          </cell>
          <cell r="O34">
            <v>1369.5012584031499</v>
          </cell>
          <cell r="P34">
            <v>12858.206632440701</v>
          </cell>
        </row>
        <row r="35">
          <cell r="A35" t="str">
            <v>J&amp;J Prof Pr Sweden</v>
          </cell>
          <cell r="B35" t="str">
            <v>002610</v>
          </cell>
          <cell r="C35">
            <v>99956</v>
          </cell>
          <cell r="D35">
            <v>91511</v>
          </cell>
          <cell r="E35">
            <v>100967</v>
          </cell>
          <cell r="F35">
            <v>73918</v>
          </cell>
          <cell r="G35">
            <v>9.2283987717323601</v>
          </cell>
          <cell r="H35">
            <v>-0.49033454287349065</v>
          </cell>
          <cell r="I35">
            <v>-1.0013172620757278</v>
          </cell>
          <cell r="J35">
            <v>-0.89445438282647594</v>
          </cell>
          <cell r="K35">
            <v>35.225520171000298</v>
          </cell>
          <cell r="L35">
            <v>12.014544802312171</v>
          </cell>
          <cell r="N35">
            <v>-448.71004352896006</v>
          </cell>
          <cell r="O35">
            <v>-903.10375670840801</v>
          </cell>
          <cell r="P35">
            <v>8880.9112269731104</v>
          </cell>
        </row>
        <row r="36">
          <cell r="A36" t="str">
            <v>West Umbrellas</v>
          </cell>
          <cell r="B36" t="str">
            <v>A000FB</v>
          </cell>
          <cell r="C36">
            <v>560451</v>
          </cell>
          <cell r="D36">
            <v>507709</v>
          </cell>
          <cell r="E36">
            <v>562429</v>
          </cell>
          <cell r="F36">
            <v>418748</v>
          </cell>
          <cell r="G36">
            <v>10.388234205026896</v>
          </cell>
          <cell r="H36">
            <v>0.20230416082396055</v>
          </cell>
          <cell r="I36">
            <v>-0.35168883539077828</v>
          </cell>
          <cell r="J36">
            <v>-5.0378292561146447E-2</v>
          </cell>
          <cell r="K36">
            <v>33.8396840104311</v>
          </cell>
          <cell r="L36">
            <v>11.76761251927319</v>
          </cell>
          <cell r="N36">
            <v>1027.1164318777219</v>
          </cell>
          <cell r="O36">
            <v>-283.34212706873035</v>
          </cell>
          <cell r="P36">
            <v>49276.642072206094</v>
          </cell>
        </row>
        <row r="37">
          <cell r="A37" t="str">
            <v>J&amp;J Prof Czech Repub</v>
          </cell>
          <cell r="B37" t="str">
            <v>002130</v>
          </cell>
          <cell r="C37">
            <v>32139</v>
          </cell>
          <cell r="D37">
            <v>29773</v>
          </cell>
          <cell r="E37">
            <v>32008</v>
          </cell>
          <cell r="F37">
            <v>23701</v>
          </cell>
          <cell r="G37">
            <v>7.946797433916637</v>
          </cell>
          <cell r="H37">
            <v>0.89708707577293867</v>
          </cell>
          <cell r="I37">
            <v>0.40927268182954268</v>
          </cell>
          <cell r="J37">
            <v>0.84768185745638303</v>
          </cell>
          <cell r="K37">
            <v>35.601873338677692</v>
          </cell>
          <cell r="L37">
            <v>16.462748220520993</v>
          </cell>
          <cell r="N37">
            <v>267.08973506987701</v>
          </cell>
          <cell r="O37">
            <v>271.32600893463911</v>
          </cell>
          <cell r="P37">
            <v>3901.8359557456806</v>
          </cell>
        </row>
        <row r="38">
          <cell r="A38" t="str">
            <v>J&amp;J Prof Prd Hungary</v>
          </cell>
          <cell r="B38" t="str">
            <v>002320</v>
          </cell>
          <cell r="C38">
            <v>17289</v>
          </cell>
          <cell r="D38">
            <v>17215</v>
          </cell>
          <cell r="E38">
            <v>17506</v>
          </cell>
          <cell r="F38">
            <v>13063</v>
          </cell>
          <cell r="G38">
            <v>0.42985768225384841</v>
          </cell>
          <cell r="H38">
            <v>-4.2899749223495078</v>
          </cell>
          <cell r="I38">
            <v>-1.2395750028561638</v>
          </cell>
          <cell r="J38">
            <v>-1.6014985265043928</v>
          </cell>
          <cell r="K38">
            <v>32.350914797519714</v>
          </cell>
          <cell r="L38">
            <v>13.262770251390801</v>
          </cell>
          <cell r="N38">
            <v>-738.5191828824677</v>
          </cell>
          <cell r="O38">
            <v>-280.35833204985897</v>
          </cell>
          <cell r="P38">
            <v>1732.5156779391805</v>
          </cell>
        </row>
        <row r="39">
          <cell r="A39" t="str">
            <v>J&amp;J Prof Prd Poland</v>
          </cell>
          <cell r="B39" t="str">
            <v>002560</v>
          </cell>
          <cell r="C39">
            <v>32263</v>
          </cell>
          <cell r="D39">
            <v>39083</v>
          </cell>
          <cell r="E39">
            <v>33546</v>
          </cell>
          <cell r="F39">
            <v>32645</v>
          </cell>
          <cell r="G39">
            <v>-17.450042217844075</v>
          </cell>
          <cell r="H39">
            <v>-18.375381491869103</v>
          </cell>
          <cell r="I39">
            <v>-3.824599058009897</v>
          </cell>
          <cell r="J39">
            <v>-3.4617841502928526</v>
          </cell>
          <cell r="K39">
            <v>-1.1701638842089142</v>
          </cell>
          <cell r="L39">
            <v>-6.316284766826989</v>
          </cell>
          <cell r="N39">
            <v>-7181.6503484672012</v>
          </cell>
          <cell r="O39">
            <v>-1161.2901110572404</v>
          </cell>
          <cell r="P39">
            <v>-2061.9511621306706</v>
          </cell>
        </row>
        <row r="40">
          <cell r="A40" t="str">
            <v>J&amp;J Prof Russia</v>
          </cell>
          <cell r="B40" t="str">
            <v>004466</v>
          </cell>
          <cell r="C40">
            <v>25950</v>
          </cell>
          <cell r="D40">
            <v>23840</v>
          </cell>
          <cell r="E40">
            <v>26280</v>
          </cell>
          <cell r="F40">
            <v>13298</v>
          </cell>
          <cell r="G40">
            <v>8.8506711409395979</v>
          </cell>
          <cell r="H40">
            <v>8.8506711409395979</v>
          </cell>
          <cell r="I40">
            <v>-1.2557077625570778</v>
          </cell>
          <cell r="J40">
            <v>-1.2557077625570778</v>
          </cell>
          <cell r="K40">
            <v>95.142126635584304</v>
          </cell>
          <cell r="L40">
            <v>95.142126635584304</v>
          </cell>
          <cell r="N40">
            <v>2110</v>
          </cell>
          <cell r="O40">
            <v>-330.00000000000006</v>
          </cell>
          <cell r="P40">
            <v>12652</v>
          </cell>
        </row>
        <row r="41">
          <cell r="A41" t="str">
            <v>J&amp;J S.E. Slovenia</v>
          </cell>
          <cell r="B41" t="str">
            <v>002790</v>
          </cell>
          <cell r="C41">
            <v>19539</v>
          </cell>
          <cell r="D41">
            <v>16978</v>
          </cell>
          <cell r="E41">
            <v>19260</v>
          </cell>
          <cell r="F41">
            <v>14156</v>
          </cell>
          <cell r="G41">
            <v>15.084226646248085</v>
          </cell>
          <cell r="H41">
            <v>5.473099237332665</v>
          </cell>
          <cell r="I41">
            <v>1.4485981308411215</v>
          </cell>
          <cell r="J41">
            <v>1.8555618895867394</v>
          </cell>
          <cell r="K41">
            <v>38.026278609776782</v>
          </cell>
          <cell r="L41">
            <v>19.577224947217296</v>
          </cell>
          <cell r="N41">
            <v>929.22278851433987</v>
          </cell>
          <cell r="O41">
            <v>357.38121993440598</v>
          </cell>
          <cell r="P41">
            <v>2771.3519635280804</v>
          </cell>
        </row>
        <row r="42">
          <cell r="A42" t="str">
            <v>J&amp;J Medical Turkey</v>
          </cell>
          <cell r="B42" t="str">
            <v>002693</v>
          </cell>
          <cell r="C42">
            <v>10283</v>
          </cell>
          <cell r="D42">
            <v>10565</v>
          </cell>
          <cell r="E42">
            <v>10061</v>
          </cell>
          <cell r="F42">
            <v>8372</v>
          </cell>
          <cell r="G42">
            <v>-2.6691907240889732</v>
          </cell>
          <cell r="H42">
            <v>-4.9627421758569339</v>
          </cell>
          <cell r="I42">
            <v>2.2065401053573201</v>
          </cell>
          <cell r="J42">
            <v>2.1955128205128212</v>
          </cell>
          <cell r="K42">
            <v>22.826086956521742</v>
          </cell>
          <cell r="L42">
            <v>12.528674783836237</v>
          </cell>
          <cell r="N42">
            <v>-524.31371087928505</v>
          </cell>
          <cell r="O42">
            <v>220.89054487179493</v>
          </cell>
          <cell r="P42">
            <v>1048.9006529027699</v>
          </cell>
        </row>
        <row r="43">
          <cell r="A43" t="str">
            <v>East Umbrellas</v>
          </cell>
          <cell r="B43" t="str">
            <v>A000FC</v>
          </cell>
          <cell r="C43">
            <v>137463</v>
          </cell>
          <cell r="D43">
            <v>137454</v>
          </cell>
          <cell r="E43">
            <v>138661</v>
          </cell>
          <cell r="F43">
            <v>105235</v>
          </cell>
          <cell r="G43">
            <v>6.5476450303374222E-3</v>
          </cell>
          <cell r="H43">
            <v>-3.7381019967732749</v>
          </cell>
          <cell r="I43">
            <v>-0.86397761446982213</v>
          </cell>
          <cell r="J43">
            <v>-0.66496756071733165</v>
          </cell>
          <cell r="K43">
            <v>30.624792131895283</v>
          </cell>
          <cell r="L43">
            <v>19.047515644020564</v>
          </cell>
          <cell r="N43">
            <v>-5138.1707186447375</v>
          </cell>
          <cell r="O43">
            <v>-922.05066936625929</v>
          </cell>
          <cell r="P43">
            <v>20044.65308798504</v>
          </cell>
        </row>
        <row r="44">
          <cell r="A44" t="str">
            <v>J&amp;J Prof Pr S Africa</v>
          </cell>
          <cell r="B44" t="str">
            <v>004530</v>
          </cell>
          <cell r="C44">
            <v>51860</v>
          </cell>
          <cell r="D44">
            <v>40446</v>
          </cell>
          <cell r="E44">
            <v>49912</v>
          </cell>
          <cell r="F44">
            <v>31742</v>
          </cell>
          <cell r="G44">
            <v>28.2203431736142</v>
          </cell>
          <cell r="H44">
            <v>3.202082439253672</v>
          </cell>
          <cell r="I44">
            <v>3.9028690495271681</v>
          </cell>
          <cell r="J44">
            <v>3.2250234428696718</v>
          </cell>
          <cell r="K44">
            <v>63.379749228151972</v>
          </cell>
          <cell r="L44">
            <v>17.637860849207673</v>
          </cell>
          <cell r="N44">
            <v>1295.1142633805403</v>
          </cell>
          <cell r="O44">
            <v>1609.6737008051107</v>
          </cell>
          <cell r="P44">
            <v>5598.6097907554995</v>
          </cell>
        </row>
        <row r="45">
          <cell r="A45" t="str">
            <v>J&amp;J Prof. Egypt</v>
          </cell>
          <cell r="B45" t="str">
            <v>003505</v>
          </cell>
          <cell r="C45">
            <v>8605</v>
          </cell>
          <cell r="D45">
            <v>8977</v>
          </cell>
          <cell r="E45">
            <v>8134</v>
          </cell>
          <cell r="F45">
            <v>8350</v>
          </cell>
          <cell r="G45">
            <v>-4.1439233596970038</v>
          </cell>
          <cell r="H45">
            <v>17.508076570712152</v>
          </cell>
          <cell r="I45">
            <v>5.790508974674208</v>
          </cell>
          <cell r="J45">
            <v>5.8116058441699421</v>
          </cell>
          <cell r="K45">
            <v>3.0538922155688626</v>
          </cell>
          <cell r="L45">
            <v>26.466009340944424</v>
          </cell>
          <cell r="N45">
            <v>1571.70003375283</v>
          </cell>
          <cell r="O45">
            <v>472.71601936478305</v>
          </cell>
          <cell r="P45">
            <v>2209.9117799688593</v>
          </cell>
        </row>
        <row r="46">
          <cell r="A46" t="str">
            <v>J&amp;J Medical Israel</v>
          </cell>
          <cell r="B46" t="str">
            <v>004966</v>
          </cell>
          <cell r="C46">
            <v>25917</v>
          </cell>
          <cell r="D46">
            <v>24042</v>
          </cell>
          <cell r="E46">
            <v>25562</v>
          </cell>
          <cell r="F46">
            <v>22034</v>
          </cell>
          <cell r="G46">
            <v>7.7988520089842774</v>
          </cell>
          <cell r="H46">
            <v>5.467895780181891</v>
          </cell>
          <cell r="I46">
            <v>1.3887802206400124</v>
          </cell>
          <cell r="J46">
            <v>1.7320620112498275</v>
          </cell>
          <cell r="K46">
            <v>17.622764818008537</v>
          </cell>
          <cell r="L46">
            <v>14.181776186626621</v>
          </cell>
          <cell r="N46">
            <v>1314.5915034713303</v>
          </cell>
          <cell r="O46">
            <v>442.74969131568093</v>
          </cell>
          <cell r="P46">
            <v>3124.8125649613098</v>
          </cell>
        </row>
        <row r="47">
          <cell r="A47" t="str">
            <v>J&amp;J Prof Middle East</v>
          </cell>
          <cell r="B47" t="str">
            <v>004961</v>
          </cell>
          <cell r="C47">
            <v>40644</v>
          </cell>
          <cell r="D47">
            <v>33689</v>
          </cell>
          <cell r="E47">
            <v>39904</v>
          </cell>
          <cell r="F47">
            <v>29712</v>
          </cell>
          <cell r="G47">
            <v>20.644720828757162</v>
          </cell>
          <cell r="H47">
            <v>20.644720828757162</v>
          </cell>
          <cell r="I47">
            <v>1.8544506816359263</v>
          </cell>
          <cell r="J47">
            <v>1.8544506816359263</v>
          </cell>
          <cell r="K47">
            <v>36.793214862681744</v>
          </cell>
          <cell r="L47">
            <v>36.793214862681744</v>
          </cell>
          <cell r="N47">
            <v>6955.0000000000009</v>
          </cell>
          <cell r="O47">
            <v>740.00000000000011</v>
          </cell>
          <cell r="P47">
            <v>10932</v>
          </cell>
        </row>
        <row r="48">
          <cell r="A48" t="str">
            <v>Africa/ME</v>
          </cell>
          <cell r="B48" t="str">
            <v>A000FD</v>
          </cell>
          <cell r="C48">
            <v>127026</v>
          </cell>
          <cell r="D48">
            <v>107154</v>
          </cell>
          <cell r="E48">
            <v>123512</v>
          </cell>
          <cell r="F48">
            <v>91838</v>
          </cell>
          <cell r="G48">
            <v>18.545271291785653</v>
          </cell>
          <cell r="H48">
            <v>10.392897885850926</v>
          </cell>
          <cell r="I48">
            <v>2.8450676857309412</v>
          </cell>
          <cell r="J48">
            <v>2.6435807140080105</v>
          </cell>
          <cell r="K48">
            <v>38.315294322611557</v>
          </cell>
          <cell r="L48">
            <v>23.808591362710064</v>
          </cell>
          <cell r="N48">
            <v>11136.405800604702</v>
          </cell>
          <cell r="O48">
            <v>3265.1394114855739</v>
          </cell>
          <cell r="P48">
            <v>21865.334135685669</v>
          </cell>
        </row>
        <row r="49">
          <cell r="A49" t="str">
            <v>Ttl Hak Umbrellas</v>
          </cell>
          <cell r="B49" t="str">
            <v>A000DN</v>
          </cell>
          <cell r="C49">
            <v>824940</v>
          </cell>
          <cell r="D49">
            <v>752317</v>
          </cell>
          <cell r="E49">
            <v>824602</v>
          </cell>
          <cell r="F49">
            <v>615821</v>
          </cell>
          <cell r="G49">
            <v>9.6532445764219084</v>
          </cell>
          <cell r="H49">
            <v>0.93382862727250404</v>
          </cell>
          <cell r="I49">
            <v>4.0989471284328685E-2</v>
          </cell>
          <cell r="J49">
            <v>0.24978675955801524</v>
          </cell>
          <cell r="K49">
            <v>33.957757205421707</v>
          </cell>
          <cell r="L49">
            <v>14.807327014810594</v>
          </cell>
          <cell r="N49">
            <v>7025.3515138376843</v>
          </cell>
          <cell r="O49">
            <v>2059.7466150505848</v>
          </cell>
          <cell r="P49">
            <v>91186.629295876759</v>
          </cell>
        </row>
        <row r="50">
          <cell r="A50" t="str">
            <v>Ttl Hak</v>
          </cell>
          <cell r="B50" t="str">
            <v>A000CF</v>
          </cell>
          <cell r="C50">
            <v>824940</v>
          </cell>
          <cell r="D50">
            <v>752317</v>
          </cell>
          <cell r="E50">
            <v>824602</v>
          </cell>
          <cell r="F50">
            <v>615821</v>
          </cell>
          <cell r="G50">
            <v>9.6532445764219084</v>
          </cell>
          <cell r="H50">
            <v>0.93382862727250404</v>
          </cell>
          <cell r="I50">
            <v>4.0989471284328685E-2</v>
          </cell>
          <cell r="J50">
            <v>0.24978675955801524</v>
          </cell>
          <cell r="K50">
            <v>33.957757205421707</v>
          </cell>
          <cell r="L50">
            <v>14.807327014810594</v>
          </cell>
          <cell r="N50">
            <v>7025.3515138376843</v>
          </cell>
          <cell r="O50">
            <v>2059.7466150505848</v>
          </cell>
          <cell r="P50">
            <v>91186.629295876759</v>
          </cell>
        </row>
        <row r="51">
          <cell r="A51" t="str">
            <v>Cordis USA</v>
          </cell>
          <cell r="B51" t="str">
            <v>001650</v>
          </cell>
          <cell r="C51">
            <v>1040759</v>
          </cell>
          <cell r="D51">
            <v>1274321</v>
          </cell>
          <cell r="E51">
            <v>1077265</v>
          </cell>
          <cell r="F51">
            <v>605911</v>
          </cell>
          <cell r="G51">
            <v>-18.328348979574219</v>
          </cell>
          <cell r="H51">
            <v>-18.328348979574219</v>
          </cell>
          <cell r="I51">
            <v>-3.3887669236445999</v>
          </cell>
          <cell r="J51">
            <v>-3.3887669236445999</v>
          </cell>
          <cell r="K51">
            <v>71.767635840907332</v>
          </cell>
          <cell r="L51">
            <v>71.767635840907332</v>
          </cell>
          <cell r="N51">
            <v>-233561.99999999997</v>
          </cell>
          <cell r="O51">
            <v>-36506</v>
          </cell>
          <cell r="P51">
            <v>434848</v>
          </cell>
        </row>
        <row r="52">
          <cell r="A52" t="str">
            <v>Cordis Roden</v>
          </cell>
          <cell r="B52" t="str">
            <v>002523</v>
          </cell>
          <cell r="C52">
            <v>384</v>
          </cell>
          <cell r="D52">
            <v>0</v>
          </cell>
          <cell r="E52">
            <v>279</v>
          </cell>
          <cell r="F52">
            <v>458</v>
          </cell>
          <cell r="G52">
            <v>0</v>
          </cell>
          <cell r="H52">
            <v>0</v>
          </cell>
          <cell r="I52">
            <v>37.634408602150536</v>
          </cell>
          <cell r="J52">
            <v>37.848605577689234</v>
          </cell>
          <cell r="K52">
            <v>-16.157205240174672</v>
          </cell>
          <cell r="L52">
            <v>-30.241935483870957</v>
          </cell>
          <cell r="N52">
            <v>0</v>
          </cell>
          <cell r="O52">
            <v>105.59760956175296</v>
          </cell>
          <cell r="P52">
            <v>-138.508064516129</v>
          </cell>
        </row>
        <row r="53">
          <cell r="A53" t="str">
            <v>Ttl Cordis Dom</v>
          </cell>
          <cell r="B53" t="str">
            <v>A000FE</v>
          </cell>
          <cell r="C53">
            <v>1041143</v>
          </cell>
          <cell r="D53">
            <v>1274321</v>
          </cell>
          <cell r="E53">
            <v>1077544</v>
          </cell>
          <cell r="F53">
            <v>606369</v>
          </cell>
          <cell r="G53">
            <v>-18.298215284845813</v>
          </cell>
          <cell r="H53">
            <v>-18.298215284845813</v>
          </cell>
          <cell r="I53">
            <v>-3.3781451151878721</v>
          </cell>
          <cell r="J53">
            <v>-3.3780896548482708</v>
          </cell>
          <cell r="K53">
            <v>71.701224831744369</v>
          </cell>
          <cell r="L53">
            <v>71.690586414457854</v>
          </cell>
          <cell r="N53">
            <v>-233178.00000000003</v>
          </cell>
          <cell r="O53">
            <v>-36400.402390438248</v>
          </cell>
          <cell r="P53">
            <v>434709.49193548399</v>
          </cell>
        </row>
        <row r="54">
          <cell r="A54" t="str">
            <v>Cordis Benelux</v>
          </cell>
          <cell r="B54" t="str">
            <v>002521</v>
          </cell>
          <cell r="C54">
            <v>23691</v>
          </cell>
          <cell r="D54">
            <v>23986</v>
          </cell>
          <cell r="E54">
            <v>22960</v>
          </cell>
          <cell r="F54">
            <v>18675</v>
          </cell>
          <cell r="G54">
            <v>-1.2298840990577837</v>
          </cell>
          <cell r="H54">
            <v>-10.727713259253063</v>
          </cell>
          <cell r="I54">
            <v>3.1837979094076658</v>
          </cell>
          <cell r="J54">
            <v>3.546855315437544</v>
          </cell>
          <cell r="K54">
            <v>26.85943775100402</v>
          </cell>
          <cell r="L54">
            <v>5.7501979414093176</v>
          </cell>
          <cell r="N54">
            <v>-2573.1493023644398</v>
          </cell>
          <cell r="O54">
            <v>814.35798042446015</v>
          </cell>
          <cell r="P54">
            <v>1073.8494655581901</v>
          </cell>
        </row>
        <row r="55">
          <cell r="A55" t="str">
            <v>Cordis France</v>
          </cell>
          <cell r="B55" t="str">
            <v>002232</v>
          </cell>
          <cell r="C55">
            <v>37859</v>
          </cell>
          <cell r="D55">
            <v>49420</v>
          </cell>
          <cell r="E55">
            <v>39865</v>
          </cell>
          <cell r="F55">
            <v>27956</v>
          </cell>
          <cell r="G55">
            <v>-23.393363010926752</v>
          </cell>
          <cell r="H55">
            <v>-30.763148290823551</v>
          </cell>
          <cell r="I55">
            <v>-5.0319829424307034</v>
          </cell>
          <cell r="J55">
            <v>-4.7022380978958482</v>
          </cell>
          <cell r="K55">
            <v>35.423522678494777</v>
          </cell>
          <cell r="L55">
            <v>12.885524445472884</v>
          </cell>
          <cell r="N55">
            <v>-15203.147885324999</v>
          </cell>
          <cell r="O55">
            <v>-1874.5472177261797</v>
          </cell>
          <cell r="P55">
            <v>3602.2772139763997</v>
          </cell>
        </row>
        <row r="56">
          <cell r="A56" t="str">
            <v>Cordis Germany</v>
          </cell>
          <cell r="B56" t="str">
            <v>002302</v>
          </cell>
          <cell r="C56">
            <v>56730</v>
          </cell>
          <cell r="D56">
            <v>69200</v>
          </cell>
          <cell r="E56">
            <v>57420</v>
          </cell>
          <cell r="F56">
            <v>46915</v>
          </cell>
          <cell r="G56">
            <v>-18.020231213872833</v>
          </cell>
          <cell r="H56">
            <v>-25.908228718706074</v>
          </cell>
          <cell r="I56">
            <v>-1.2016718913270636</v>
          </cell>
          <cell r="J56">
            <v>-0.85831089066707933</v>
          </cell>
          <cell r="K56">
            <v>20.920814238516467</v>
          </cell>
          <cell r="L56">
            <v>0.7958082180987277</v>
          </cell>
          <cell r="N56">
            <v>-17928.494273344601</v>
          </cell>
          <cell r="O56">
            <v>-492.84211342103691</v>
          </cell>
          <cell r="P56">
            <v>373.3534255210181</v>
          </cell>
        </row>
        <row r="57">
          <cell r="A57" t="str">
            <v>Cordis Italy</v>
          </cell>
          <cell r="B57" t="str">
            <v>002332</v>
          </cell>
          <cell r="C57">
            <v>53023</v>
          </cell>
          <cell r="D57">
            <v>49579</v>
          </cell>
          <cell r="E57">
            <v>50286</v>
          </cell>
          <cell r="F57">
            <v>36683</v>
          </cell>
          <cell r="G57">
            <v>6.9464894410940126</v>
          </cell>
          <cell r="H57">
            <v>-3.3387901938196016</v>
          </cell>
          <cell r="I57">
            <v>5.4428668018931718</v>
          </cell>
          <cell r="J57">
            <v>5.811946902654876</v>
          </cell>
          <cell r="K57">
            <v>44.543794128070225</v>
          </cell>
          <cell r="L57">
            <v>20.486207330898093</v>
          </cell>
          <cell r="N57">
            <v>-1655.3387901938204</v>
          </cell>
          <cell r="O57">
            <v>2922.5956194690311</v>
          </cell>
          <cell r="P57">
            <v>7514.9554351933475</v>
          </cell>
        </row>
        <row r="58">
          <cell r="A58" t="str">
            <v>Cordis UK</v>
          </cell>
          <cell r="B58" t="str">
            <v>005102</v>
          </cell>
          <cell r="C58">
            <v>26903</v>
          </cell>
          <cell r="D58">
            <v>31054</v>
          </cell>
          <cell r="E58">
            <v>26360</v>
          </cell>
          <cell r="F58">
            <v>23705</v>
          </cell>
          <cell r="G58">
            <v>-13.367038062729439</v>
          </cell>
          <cell r="H58">
            <v>-15.413476651625006</v>
          </cell>
          <cell r="I58">
            <v>2.0599393019726859</v>
          </cell>
          <cell r="J58">
            <v>2.0429384060187181</v>
          </cell>
          <cell r="K58">
            <v>13.490824720523097</v>
          </cell>
          <cell r="L58">
            <v>3.9504018941990182</v>
          </cell>
          <cell r="N58">
            <v>-4786.501039395629</v>
          </cell>
          <cell r="O58">
            <v>538.51856382653409</v>
          </cell>
          <cell r="P58">
            <v>936.44276901987723</v>
          </cell>
        </row>
        <row r="59">
          <cell r="A59" t="str">
            <v>Ttl Cordis Intl</v>
          </cell>
          <cell r="B59" t="str">
            <v>A000FF</v>
          </cell>
          <cell r="C59">
            <v>198206</v>
          </cell>
          <cell r="D59">
            <v>223239</v>
          </cell>
          <cell r="E59">
            <v>196891</v>
          </cell>
          <cell r="F59">
            <v>153934</v>
          </cell>
          <cell r="G59">
            <v>-11.213542436581422</v>
          </cell>
          <cell r="H59">
            <v>-18.879600468835417</v>
          </cell>
          <cell r="I59">
            <v>0.66788222925374952</v>
          </cell>
          <cell r="J59">
            <v>0.96910617172588231</v>
          </cell>
          <cell r="K59">
            <v>28.760377824262342</v>
          </cell>
          <cell r="L59">
            <v>8.7705629096033562</v>
          </cell>
          <cell r="N59">
            <v>-42146.631290623496</v>
          </cell>
          <cell r="O59">
            <v>1908.0828325728069</v>
          </cell>
          <cell r="P59">
            <v>13500.87830926883</v>
          </cell>
        </row>
        <row r="60">
          <cell r="A60" t="str">
            <v>Ttl Cordis Direct</v>
          </cell>
          <cell r="B60" t="str">
            <v>A000DO</v>
          </cell>
          <cell r="C60">
            <v>1239349</v>
          </cell>
          <cell r="D60">
            <v>1497560</v>
          </cell>
          <cell r="E60">
            <v>1274435</v>
          </cell>
          <cell r="F60">
            <v>760303</v>
          </cell>
          <cell r="G60">
            <v>-17.242113838510644</v>
          </cell>
          <cell r="H60">
            <v>-18.384881493270623</v>
          </cell>
          <cell r="I60">
            <v>-2.7530631220893964</v>
          </cell>
          <cell r="J60">
            <v>-2.7064793071333919</v>
          </cell>
          <cell r="K60">
            <v>63.00724842595649</v>
          </cell>
          <cell r="L60">
            <v>58.951545665971693</v>
          </cell>
          <cell r="N60">
            <v>-275324.63129062351</v>
          </cell>
          <cell r="O60">
            <v>-34492.319557865441</v>
          </cell>
          <cell r="P60">
            <v>448210.37024475279</v>
          </cell>
        </row>
        <row r="61">
          <cell r="A61" t="str">
            <v>Biosense Webster USA</v>
          </cell>
          <cell r="B61" t="str">
            <v>001655</v>
          </cell>
          <cell r="C61">
            <v>77858</v>
          </cell>
          <cell r="D61">
            <v>69933</v>
          </cell>
          <cell r="E61">
            <v>77807</v>
          </cell>
          <cell r="F61">
            <v>64452</v>
          </cell>
          <cell r="G61">
            <v>11.332275177670056</v>
          </cell>
          <cell r="H61">
            <v>11.332275177670056</v>
          </cell>
          <cell r="I61">
            <v>6.5546801701646382E-2</v>
          </cell>
          <cell r="J61">
            <v>6.5546801701646368E-2</v>
          </cell>
          <cell r="K61">
            <v>20.799975175324274</v>
          </cell>
          <cell r="L61">
            <v>20.799975175324274</v>
          </cell>
          <cell r="N61">
            <v>7925</v>
          </cell>
          <cell r="O61">
            <v>50.999999999999986</v>
          </cell>
          <cell r="P61">
            <v>13406</v>
          </cell>
        </row>
        <row r="62">
          <cell r="A62" t="str">
            <v>Biosense Europe</v>
          </cell>
          <cell r="B62" t="str">
            <v>003717</v>
          </cell>
          <cell r="C62">
            <v>36958</v>
          </cell>
          <cell r="D62">
            <v>35352</v>
          </cell>
          <cell r="E62">
            <v>38769</v>
          </cell>
          <cell r="F62">
            <v>28916</v>
          </cell>
          <cell r="G62">
            <v>4.5428830052047982</v>
          </cell>
          <cell r="H62">
            <v>-5.512882287917007</v>
          </cell>
          <cell r="I62">
            <v>-4.6712579638370864</v>
          </cell>
          <cell r="J62">
            <v>-4.3415879939166073</v>
          </cell>
          <cell r="K62">
            <v>27.811592198091027</v>
          </cell>
          <cell r="L62">
            <v>6.5388302972195698</v>
          </cell>
          <cell r="N62">
            <v>-1948.9141464244203</v>
          </cell>
          <cell r="O62">
            <v>-1683.1902493615296</v>
          </cell>
          <cell r="P62">
            <v>1890.7681687440106</v>
          </cell>
        </row>
        <row r="63">
          <cell r="A63" t="str">
            <v>Ttl Biosense</v>
          </cell>
          <cell r="B63" t="str">
            <v>A000DP</v>
          </cell>
          <cell r="C63">
            <v>114816</v>
          </cell>
          <cell r="D63">
            <v>105285</v>
          </cell>
          <cell r="E63">
            <v>116576</v>
          </cell>
          <cell r="F63">
            <v>93368</v>
          </cell>
          <cell r="G63">
            <v>9.052571591394786</v>
          </cell>
          <cell r="H63">
            <v>5.6761037693646577</v>
          </cell>
          <cell r="I63">
            <v>-1.5097447158934947</v>
          </cell>
          <cell r="J63">
            <v>-1.4001082979013943</v>
          </cell>
          <cell r="K63">
            <v>22.971467740553507</v>
          </cell>
          <cell r="L63">
            <v>16.383309237366127</v>
          </cell>
          <cell r="N63">
            <v>5976.0858535755797</v>
          </cell>
          <cell r="O63">
            <v>-1632.1902493615296</v>
          </cell>
          <cell r="P63">
            <v>15296.768168744007</v>
          </cell>
        </row>
        <row r="64">
          <cell r="A64" t="str">
            <v>Ttl Croce Direct</v>
          </cell>
          <cell r="B64" t="str">
            <v>A000CG</v>
          </cell>
          <cell r="C64">
            <v>1354165</v>
          </cell>
          <cell r="D64">
            <v>1602845</v>
          </cell>
          <cell r="E64">
            <v>1391011</v>
          </cell>
          <cell r="F64">
            <v>853671</v>
          </cell>
          <cell r="G64">
            <v>-15.514912546128917</v>
          </cell>
          <cell r="H64">
            <v>-16.804403759380847</v>
          </cell>
          <cell r="I64">
            <v>-2.6488647465764115</v>
          </cell>
          <cell r="J64">
            <v>-2.5969967029180197</v>
          </cell>
          <cell r="K64">
            <v>58.628441167616103</v>
          </cell>
          <cell r="L64">
            <v>54.295757781803133</v>
          </cell>
          <cell r="N64">
            <v>-269348.54543704796</v>
          </cell>
          <cell r="O64">
            <v>-36124.509807226976</v>
          </cell>
          <cell r="P64">
            <v>463507.13841349661</v>
          </cell>
        </row>
        <row r="65">
          <cell r="A65" t="str">
            <v>DePuy Ortho Joint US</v>
          </cell>
          <cell r="B65" t="str">
            <v>000940</v>
          </cell>
          <cell r="C65">
            <v>708840</v>
          </cell>
          <cell r="D65">
            <v>689300</v>
          </cell>
          <cell r="E65">
            <v>710949</v>
          </cell>
          <cell r="F65">
            <v>623003</v>
          </cell>
          <cell r="G65">
            <v>2.8347599013491949</v>
          </cell>
          <cell r="H65">
            <v>2.8347599013491949</v>
          </cell>
          <cell r="I65">
            <v>-0.2966457509610394</v>
          </cell>
          <cell r="J65">
            <v>-0.2966457509610394</v>
          </cell>
          <cell r="K65">
            <v>13.777943284382259</v>
          </cell>
          <cell r="L65">
            <v>13.777943284382259</v>
          </cell>
          <cell r="N65">
            <v>19540</v>
          </cell>
          <cell r="O65">
            <v>-2109</v>
          </cell>
          <cell r="P65">
            <v>85837</v>
          </cell>
        </row>
        <row r="66">
          <cell r="A66" t="str">
            <v>DePuy Acromed USA</v>
          </cell>
          <cell r="B66" t="str">
            <v>000942</v>
          </cell>
          <cell r="C66">
            <v>369030</v>
          </cell>
          <cell r="D66">
            <v>362301</v>
          </cell>
          <cell r="E66">
            <v>371515</v>
          </cell>
          <cell r="F66">
            <v>307910</v>
          </cell>
          <cell r="G66">
            <v>1.8572954532281167</v>
          </cell>
          <cell r="H66">
            <v>1.8572954532281167</v>
          </cell>
          <cell r="I66">
            <v>-0.66888281765204638</v>
          </cell>
          <cell r="J66">
            <v>-0.66888281765204638</v>
          </cell>
          <cell r="K66">
            <v>19.849956156019616</v>
          </cell>
          <cell r="L66">
            <v>19.849956156019616</v>
          </cell>
          <cell r="N66">
            <v>6728.9999999999991</v>
          </cell>
          <cell r="O66">
            <v>-2485</v>
          </cell>
          <cell r="P66">
            <v>61120</v>
          </cell>
        </row>
        <row r="67">
          <cell r="A67" t="str">
            <v>DePuy Ace Medical US</v>
          </cell>
          <cell r="B67" t="str">
            <v>000944</v>
          </cell>
          <cell r="C67">
            <v>87559</v>
          </cell>
          <cell r="D67">
            <v>82692</v>
          </cell>
          <cell r="E67">
            <v>81700</v>
          </cell>
          <cell r="F67">
            <v>72067</v>
          </cell>
          <cell r="G67">
            <v>5.885696318870024</v>
          </cell>
          <cell r="H67">
            <v>5.885696318870024</v>
          </cell>
          <cell r="I67">
            <v>7.1713586291309666</v>
          </cell>
          <cell r="J67">
            <v>7.1713586291309666</v>
          </cell>
          <cell r="K67">
            <v>21.496662827646496</v>
          </cell>
          <cell r="L67">
            <v>21.496662827646496</v>
          </cell>
          <cell r="N67">
            <v>4867</v>
          </cell>
          <cell r="O67">
            <v>5859</v>
          </cell>
          <cell r="P67">
            <v>15492</v>
          </cell>
        </row>
        <row r="68">
          <cell r="A68" t="str">
            <v>DePuy CBS USA</v>
          </cell>
          <cell r="B68" t="str">
            <v>000946</v>
          </cell>
          <cell r="C68">
            <v>18572</v>
          </cell>
          <cell r="D68">
            <v>20440</v>
          </cell>
          <cell r="E68">
            <v>19958</v>
          </cell>
          <cell r="F68">
            <v>19048</v>
          </cell>
          <cell r="G68">
            <v>-9.1389432485322892</v>
          </cell>
          <cell r="H68">
            <v>-9.1389432485322892</v>
          </cell>
          <cell r="I68">
            <v>-6.9445836256137889</v>
          </cell>
          <cell r="J68">
            <v>-6.9445836256137889</v>
          </cell>
          <cell r="K68">
            <v>-2.4989500209995801</v>
          </cell>
          <cell r="L68">
            <v>-2.4989500209995801</v>
          </cell>
          <cell r="N68">
            <v>-1867.9999999999998</v>
          </cell>
          <cell r="O68">
            <v>-1386</v>
          </cell>
          <cell r="P68">
            <v>-476</v>
          </cell>
        </row>
        <row r="69">
          <cell r="A69" t="str">
            <v>DePuy Ireland</v>
          </cell>
          <cell r="B69" t="str">
            <v>003970</v>
          </cell>
          <cell r="C69">
            <v>13950</v>
          </cell>
          <cell r="D69">
            <v>12234</v>
          </cell>
          <cell r="E69">
            <v>14951</v>
          </cell>
          <cell r="F69">
            <v>4740</v>
          </cell>
          <cell r="G69">
            <v>14.026483570377636</v>
          </cell>
          <cell r="H69">
            <v>3.0548730548730583</v>
          </cell>
          <cell r="I69">
            <v>-6.6952043341582499</v>
          </cell>
          <cell r="J69">
            <v>-6.3695215417813857</v>
          </cell>
          <cell r="K69">
            <v>194.30379746835442</v>
          </cell>
          <cell r="L69">
            <v>145.33047377656456</v>
          </cell>
          <cell r="N69">
            <v>373.73316953316993</v>
          </cell>
          <cell r="O69">
            <v>-952.30716571173491</v>
          </cell>
          <cell r="P69">
            <v>6888.6644570091603</v>
          </cell>
        </row>
        <row r="70">
          <cell r="A70" t="str">
            <v>DePuy Australia</v>
          </cell>
          <cell r="B70" t="str">
            <v>002961</v>
          </cell>
          <cell r="C70">
            <v>49185</v>
          </cell>
          <cell r="D70">
            <v>43680</v>
          </cell>
          <cell r="E70">
            <v>50632</v>
          </cell>
          <cell r="F70">
            <v>41600</v>
          </cell>
          <cell r="G70">
            <v>12.603021978021978</v>
          </cell>
          <cell r="H70">
            <v>0.35321670356672158</v>
          </cell>
          <cell r="I70">
            <v>-2.8578764417759515</v>
          </cell>
          <cell r="J70">
            <v>-2.8278622501455994</v>
          </cell>
          <cell r="K70">
            <v>18.23317307692308</v>
          </cell>
          <cell r="L70">
            <v>1.2302806537398994</v>
          </cell>
          <cell r="N70">
            <v>154.28505611794398</v>
          </cell>
          <cell r="O70">
            <v>-1431.8032144937199</v>
          </cell>
          <cell r="P70">
            <v>511.79675195579813</v>
          </cell>
        </row>
        <row r="71">
          <cell r="A71" t="str">
            <v>DePuy France</v>
          </cell>
          <cell r="B71" t="str">
            <v>002231</v>
          </cell>
          <cell r="C71">
            <v>40703</v>
          </cell>
          <cell r="D71">
            <v>42802</v>
          </cell>
          <cell r="E71">
            <v>43574</v>
          </cell>
          <cell r="F71">
            <v>35082</v>
          </cell>
          <cell r="G71">
            <v>-4.9039764496986127</v>
          </cell>
          <cell r="H71">
            <v>-14.052953156822811</v>
          </cell>
          <cell r="I71">
            <v>-6.5887914811584878</v>
          </cell>
          <cell r="J71">
            <v>-6.2629254219112998</v>
          </cell>
          <cell r="K71">
            <v>16.022461661250784</v>
          </cell>
          <cell r="L71">
            <v>-3.2874980243401173</v>
          </cell>
          <cell r="N71">
            <v>-6014.9450101832999</v>
          </cell>
          <cell r="O71">
            <v>-2729.0071233436297</v>
          </cell>
          <cell r="P71">
            <v>-1153.3200568989998</v>
          </cell>
        </row>
        <row r="72">
          <cell r="A72" t="str">
            <v>DePuy Germany</v>
          </cell>
          <cell r="B72" t="str">
            <v>002301</v>
          </cell>
          <cell r="C72">
            <v>78322</v>
          </cell>
          <cell r="D72">
            <v>75466</v>
          </cell>
          <cell r="E72">
            <v>83322</v>
          </cell>
          <cell r="F72">
            <v>60901</v>
          </cell>
          <cell r="G72">
            <v>3.7844857286725149</v>
          </cell>
          <cell r="H72">
            <v>-6.2005417175633264</v>
          </cell>
          <cell r="I72">
            <v>-6.0008161109910958</v>
          </cell>
          <cell r="J72">
            <v>-5.6745353556932265</v>
          </cell>
          <cell r="K72">
            <v>28.605441618364235</v>
          </cell>
          <cell r="L72">
            <v>7.2001942307400535</v>
          </cell>
          <cell r="N72">
            <v>-4679.3008125763399</v>
          </cell>
          <cell r="O72">
            <v>-4728.1363490707099</v>
          </cell>
          <cell r="P72">
            <v>4384.9902884630001</v>
          </cell>
        </row>
        <row r="73">
          <cell r="A73" t="str">
            <v>DePuy UK</v>
          </cell>
          <cell r="B73" t="str">
            <v>005110</v>
          </cell>
          <cell r="C73">
            <v>126174</v>
          </cell>
          <cell r="D73">
            <v>91174</v>
          </cell>
          <cell r="E73">
            <v>94355</v>
          </cell>
          <cell r="F73">
            <v>104447</v>
          </cell>
          <cell r="G73">
            <v>38.388136968872708</v>
          </cell>
          <cell r="H73">
            <v>35.1183794705303</v>
          </cell>
          <cell r="I73">
            <v>33.722643209156907</v>
          </cell>
          <cell r="J73">
            <v>33.700722817450156</v>
          </cell>
          <cell r="K73">
            <v>20.80193782492556</v>
          </cell>
          <cell r="L73">
            <v>10.645549034858254</v>
          </cell>
          <cell r="N73">
            <v>32018.831298461293</v>
          </cell>
          <cell r="O73">
            <v>31798.317014405096</v>
          </cell>
          <cell r="P73">
            <v>11118.9566004384</v>
          </cell>
        </row>
        <row r="74">
          <cell r="A74" t="str">
            <v>DePuy Italy</v>
          </cell>
          <cell r="B74" t="str">
            <v>002341</v>
          </cell>
          <cell r="C74">
            <v>27218</v>
          </cell>
          <cell r="D74">
            <v>23009</v>
          </cell>
          <cell r="E74">
            <v>28698</v>
          </cell>
          <cell r="F74">
            <v>17648</v>
          </cell>
          <cell r="G74">
            <v>18.292841931418142</v>
          </cell>
          <cell r="H74">
            <v>6.9154727169794867</v>
          </cell>
          <cell r="I74">
            <v>-5.1571538086277791</v>
          </cell>
          <cell r="J74">
            <v>-4.8263296635137287</v>
          </cell>
          <cell r="K74">
            <v>54.227107887579322</v>
          </cell>
          <cell r="L74">
            <v>28.559459600984479</v>
          </cell>
          <cell r="N74">
            <v>1591.1811174498102</v>
          </cell>
          <cell r="O74">
            <v>-1385.0600868351698</v>
          </cell>
          <cell r="P74">
            <v>5040.1734303817402</v>
          </cell>
        </row>
        <row r="75">
          <cell r="A75" t="str">
            <v>DePuy New Zealand</v>
          </cell>
          <cell r="B75" t="str">
            <v>002963</v>
          </cell>
          <cell r="C75">
            <v>7145</v>
          </cell>
          <cell r="D75">
            <v>6237</v>
          </cell>
          <cell r="E75">
            <v>7149</v>
          </cell>
          <cell r="F75">
            <v>0</v>
          </cell>
          <cell r="G75">
            <v>14.558281224947891</v>
          </cell>
          <cell r="H75">
            <v>0.63572790845518179</v>
          </cell>
          <cell r="I75">
            <v>-5.5951881382011466E-2</v>
          </cell>
          <cell r="J75">
            <v>-0.12618296529968456</v>
          </cell>
          <cell r="K75">
            <v>0</v>
          </cell>
          <cell r="L75">
            <v>0</v>
          </cell>
          <cell r="N75">
            <v>39.650349650349689</v>
          </cell>
          <cell r="O75">
            <v>-9.0208201892744508</v>
          </cell>
          <cell r="P75">
            <v>0</v>
          </cell>
        </row>
        <row r="76">
          <cell r="A76" t="str">
            <v>DePuy Japan</v>
          </cell>
          <cell r="B76" t="str">
            <v>004081</v>
          </cell>
          <cell r="C76">
            <v>75848</v>
          </cell>
          <cell r="D76">
            <v>80489</v>
          </cell>
          <cell r="E76">
            <v>77621</v>
          </cell>
          <cell r="F76">
            <v>67436</v>
          </cell>
          <cell r="G76">
            <v>-5.7660052926486847</v>
          </cell>
          <cell r="H76">
            <v>-8.9375264250107609</v>
          </cell>
          <cell r="I76">
            <v>-2.2841756741088113</v>
          </cell>
          <cell r="J76">
            <v>-2.7430034597632216</v>
          </cell>
          <cell r="K76">
            <v>12.474049469126285</v>
          </cell>
          <cell r="L76">
            <v>5.3635081908881324</v>
          </cell>
          <cell r="N76">
            <v>-7193.7256442269118</v>
          </cell>
          <cell r="O76">
            <v>-2129.1467155028104</v>
          </cell>
          <cell r="P76">
            <v>3616.935383607321</v>
          </cell>
        </row>
        <row r="77">
          <cell r="A77" t="str">
            <v>DePuy CBS Germany</v>
          </cell>
          <cell r="B77" t="str">
            <v>002306</v>
          </cell>
          <cell r="C77">
            <v>2856</v>
          </cell>
          <cell r="D77">
            <v>2640</v>
          </cell>
          <cell r="E77">
            <v>2931</v>
          </cell>
          <cell r="F77">
            <v>1928</v>
          </cell>
          <cell r="G77">
            <v>8.1818181818181834</v>
          </cell>
          <cell r="H77">
            <v>-2.2390891840607199</v>
          </cell>
          <cell r="I77">
            <v>-2.5588536335721597</v>
          </cell>
          <cell r="J77">
            <v>-2.2390891840607199</v>
          </cell>
          <cell r="K77">
            <v>48.132780082987559</v>
          </cell>
          <cell r="L77">
            <v>23.489932885906018</v>
          </cell>
          <cell r="N77">
            <v>-59.111954459203005</v>
          </cell>
          <cell r="O77">
            <v>-65.627703984819703</v>
          </cell>
          <cell r="P77">
            <v>452.88590604026803</v>
          </cell>
        </row>
        <row r="78">
          <cell r="A78" t="str">
            <v>DePuy CBS UK</v>
          </cell>
          <cell r="B78" t="str">
            <v>005116</v>
          </cell>
          <cell r="C78">
            <v>4015</v>
          </cell>
          <cell r="D78">
            <v>3612</v>
          </cell>
          <cell r="E78">
            <v>3892</v>
          </cell>
          <cell r="F78">
            <v>3300</v>
          </cell>
          <cell r="G78">
            <v>11.157253599114066</v>
          </cell>
          <cell r="H78">
            <v>8.5440278988666147</v>
          </cell>
          <cell r="I78">
            <v>3.1603288797533402</v>
          </cell>
          <cell r="J78">
            <v>3.1483015741507963</v>
          </cell>
          <cell r="K78">
            <v>21.666666666666671</v>
          </cell>
          <cell r="L78">
            <v>11.459265890778882</v>
          </cell>
          <cell r="N78">
            <v>308.61028770706213</v>
          </cell>
          <cell r="O78">
            <v>122.53189726594898</v>
          </cell>
          <cell r="P78">
            <v>378.15577439570308</v>
          </cell>
        </row>
        <row r="79">
          <cell r="A79" t="str">
            <v>Sub Ttl DePuy</v>
          </cell>
          <cell r="B79" t="str">
            <v>A000DQ</v>
          </cell>
          <cell r="C79">
            <v>1609417</v>
          </cell>
          <cell r="D79">
            <v>1536076</v>
          </cell>
          <cell r="E79">
            <v>1591247</v>
          </cell>
          <cell r="F79">
            <v>1359110</v>
          </cell>
          <cell r="G79">
            <v>4.7745684458321085</v>
          </cell>
          <cell r="H79">
            <v>2.9820925434336512</v>
          </cell>
          <cell r="I79">
            <v>1.1418717521541282</v>
          </cell>
          <cell r="J79">
            <v>1.154424154926242</v>
          </cell>
          <cell r="K79">
            <v>18.416978758157917</v>
          </cell>
          <cell r="L79">
            <v>14.741797097761946</v>
          </cell>
          <cell r="N79">
            <v>45807.207857473892</v>
          </cell>
          <cell r="O79">
            <v>18369.739732539176</v>
          </cell>
          <cell r="P79">
            <v>200357.23853539239</v>
          </cell>
        </row>
        <row r="80">
          <cell r="A80" t="str">
            <v>Codman USA</v>
          </cell>
          <cell r="B80" t="str">
            <v>000945</v>
          </cell>
          <cell r="C80">
            <v>122286</v>
          </cell>
          <cell r="D80">
            <v>121794</v>
          </cell>
          <cell r="E80">
            <v>124875</v>
          </cell>
          <cell r="F80">
            <v>114370</v>
          </cell>
          <cell r="G80">
            <v>0.40396078624562792</v>
          </cell>
          <cell r="H80">
            <v>0.40396078624562792</v>
          </cell>
          <cell r="I80">
            <v>-2.0732732732732733</v>
          </cell>
          <cell r="J80">
            <v>-2.0732732732732733</v>
          </cell>
          <cell r="K80">
            <v>6.9213954708402561</v>
          </cell>
          <cell r="L80">
            <v>6.9213954708402561</v>
          </cell>
          <cell r="N80">
            <v>492.00000000000006</v>
          </cell>
          <cell r="O80">
            <v>-2589</v>
          </cell>
          <cell r="P80">
            <v>7916.0000000000018</v>
          </cell>
        </row>
        <row r="81">
          <cell r="A81" t="str">
            <v>Codman France</v>
          </cell>
          <cell r="B81" t="str">
            <v>002230</v>
          </cell>
          <cell r="C81">
            <v>6121</v>
          </cell>
          <cell r="D81">
            <v>6103</v>
          </cell>
          <cell r="E81">
            <v>6279</v>
          </cell>
          <cell r="F81">
            <v>4916</v>
          </cell>
          <cell r="G81">
            <v>0.29493691627068652</v>
          </cell>
          <cell r="H81">
            <v>-9.3580692825480263</v>
          </cell>
          <cell r="I81">
            <v>-2.5163242554546903</v>
          </cell>
          <cell r="J81">
            <v>-2.1793054571226147</v>
          </cell>
          <cell r="K81">
            <v>24.51179820992677</v>
          </cell>
          <cell r="L81">
            <v>3.7781954887218081</v>
          </cell>
          <cell r="N81">
            <v>-571.12296831390609</v>
          </cell>
          <cell r="O81">
            <v>-136.83858965272896</v>
          </cell>
          <cell r="P81">
            <v>185.73609022556408</v>
          </cell>
        </row>
        <row r="82">
          <cell r="A82" t="str">
            <v>Codman Germany</v>
          </cell>
          <cell r="B82" t="str">
            <v>002300</v>
          </cell>
          <cell r="C82">
            <v>8974</v>
          </cell>
          <cell r="D82">
            <v>9879</v>
          </cell>
          <cell r="E82">
            <v>9011</v>
          </cell>
          <cell r="F82">
            <v>7251</v>
          </cell>
          <cell r="G82">
            <v>-9.1608462394979249</v>
          </cell>
          <cell r="H82">
            <v>-17.902424180951414</v>
          </cell>
          <cell r="I82">
            <v>-0.4106092553545666</v>
          </cell>
          <cell r="J82">
            <v>-7.4074074074074001E-2</v>
          </cell>
          <cell r="K82">
            <v>23.762239691077095</v>
          </cell>
          <cell r="L82">
            <v>3.1608462911037511</v>
          </cell>
          <cell r="N82">
            <v>-1768.5804848361904</v>
          </cell>
          <cell r="O82">
            <v>-6.674814814814809</v>
          </cell>
          <cell r="P82">
            <v>229.19296456793302</v>
          </cell>
        </row>
        <row r="83">
          <cell r="A83" t="str">
            <v>Codman Italy</v>
          </cell>
          <cell r="B83" t="str">
            <v>002334</v>
          </cell>
          <cell r="C83">
            <v>8995</v>
          </cell>
          <cell r="D83">
            <v>9188</v>
          </cell>
          <cell r="E83">
            <v>9024</v>
          </cell>
          <cell r="F83">
            <v>7048</v>
          </cell>
          <cell r="G83">
            <v>-2.100565955594254</v>
          </cell>
          <cell r="H83">
            <v>-11.515812431842956</v>
          </cell>
          <cell r="I83">
            <v>-0.32136524822695028</v>
          </cell>
          <cell r="J83">
            <v>3.6986808038466309E-2</v>
          </cell>
          <cell r="K83">
            <v>27.624858115777524</v>
          </cell>
          <cell r="L83">
            <v>6.3852104366067968</v>
          </cell>
          <cell r="N83">
            <v>-1058.0728462377308</v>
          </cell>
          <cell r="O83">
            <v>3.3376895573912</v>
          </cell>
          <cell r="P83">
            <v>450.02963157204709</v>
          </cell>
        </row>
        <row r="84">
          <cell r="A84" t="str">
            <v>Codman UK</v>
          </cell>
          <cell r="B84" t="str">
            <v>005100</v>
          </cell>
          <cell r="C84">
            <v>6578</v>
          </cell>
          <cell r="D84">
            <v>7953</v>
          </cell>
          <cell r="E84">
            <v>6928</v>
          </cell>
          <cell r="F84">
            <v>5673</v>
          </cell>
          <cell r="G84">
            <v>-17.289073305670815</v>
          </cell>
          <cell r="H84">
            <v>-19.243714116016598</v>
          </cell>
          <cell r="I84">
            <v>-5.0519630484988456</v>
          </cell>
          <cell r="J84">
            <v>-5.0733069583430295</v>
          </cell>
          <cell r="K84">
            <v>15.952758681473645</v>
          </cell>
          <cell r="L84">
            <v>6.1963030460817565</v>
          </cell>
          <cell r="N84">
            <v>-1530.4525836467999</v>
          </cell>
          <cell r="O84">
            <v>-351.47870607400512</v>
          </cell>
          <cell r="P84">
            <v>351.51627180421804</v>
          </cell>
        </row>
        <row r="85">
          <cell r="A85" t="str">
            <v>Ttl Codman</v>
          </cell>
          <cell r="B85" t="str">
            <v>A000DR</v>
          </cell>
          <cell r="C85">
            <v>152954</v>
          </cell>
          <cell r="D85">
            <v>154917</v>
          </cell>
          <cell r="E85">
            <v>156117</v>
          </cell>
          <cell r="F85">
            <v>139258</v>
          </cell>
          <cell r="G85">
            <v>-1.2671301406559641</v>
          </cell>
          <cell r="H85">
            <v>-2.8636165708312364</v>
          </cell>
          <cell r="I85">
            <v>-2.0260445691372495</v>
          </cell>
          <cell r="J85">
            <v>-1.9732985011140085</v>
          </cell>
          <cell r="K85">
            <v>9.8349825503741251</v>
          </cell>
          <cell r="L85">
            <v>6.5579535525210497</v>
          </cell>
          <cell r="N85">
            <v>-4436.228883034627</v>
          </cell>
          <cell r="O85">
            <v>-3080.6544209841563</v>
          </cell>
          <cell r="P85">
            <v>9132.4749581697633</v>
          </cell>
        </row>
        <row r="86">
          <cell r="A86" t="str">
            <v>Mitek USA</v>
          </cell>
          <cell r="B86" t="str">
            <v>001225</v>
          </cell>
          <cell r="C86">
            <v>91453</v>
          </cell>
          <cell r="D86">
            <v>0</v>
          </cell>
          <cell r="E86">
            <v>92239</v>
          </cell>
          <cell r="F86">
            <v>0</v>
          </cell>
          <cell r="G86">
            <v>0</v>
          </cell>
          <cell r="H86">
            <v>0</v>
          </cell>
          <cell r="I86">
            <v>-0.8521341298149373</v>
          </cell>
          <cell r="J86">
            <v>-0.8521341298149373</v>
          </cell>
          <cell r="K86">
            <v>0</v>
          </cell>
          <cell r="L86">
            <v>0</v>
          </cell>
          <cell r="N86">
            <v>0</v>
          </cell>
          <cell r="O86">
            <v>-786</v>
          </cell>
          <cell r="P86">
            <v>0</v>
          </cell>
        </row>
        <row r="87">
          <cell r="A87" t="str">
            <v>Mitek France</v>
          </cell>
          <cell r="B87" t="str">
            <v>003524</v>
          </cell>
          <cell r="C87">
            <v>6316</v>
          </cell>
          <cell r="D87">
            <v>0</v>
          </cell>
          <cell r="E87">
            <v>6599</v>
          </cell>
          <cell r="F87">
            <v>0</v>
          </cell>
          <cell r="G87">
            <v>0</v>
          </cell>
          <cell r="H87">
            <v>0</v>
          </cell>
          <cell r="I87">
            <v>-4.2885285649340812</v>
          </cell>
          <cell r="J87">
            <v>-3.9453717754173057</v>
          </cell>
          <cell r="K87">
            <v>0</v>
          </cell>
          <cell r="L87">
            <v>0</v>
          </cell>
          <cell r="N87">
            <v>0</v>
          </cell>
          <cell r="O87">
            <v>-260.35508345978798</v>
          </cell>
          <cell r="P87">
            <v>0</v>
          </cell>
        </row>
        <row r="88">
          <cell r="A88" t="str">
            <v>Mitek Germany</v>
          </cell>
          <cell r="B88" t="str">
            <v>003613</v>
          </cell>
          <cell r="C88">
            <v>7481</v>
          </cell>
          <cell r="D88">
            <v>0</v>
          </cell>
          <cell r="E88">
            <v>7770</v>
          </cell>
          <cell r="F88">
            <v>0</v>
          </cell>
          <cell r="G88">
            <v>0</v>
          </cell>
          <cell r="H88">
            <v>0</v>
          </cell>
          <cell r="I88">
            <v>-3.7194337194337193</v>
          </cell>
          <cell r="J88">
            <v>-3.379152348224518</v>
          </cell>
          <cell r="K88">
            <v>0</v>
          </cell>
          <cell r="L88">
            <v>0</v>
          </cell>
          <cell r="N88">
            <v>0</v>
          </cell>
          <cell r="O88">
            <v>-262.56013745704502</v>
          </cell>
          <cell r="P88">
            <v>0</v>
          </cell>
        </row>
        <row r="89">
          <cell r="A89" t="str">
            <v>Mitek Italy</v>
          </cell>
          <cell r="B89" t="str">
            <v>002338</v>
          </cell>
          <cell r="C89">
            <v>10574</v>
          </cell>
          <cell r="D89">
            <v>0</v>
          </cell>
          <cell r="E89">
            <v>10665</v>
          </cell>
          <cell r="F89">
            <v>0</v>
          </cell>
          <cell r="G89">
            <v>0</v>
          </cell>
          <cell r="H89">
            <v>0</v>
          </cell>
          <cell r="I89">
            <v>-0.85325832161275184</v>
          </cell>
          <cell r="J89">
            <v>-0.50073023158773178</v>
          </cell>
          <cell r="K89">
            <v>0</v>
          </cell>
          <cell r="L89">
            <v>0</v>
          </cell>
          <cell r="N89">
            <v>0</v>
          </cell>
          <cell r="O89">
            <v>-53.402879198831599</v>
          </cell>
          <cell r="P89">
            <v>0</v>
          </cell>
        </row>
        <row r="90">
          <cell r="A90" t="str">
            <v>Mitek UK</v>
          </cell>
          <cell r="B90" t="str">
            <v>002715</v>
          </cell>
          <cell r="C90">
            <v>7110</v>
          </cell>
          <cell r="D90">
            <v>0</v>
          </cell>
          <cell r="E90">
            <v>6590</v>
          </cell>
          <cell r="F90">
            <v>0</v>
          </cell>
          <cell r="G90">
            <v>0</v>
          </cell>
          <cell r="H90">
            <v>0</v>
          </cell>
          <cell r="I90">
            <v>7.8907435508345989</v>
          </cell>
          <cell r="J90">
            <v>7.8786395889405485</v>
          </cell>
          <cell r="K90">
            <v>0</v>
          </cell>
          <cell r="L90">
            <v>0</v>
          </cell>
          <cell r="N90">
            <v>0</v>
          </cell>
          <cell r="O90">
            <v>519.20234891118218</v>
          </cell>
          <cell r="P90">
            <v>0</v>
          </cell>
        </row>
        <row r="91">
          <cell r="A91" t="str">
            <v>Ttl Mitek</v>
          </cell>
          <cell r="B91" t="str">
            <v>A000MK</v>
          </cell>
          <cell r="C91">
            <v>122934</v>
          </cell>
          <cell r="D91">
            <v>0</v>
          </cell>
          <cell r="E91">
            <v>123863</v>
          </cell>
          <cell r="F91">
            <v>0</v>
          </cell>
          <cell r="G91">
            <v>0</v>
          </cell>
          <cell r="H91">
            <v>0</v>
          </cell>
          <cell r="I91">
            <v>-0.75002220194892744</v>
          </cell>
          <cell r="J91">
            <v>-0.68068410356965559</v>
          </cell>
          <cell r="K91">
            <v>0</v>
          </cell>
          <cell r="L91">
            <v>0</v>
          </cell>
          <cell r="N91">
            <v>0</v>
          </cell>
          <cell r="O91">
            <v>-843.11575120448254</v>
          </cell>
          <cell r="P91">
            <v>0</v>
          </cell>
        </row>
        <row r="92">
          <cell r="A92" t="str">
            <v>Total DePuy</v>
          </cell>
          <cell r="B92" t="str">
            <v>A000CQ</v>
          </cell>
          <cell r="C92">
            <v>1885305</v>
          </cell>
          <cell r="D92">
            <v>1690993</v>
          </cell>
          <cell r="E92">
            <v>1871227</v>
          </cell>
          <cell r="F92">
            <v>1498368</v>
          </cell>
          <cell r="G92">
            <v>11.490999667059532</v>
          </cell>
          <cell r="H92">
            <v>9.7164789549359032</v>
          </cell>
          <cell r="I92">
            <v>0.75234057653080033</v>
          </cell>
          <cell r="J92">
            <v>0.77200519019608704</v>
          </cell>
          <cell r="K92">
            <v>25.823896399282422</v>
          </cell>
          <cell r="L92">
            <v>22.18571896180125</v>
          </cell>
          <cell r="N92">
            <v>164304.97897443929</v>
          </cell>
          <cell r="O92">
            <v>14445.969560350533</v>
          </cell>
          <cell r="P92">
            <v>332423.71349356213</v>
          </cell>
        </row>
        <row r="93">
          <cell r="A93" t="str">
            <v>J&amp;J Prof Canada</v>
          </cell>
          <cell r="B93" t="str">
            <v>003350</v>
          </cell>
          <cell r="C93">
            <v>94912</v>
          </cell>
          <cell r="D93">
            <v>85124</v>
          </cell>
          <cell r="E93">
            <v>94597</v>
          </cell>
          <cell r="F93">
            <v>79011</v>
          </cell>
          <cell r="G93">
            <v>11.498519806400076</v>
          </cell>
          <cell r="H93">
            <v>0.83879811789114955</v>
          </cell>
          <cell r="I93">
            <v>0.3329915325010307</v>
          </cell>
          <cell r="J93">
            <v>8.9728974368403658E-2</v>
          </cell>
          <cell r="K93">
            <v>20.12504587968764</v>
          </cell>
          <cell r="L93">
            <v>9.5867355977516944</v>
          </cell>
          <cell r="N93">
            <v>714.0185098736622</v>
          </cell>
          <cell r="O93">
            <v>84.880917883278812</v>
          </cell>
          <cell r="P93">
            <v>7574.5756631395916</v>
          </cell>
        </row>
        <row r="94">
          <cell r="A94" t="str">
            <v>Ttl Valeriani</v>
          </cell>
          <cell r="B94" t="str">
            <v>A000CH</v>
          </cell>
          <cell r="C94">
            <v>1980217</v>
          </cell>
          <cell r="D94">
            <v>1776117</v>
          </cell>
          <cell r="E94">
            <v>1965824</v>
          </cell>
          <cell r="F94">
            <v>1577379</v>
          </cell>
          <cell r="G94">
            <v>11.491360084949358</v>
          </cell>
          <cell r="H94">
            <v>9.2909981428201487</v>
          </cell>
          <cell r="I94">
            <v>0.73216117007422843</v>
          </cell>
          <cell r="J94">
            <v>0.73917352103920875</v>
          </cell>
          <cell r="K94">
            <v>25.538440666447315</v>
          </cell>
          <cell r="L94">
            <v>21.554635199067686</v>
          </cell>
          <cell r="N94">
            <v>165018.99748431295</v>
          </cell>
          <cell r="O94">
            <v>14530.850478233815</v>
          </cell>
          <cell r="P94">
            <v>339998.28915670188</v>
          </cell>
        </row>
        <row r="95">
          <cell r="A95" t="str">
            <v>J&amp;J Medical China</v>
          </cell>
          <cell r="B95" t="str">
            <v>003435</v>
          </cell>
          <cell r="C95">
            <v>90108</v>
          </cell>
          <cell r="D95">
            <v>85165</v>
          </cell>
          <cell r="E95">
            <v>86728</v>
          </cell>
          <cell r="F95">
            <v>60100</v>
          </cell>
          <cell r="G95">
            <v>5.804027476075853</v>
          </cell>
          <cell r="H95">
            <v>5.8026873514041108</v>
          </cell>
          <cell r="I95">
            <v>3.8972419518494599</v>
          </cell>
          <cell r="J95">
            <v>3.8949623611877247</v>
          </cell>
          <cell r="K95">
            <v>49.930116472545755</v>
          </cell>
          <cell r="L95">
            <v>49.927231207760904</v>
          </cell>
          <cell r="N95">
            <v>4941.858682823311</v>
          </cell>
          <cell r="O95">
            <v>3378.0229566108897</v>
          </cell>
          <cell r="P95">
            <v>30006.265955864303</v>
          </cell>
        </row>
        <row r="96">
          <cell r="A96" t="str">
            <v>J&amp;J Med Hong Kong</v>
          </cell>
          <cell r="B96" t="str">
            <v>003850</v>
          </cell>
          <cell r="C96">
            <v>13126</v>
          </cell>
          <cell r="D96">
            <v>14021</v>
          </cell>
          <cell r="E96">
            <v>13013</v>
          </cell>
          <cell r="F96">
            <v>12596</v>
          </cell>
          <cell r="G96">
            <v>-6.3832822195278514</v>
          </cell>
          <cell r="H96">
            <v>-6.4152979478362679</v>
          </cell>
          <cell r="I96">
            <v>0.86836240682394539</v>
          </cell>
          <cell r="J96">
            <v>0.8345978755690463</v>
          </cell>
          <cell r="K96">
            <v>4.2076849793585263</v>
          </cell>
          <cell r="L96">
            <v>4.1684480547242391</v>
          </cell>
          <cell r="N96">
            <v>-899.48892526612315</v>
          </cell>
          <cell r="O96">
            <v>108.6062215478</v>
          </cell>
          <cell r="P96">
            <v>525.05771697306523</v>
          </cell>
        </row>
        <row r="97">
          <cell r="A97" t="str">
            <v>J&amp;J Medical Taiwan</v>
          </cell>
          <cell r="B97" t="str">
            <v>004890</v>
          </cell>
          <cell r="C97">
            <v>18282</v>
          </cell>
          <cell r="D97">
            <v>20998</v>
          </cell>
          <cell r="E97">
            <v>17786</v>
          </cell>
          <cell r="F97">
            <v>20556</v>
          </cell>
          <cell r="G97">
            <v>-12.934565196685398</v>
          </cell>
          <cell r="H97">
            <v>-13.625707971945854</v>
          </cell>
          <cell r="I97">
            <v>2.7887102215225457</v>
          </cell>
          <cell r="J97">
            <v>2.6414879050661813</v>
          </cell>
          <cell r="K97">
            <v>-11.062463514302392</v>
          </cell>
          <cell r="L97">
            <v>-10.907668320179756</v>
          </cell>
          <cell r="N97">
            <v>-2861.1261599491909</v>
          </cell>
          <cell r="O97">
            <v>469.81503879507102</v>
          </cell>
          <cell r="P97">
            <v>-2242.1802998961507</v>
          </cell>
        </row>
        <row r="98">
          <cell r="A98" t="str">
            <v>Sub-total Greater China</v>
          </cell>
          <cell r="B98" t="str">
            <v>A000FG</v>
          </cell>
          <cell r="C98">
            <v>121516</v>
          </cell>
          <cell r="D98">
            <v>120184</v>
          </cell>
          <cell r="E98">
            <v>117527</v>
          </cell>
          <cell r="F98">
            <v>93252</v>
          </cell>
          <cell r="G98">
            <v>1.1083006057378686</v>
          </cell>
          <cell r="H98">
            <v>0.98286260867336583</v>
          </cell>
          <cell r="I98">
            <v>3.3941136930237303</v>
          </cell>
          <cell r="J98">
            <v>3.3664130088862656</v>
          </cell>
          <cell r="K98">
            <v>30.30926950628405</v>
          </cell>
          <cell r="L98">
            <v>30.336232330610841</v>
          </cell>
          <cell r="N98">
            <v>1181.243597607998</v>
          </cell>
          <cell r="O98">
            <v>3956.444216953761</v>
          </cell>
          <cell r="P98">
            <v>28289.14337294122</v>
          </cell>
        </row>
        <row r="99">
          <cell r="A99" t="str">
            <v>J&amp;J Medical Korea</v>
          </cell>
          <cell r="B99" t="str">
            <v>002450</v>
          </cell>
          <cell r="C99">
            <v>59689</v>
          </cell>
          <cell r="D99">
            <v>53783</v>
          </cell>
          <cell r="E99">
            <v>59901</v>
          </cell>
          <cell r="F99">
            <v>45574</v>
          </cell>
          <cell r="G99">
            <v>10.981165052154026</v>
          </cell>
          <cell r="H99">
            <v>9.6425068965434431</v>
          </cell>
          <cell r="I99">
            <v>-0.35391729687317408</v>
          </cell>
          <cell r="J99">
            <v>-0.5482958908190565</v>
          </cell>
          <cell r="K99">
            <v>30.971606617808401</v>
          </cell>
          <cell r="L99">
            <v>24.778590039314082</v>
          </cell>
          <cell r="N99">
            <v>5186.0294841679597</v>
          </cell>
          <cell r="O99">
            <v>-328.43472155952304</v>
          </cell>
          <cell r="P99">
            <v>11292.594624517</v>
          </cell>
        </row>
        <row r="100">
          <cell r="A100" t="str">
            <v>Subtotal N Asia Region</v>
          </cell>
          <cell r="B100" t="str">
            <v>A000FN</v>
          </cell>
          <cell r="C100">
            <v>181205</v>
          </cell>
          <cell r="D100">
            <v>173967</v>
          </cell>
          <cell r="E100">
            <v>177428</v>
          </cell>
          <cell r="F100">
            <v>138826</v>
          </cell>
          <cell r="G100">
            <v>4.1605591865123852</v>
          </cell>
          <cell r="H100">
            <v>3.6600464925968477</v>
          </cell>
          <cell r="I100">
            <v>2.1287508172329059</v>
          </cell>
          <cell r="J100">
            <v>2.0447784427453608</v>
          </cell>
          <cell r="K100">
            <v>30.526702490887875</v>
          </cell>
          <cell r="L100">
            <v>28.511761483769764</v>
          </cell>
          <cell r="N100">
            <v>6367.2730817759575</v>
          </cell>
          <cell r="O100">
            <v>3628.0094953942385</v>
          </cell>
          <cell r="P100">
            <v>39581.737997458215</v>
          </cell>
        </row>
        <row r="101">
          <cell r="A101" t="str">
            <v>J&amp;J Pakistan</v>
          </cell>
          <cell r="B101" t="str">
            <v>002540</v>
          </cell>
          <cell r="C101">
            <v>10256</v>
          </cell>
          <cell r="D101">
            <v>9666</v>
          </cell>
          <cell r="E101">
            <v>9906</v>
          </cell>
          <cell r="F101">
            <v>8681</v>
          </cell>
          <cell r="G101">
            <v>6.1038692323608528</v>
          </cell>
          <cell r="H101">
            <v>5.2258359045959448</v>
          </cell>
          <cell r="I101">
            <v>3.5332121946295176</v>
          </cell>
          <cell r="J101">
            <v>3.5758435168493548</v>
          </cell>
          <cell r="K101">
            <v>18.143071074760975</v>
          </cell>
          <cell r="L101">
            <v>14.207383729112889</v>
          </cell>
          <cell r="N101">
            <v>505.12929853824403</v>
          </cell>
          <cell r="O101">
            <v>354.22305877909713</v>
          </cell>
          <cell r="P101">
            <v>1233.3429815242898</v>
          </cell>
        </row>
        <row r="102">
          <cell r="A102" t="str">
            <v>J&amp;J Med Indonesia</v>
          </cell>
          <cell r="B102" t="str">
            <v>003891</v>
          </cell>
          <cell r="C102">
            <v>8281</v>
          </cell>
          <cell r="D102">
            <v>7647</v>
          </cell>
          <cell r="E102">
            <v>8017</v>
          </cell>
          <cell r="F102">
            <v>6049</v>
          </cell>
          <cell r="G102">
            <v>8.2908330064077411</v>
          </cell>
          <cell r="H102">
            <v>4.0947932410743171</v>
          </cell>
          <cell r="I102">
            <v>3.2930023699638262</v>
          </cell>
          <cell r="J102">
            <v>2.9983679830238992</v>
          </cell>
          <cell r="K102">
            <v>36.898660935691851</v>
          </cell>
          <cell r="L102">
            <v>25.225033570793357</v>
          </cell>
          <cell r="N102">
            <v>313.12883914495302</v>
          </cell>
          <cell r="O102">
            <v>240.37916119902599</v>
          </cell>
          <cell r="P102">
            <v>1525.8622806972903</v>
          </cell>
        </row>
        <row r="103">
          <cell r="A103" t="str">
            <v>J&amp;J Medical Malaysia</v>
          </cell>
          <cell r="B103" t="str">
            <v>004131</v>
          </cell>
          <cell r="C103">
            <v>11252</v>
          </cell>
          <cell r="D103">
            <v>12160</v>
          </cell>
          <cell r="E103">
            <v>11394</v>
          </cell>
          <cell r="F103">
            <v>10537</v>
          </cell>
          <cell r="G103">
            <v>-7.4671052631578947</v>
          </cell>
          <cell r="H103">
            <v>-7.48571675900277</v>
          </cell>
          <cell r="I103">
            <v>-1.2462699666491135</v>
          </cell>
          <cell r="J103">
            <v>-1.2337407296167104</v>
          </cell>
          <cell r="K103">
            <v>6.7856126032077428</v>
          </cell>
          <cell r="L103">
            <v>6.7844028676342036</v>
          </cell>
          <cell r="N103">
            <v>-910.26315789473676</v>
          </cell>
          <cell r="O103">
            <v>-140.57241873252798</v>
          </cell>
          <cell r="P103">
            <v>714.87253016261604</v>
          </cell>
        </row>
        <row r="104">
          <cell r="A104" t="str">
            <v>J&amp;J Med Philippines</v>
          </cell>
          <cell r="B104" t="str">
            <v>004360</v>
          </cell>
          <cell r="C104">
            <v>6821</v>
          </cell>
          <cell r="D104">
            <v>7417</v>
          </cell>
          <cell r="E104">
            <v>7078</v>
          </cell>
          <cell r="F104">
            <v>6908</v>
          </cell>
          <cell r="G104">
            <v>-8.0355939058918704</v>
          </cell>
          <cell r="H104">
            <v>-7.9312010384748968</v>
          </cell>
          <cell r="I104">
            <v>-3.630969200339079</v>
          </cell>
          <cell r="J104">
            <v>-3.2418484511197945</v>
          </cell>
          <cell r="K104">
            <v>-1.2594093804284887</v>
          </cell>
          <cell r="L104">
            <v>3.9264294963538511</v>
          </cell>
          <cell r="N104">
            <v>-588.25718102368307</v>
          </cell>
          <cell r="O104">
            <v>-229.45803337025905</v>
          </cell>
          <cell r="P104">
            <v>271.23774960812403</v>
          </cell>
        </row>
        <row r="105">
          <cell r="A105" t="str">
            <v>J&amp;J Medical Singapor</v>
          </cell>
          <cell r="B105" t="str">
            <v>004471</v>
          </cell>
          <cell r="C105">
            <v>12988</v>
          </cell>
          <cell r="D105">
            <v>14933</v>
          </cell>
          <cell r="E105">
            <v>12130</v>
          </cell>
          <cell r="F105">
            <v>13471</v>
          </cell>
          <cell r="G105">
            <v>-13.02484430456037</v>
          </cell>
          <cell r="H105">
            <v>-14.149479659413448</v>
          </cell>
          <cell r="I105">
            <v>7.0733718054410559</v>
          </cell>
          <cell r="J105">
            <v>7.0245789498513931</v>
          </cell>
          <cell r="K105">
            <v>-3.5854799198277783</v>
          </cell>
          <cell r="L105">
            <v>-6.5034619188921834</v>
          </cell>
          <cell r="N105">
            <v>-2112.9417975402102</v>
          </cell>
          <cell r="O105">
            <v>852.08142661697389</v>
          </cell>
          <cell r="P105">
            <v>-876.08135509396607</v>
          </cell>
        </row>
        <row r="106">
          <cell r="A106" t="str">
            <v>J&amp;J Medical Thailand</v>
          </cell>
          <cell r="B106" t="str">
            <v>004940</v>
          </cell>
          <cell r="C106">
            <v>17368</v>
          </cell>
          <cell r="D106">
            <v>16131</v>
          </cell>
          <cell r="E106">
            <v>17091</v>
          </cell>
          <cell r="F106">
            <v>14961</v>
          </cell>
          <cell r="G106">
            <v>7.668464447337425</v>
          </cell>
          <cell r="H106">
            <v>4.2937595346383608</v>
          </cell>
          <cell r="I106">
            <v>1.6207360599145748</v>
          </cell>
          <cell r="J106">
            <v>1.185443801387672</v>
          </cell>
          <cell r="K106">
            <v>16.088496758238087</v>
          </cell>
          <cell r="L106">
            <v>13.947246673904818</v>
          </cell>
          <cell r="N106">
            <v>692.62635053251404</v>
          </cell>
          <cell r="O106">
            <v>202.60420009516704</v>
          </cell>
          <cell r="P106">
            <v>2086.6475748828998</v>
          </cell>
        </row>
        <row r="107">
          <cell r="A107" t="str">
            <v>Subt PASEAN</v>
          </cell>
          <cell r="B107" t="str">
            <v>A000FH</v>
          </cell>
          <cell r="C107">
            <v>66966</v>
          </cell>
          <cell r="D107">
            <v>67954</v>
          </cell>
          <cell r="E107">
            <v>65616</v>
          </cell>
          <cell r="F107">
            <v>60607</v>
          </cell>
          <cell r="G107">
            <v>-1.4539247137769669</v>
          </cell>
          <cell r="H107">
            <v>-3.0911758663844946</v>
          </cell>
          <cell r="I107">
            <v>2.0574250182882223</v>
          </cell>
          <cell r="J107">
            <v>1.9496119766329512</v>
          </cell>
          <cell r="K107">
            <v>10.492187371095747</v>
          </cell>
          <cell r="L107">
            <v>8.1770781622275539</v>
          </cell>
          <cell r="N107">
            <v>-2100.5776482429196</v>
          </cell>
          <cell r="O107">
            <v>1279.2573945874774</v>
          </cell>
          <cell r="P107">
            <v>4955.8817617812538</v>
          </cell>
        </row>
        <row r="108">
          <cell r="A108" t="str">
            <v>J&amp;J Medical Austral</v>
          </cell>
          <cell r="B108" t="str">
            <v>002960</v>
          </cell>
          <cell r="C108">
            <v>120452</v>
          </cell>
          <cell r="D108">
            <v>94923</v>
          </cell>
          <cell r="E108">
            <v>117605</v>
          </cell>
          <cell r="F108">
            <v>80121</v>
          </cell>
          <cell r="G108">
            <v>26.894430222390781</v>
          </cell>
          <cell r="H108">
            <v>13.086621870712051</v>
          </cell>
          <cell r="I108">
            <v>2.4208154415203436</v>
          </cell>
          <cell r="J108">
            <v>2.4493432495011689</v>
          </cell>
          <cell r="K108">
            <v>50.337614358283098</v>
          </cell>
          <cell r="L108">
            <v>28.716116577740799</v>
          </cell>
          <cell r="N108">
            <v>12422.214078335999</v>
          </cell>
          <cell r="O108">
            <v>2880.5501285758501</v>
          </cell>
          <cell r="P108">
            <v>23007.639763251704</v>
          </cell>
        </row>
        <row r="109">
          <cell r="A109" t="str">
            <v>J&amp;J Prof. India</v>
          </cell>
          <cell r="B109" t="str">
            <v>003872</v>
          </cell>
          <cell r="C109">
            <v>68886</v>
          </cell>
          <cell r="D109">
            <v>69106</v>
          </cell>
          <cell r="E109">
            <v>68686</v>
          </cell>
          <cell r="F109">
            <v>56403</v>
          </cell>
          <cell r="G109">
            <v>-0.31835151795791972</v>
          </cell>
          <cell r="H109">
            <v>-2.95452769512818</v>
          </cell>
          <cell r="I109">
            <v>0.29118015316076057</v>
          </cell>
          <cell r="J109">
            <v>0.16422123646741255</v>
          </cell>
          <cell r="K109">
            <v>22.131801499920222</v>
          </cell>
          <cell r="L109">
            <v>17.770762013624807</v>
          </cell>
          <cell r="N109">
            <v>-2041.7559089952799</v>
          </cell>
          <cell r="O109">
            <v>112.79699848000698</v>
          </cell>
          <cell r="P109">
            <v>10023.2428985448</v>
          </cell>
        </row>
        <row r="110">
          <cell r="A110" t="str">
            <v>Ttl Asia Pac Excl Japan</v>
          </cell>
          <cell r="B110" t="str">
            <v>A000DS</v>
          </cell>
          <cell r="C110">
            <v>437509</v>
          </cell>
          <cell r="D110">
            <v>405950</v>
          </cell>
          <cell r="E110">
            <v>429335</v>
          </cell>
          <cell r="F110">
            <v>335957</v>
          </cell>
          <cell r="G110">
            <v>7.7741101120827691</v>
          </cell>
          <cell r="H110">
            <v>3.6081176506648003</v>
          </cell>
          <cell r="I110">
            <v>1.9038745967601061</v>
          </cell>
          <cell r="J110">
            <v>1.8401979845662646</v>
          </cell>
          <cell r="K110">
            <v>30.227677946880103</v>
          </cell>
          <cell r="L110">
            <v>23.088818634835999</v>
          </cell>
          <cell r="N110">
            <v>14647.153602873756</v>
          </cell>
          <cell r="O110">
            <v>7900.614017037572</v>
          </cell>
          <cell r="P110">
            <v>77568.50242103597</v>
          </cell>
        </row>
        <row r="111">
          <cell r="A111" t="str">
            <v>J&amp;J Medical Japan</v>
          </cell>
          <cell r="B111" t="str">
            <v>004090</v>
          </cell>
          <cell r="C111">
            <v>448731</v>
          </cell>
          <cell r="D111">
            <v>462069</v>
          </cell>
          <cell r="E111">
            <v>445875</v>
          </cell>
          <cell r="F111">
            <v>400425</v>
          </cell>
          <cell r="G111">
            <v>-2.8865818741356812</v>
          </cell>
          <cell r="H111">
            <v>-6.1543865546218433</v>
          </cell>
          <cell r="I111">
            <v>0.64053826745164</v>
          </cell>
          <cell r="J111">
            <v>0.16850085918764277</v>
          </cell>
          <cell r="K111">
            <v>12.063682337516388</v>
          </cell>
          <cell r="L111">
            <v>4.9780089590894168</v>
          </cell>
          <cell r="N111">
            <v>-28437.512409075607</v>
          </cell>
          <cell r="O111">
            <v>751.30320590290216</v>
          </cell>
          <cell r="P111">
            <v>19933.192374433798</v>
          </cell>
        </row>
        <row r="112">
          <cell r="A112" t="str">
            <v>Total Japan</v>
          </cell>
          <cell r="B112" t="str">
            <v>A000DT</v>
          </cell>
          <cell r="C112">
            <v>448731</v>
          </cell>
          <cell r="D112">
            <v>462069</v>
          </cell>
          <cell r="E112">
            <v>445875</v>
          </cell>
          <cell r="F112">
            <v>400425</v>
          </cell>
          <cell r="G112">
            <v>-2.8865818741356812</v>
          </cell>
          <cell r="H112">
            <v>-6.1543865546218433</v>
          </cell>
          <cell r="I112">
            <v>0.64053826745164</v>
          </cell>
          <cell r="J112">
            <v>0.16850085918764277</v>
          </cell>
          <cell r="K112">
            <v>12.063682337516388</v>
          </cell>
          <cell r="L112">
            <v>4.9780089590894168</v>
          </cell>
          <cell r="N112">
            <v>-28437.512409075607</v>
          </cell>
          <cell r="O112">
            <v>751.30320590290216</v>
          </cell>
          <cell r="P112">
            <v>19933.192374433798</v>
          </cell>
        </row>
        <row r="113">
          <cell r="A113" t="str">
            <v>Ttl Bose</v>
          </cell>
          <cell r="B113" t="str">
            <v>A000CI</v>
          </cell>
          <cell r="C113">
            <v>886240</v>
          </cell>
          <cell r="D113">
            <v>868019</v>
          </cell>
          <cell r="E113">
            <v>875210</v>
          </cell>
          <cell r="F113">
            <v>736382</v>
          </cell>
          <cell r="G113">
            <v>2.0991475993037021</v>
          </cell>
          <cell r="H113">
            <v>-1.5887162384926876</v>
          </cell>
          <cell r="I113">
            <v>1.2602689640200637</v>
          </cell>
          <cell r="J113">
            <v>0.98855328697575151</v>
          </cell>
          <cell r="K113">
            <v>20.350578911488874</v>
          </cell>
          <cell r="L113">
            <v>13.240640699456229</v>
          </cell>
          <cell r="N113">
            <v>-13790.358806201841</v>
          </cell>
          <cell r="O113">
            <v>8651.9172229404739</v>
          </cell>
          <cell r="P113">
            <v>97501.694795469768</v>
          </cell>
        </row>
        <row r="114">
          <cell r="A114" t="str">
            <v>Ethicon Endo-Surgery</v>
          </cell>
          <cell r="B114" t="str">
            <v>001510</v>
          </cell>
          <cell r="C114">
            <v>949137</v>
          </cell>
          <cell r="D114">
            <v>958489</v>
          </cell>
          <cell r="E114">
            <v>950450</v>
          </cell>
          <cell r="F114">
            <v>891340</v>
          </cell>
          <cell r="G114">
            <v>-0.97570238156097788</v>
          </cell>
          <cell r="H114">
            <v>-0.97570238156097788</v>
          </cell>
          <cell r="I114">
            <v>-0.13814508916828871</v>
          </cell>
          <cell r="J114">
            <v>-0.13814508916828871</v>
          </cell>
          <cell r="K114">
            <v>6.4842820921309485</v>
          </cell>
          <cell r="L114">
            <v>6.4842820921309485</v>
          </cell>
          <cell r="N114">
            <v>-9352.0000000000018</v>
          </cell>
          <cell r="O114">
            <v>-1313.0000000000002</v>
          </cell>
          <cell r="P114">
            <v>57796.999999999993</v>
          </cell>
        </row>
        <row r="115">
          <cell r="A115" t="str">
            <v>Ethicon Endo France</v>
          </cell>
          <cell r="B115" t="str">
            <v>003521</v>
          </cell>
          <cell r="C115">
            <v>69404</v>
          </cell>
          <cell r="D115">
            <v>70024</v>
          </cell>
          <cell r="E115">
            <v>69668</v>
          </cell>
          <cell r="F115">
            <v>55984</v>
          </cell>
          <cell r="G115">
            <v>-0.88541071632583113</v>
          </cell>
          <cell r="H115">
            <v>-10.41869383549883</v>
          </cell>
          <cell r="I115">
            <v>-0.37894011597864158</v>
          </cell>
          <cell r="J115">
            <v>-3.0340774807575639E-2</v>
          </cell>
          <cell r="K115">
            <v>23.971134609888541</v>
          </cell>
          <cell r="L115">
            <v>3.3393859359524503</v>
          </cell>
          <cell r="N115">
            <v>-7295.5861713697013</v>
          </cell>
          <cell r="O115">
            <v>-21.137810992941798</v>
          </cell>
          <cell r="P115">
            <v>1869.52182238362</v>
          </cell>
        </row>
        <row r="116">
          <cell r="A116" t="str">
            <v>Ethicon Endo Germany</v>
          </cell>
          <cell r="B116" t="str">
            <v>003611</v>
          </cell>
          <cell r="C116">
            <v>72565</v>
          </cell>
          <cell r="D116">
            <v>78638</v>
          </cell>
          <cell r="E116">
            <v>73625</v>
          </cell>
          <cell r="F116">
            <v>62878</v>
          </cell>
          <cell r="G116">
            <v>-7.7227294692133572</v>
          </cell>
          <cell r="H116">
            <v>-16.598922032084232</v>
          </cell>
          <cell r="I116">
            <v>-1.4397283531409166</v>
          </cell>
          <cell r="J116">
            <v>-1.095513682588132</v>
          </cell>
          <cell r="K116">
            <v>15.406024364642642</v>
          </cell>
          <cell r="L116">
            <v>-3.8007054673721332</v>
          </cell>
          <cell r="N116">
            <v>-13053.060307590398</v>
          </cell>
          <cell r="O116">
            <v>-806.57194880551208</v>
          </cell>
          <cell r="P116">
            <v>-2389.8075837742499</v>
          </cell>
        </row>
        <row r="117">
          <cell r="A117" t="str">
            <v>Ethicon Endo Italy</v>
          </cell>
          <cell r="B117" t="str">
            <v>002331</v>
          </cell>
          <cell r="C117">
            <v>107340</v>
          </cell>
          <cell r="D117">
            <v>114791</v>
          </cell>
          <cell r="E117">
            <v>110009</v>
          </cell>
          <cell r="F117">
            <v>90538</v>
          </cell>
          <cell r="G117">
            <v>-6.4909269890496653</v>
          </cell>
          <cell r="H117">
            <v>-15.486072921849534</v>
          </cell>
          <cell r="I117">
            <v>-2.4261651319437507</v>
          </cell>
          <cell r="J117">
            <v>-2.0872942033089292</v>
          </cell>
          <cell r="K117">
            <v>18.557953566458281</v>
          </cell>
          <cell r="L117">
            <v>-1.1758461601273831</v>
          </cell>
          <cell r="N117">
            <v>-17776.617967720296</v>
          </cell>
          <cell r="O117">
            <v>-2296.2114801181201</v>
          </cell>
          <cell r="P117">
            <v>-1064.5875964561301</v>
          </cell>
        </row>
        <row r="118">
          <cell r="A118" t="str">
            <v>Ethicon Endo UK</v>
          </cell>
          <cell r="B118" t="str">
            <v>002711</v>
          </cell>
          <cell r="C118">
            <v>48520</v>
          </cell>
          <cell r="D118">
            <v>55764</v>
          </cell>
          <cell r="E118">
            <v>50134</v>
          </cell>
          <cell r="F118">
            <v>43992</v>
          </cell>
          <cell r="G118">
            <v>-12.990459794849723</v>
          </cell>
          <cell r="H118">
            <v>-15.046446621678863</v>
          </cell>
          <cell r="I118">
            <v>-3.2193720828180474</v>
          </cell>
          <cell r="J118">
            <v>-3.2353508715507848</v>
          </cell>
          <cell r="K118">
            <v>10.292780505546464</v>
          </cell>
          <cell r="L118">
            <v>1.0206822455009414</v>
          </cell>
          <cell r="N118">
            <v>-8390.500494113001</v>
          </cell>
          <cell r="O118">
            <v>-1622.0108059432705</v>
          </cell>
          <cell r="P118">
            <v>449.01853344077415</v>
          </cell>
        </row>
        <row r="119">
          <cell r="A119" t="str">
            <v>Obtech Med Switzerland</v>
          </cell>
          <cell r="B119" t="str">
            <v>003721</v>
          </cell>
          <cell r="C119">
            <v>906</v>
          </cell>
          <cell r="D119">
            <v>0</v>
          </cell>
          <cell r="E119">
            <v>0</v>
          </cell>
          <cell r="F119">
            <v>0</v>
          </cell>
          <cell r="G119">
            <v>0</v>
          </cell>
          <cell r="H119">
            <v>0</v>
          </cell>
          <cell r="I119">
            <v>0</v>
          </cell>
          <cell r="J119">
            <v>0</v>
          </cell>
          <cell r="K119">
            <v>0</v>
          </cell>
          <cell r="L119">
            <v>0</v>
          </cell>
          <cell r="N119">
            <v>0</v>
          </cell>
          <cell r="O119">
            <v>0</v>
          </cell>
          <cell r="P119">
            <v>0</v>
          </cell>
        </row>
        <row r="120">
          <cell r="A120" t="str">
            <v>Ttl EES/Indigo</v>
          </cell>
          <cell r="B120" t="str">
            <v>A000DW</v>
          </cell>
          <cell r="C120">
            <v>1247872</v>
          </cell>
          <cell r="D120">
            <v>1277706</v>
          </cell>
          <cell r="E120">
            <v>1253886</v>
          </cell>
          <cell r="F120">
            <v>1144732</v>
          </cell>
          <cell r="G120">
            <v>-2.3349659467827495</v>
          </cell>
          <cell r="H120">
            <v>-4.301597154650084</v>
          </cell>
          <cell r="I120">
            <v>-0.47962892958371023</v>
          </cell>
          <cell r="J120">
            <v>-0.41095698060747504</v>
          </cell>
          <cell r="K120">
            <v>9.0099691456166155</v>
          </cell>
          <cell r="L120">
            <v>5.0288753328808848</v>
          </cell>
          <cell r="N120">
            <v>-54961.7649407934</v>
          </cell>
          <cell r="O120">
            <v>-5152.9320458598449</v>
          </cell>
          <cell r="P120">
            <v>57567.145175594007</v>
          </cell>
        </row>
        <row r="121">
          <cell r="A121" t="str">
            <v>Adv Steril Prod</v>
          </cell>
          <cell r="B121" t="str">
            <v>001751</v>
          </cell>
          <cell r="C121">
            <v>96185</v>
          </cell>
          <cell r="D121">
            <v>99171</v>
          </cell>
          <cell r="E121">
            <v>96831</v>
          </cell>
          <cell r="F121">
            <v>86747</v>
          </cell>
          <cell r="G121">
            <v>-3.0109608655756217</v>
          </cell>
          <cell r="H121">
            <v>-3.0109608655756217</v>
          </cell>
          <cell r="I121">
            <v>-0.6671417211430225</v>
          </cell>
          <cell r="J121">
            <v>-0.6671417211430225</v>
          </cell>
          <cell r="K121">
            <v>10.879915155567339</v>
          </cell>
          <cell r="L121">
            <v>10.879915155567343</v>
          </cell>
          <cell r="N121">
            <v>-2985.9999999999995</v>
          </cell>
          <cell r="O121">
            <v>-646.00000000000011</v>
          </cell>
          <cell r="P121">
            <v>9438.0000000000018</v>
          </cell>
        </row>
        <row r="122">
          <cell r="A122" t="str">
            <v>ASP UK</v>
          </cell>
          <cell r="B122" t="str">
            <v>002772</v>
          </cell>
          <cell r="C122">
            <v>4191</v>
          </cell>
          <cell r="D122">
            <v>0</v>
          </cell>
          <cell r="E122">
            <v>5187</v>
          </cell>
          <cell r="F122">
            <v>0</v>
          </cell>
          <cell r="G122">
            <v>0</v>
          </cell>
          <cell r="H122">
            <v>0</v>
          </cell>
          <cell r="I122">
            <v>-19.201850780798154</v>
          </cell>
          <cell r="J122">
            <v>-19.210444513521924</v>
          </cell>
          <cell r="K122">
            <v>0</v>
          </cell>
          <cell r="L122">
            <v>0</v>
          </cell>
          <cell r="N122">
            <v>0</v>
          </cell>
          <cell r="O122">
            <v>-996.44575691638215</v>
          </cell>
          <cell r="P122">
            <v>0</v>
          </cell>
        </row>
        <row r="123">
          <cell r="A123" t="str">
            <v>ASP Italy</v>
          </cell>
          <cell r="B123" t="str">
            <v>002337</v>
          </cell>
          <cell r="C123">
            <v>8384</v>
          </cell>
          <cell r="D123">
            <v>0</v>
          </cell>
          <cell r="E123">
            <v>8806</v>
          </cell>
          <cell r="F123">
            <v>0</v>
          </cell>
          <cell r="G123">
            <v>0</v>
          </cell>
          <cell r="H123">
            <v>0</v>
          </cell>
          <cell r="I123">
            <v>-4.792187145128322</v>
          </cell>
          <cell r="J123">
            <v>-4.4472520530637976</v>
          </cell>
          <cell r="K123">
            <v>0</v>
          </cell>
          <cell r="L123">
            <v>0</v>
          </cell>
          <cell r="N123">
            <v>0</v>
          </cell>
          <cell r="O123">
            <v>-391.62501579279797</v>
          </cell>
          <cell r="P123">
            <v>0</v>
          </cell>
        </row>
        <row r="124">
          <cell r="A124" t="str">
            <v>ASP Germany</v>
          </cell>
          <cell r="B124" t="str">
            <v>003612</v>
          </cell>
          <cell r="C124">
            <v>2972</v>
          </cell>
          <cell r="D124">
            <v>0</v>
          </cell>
          <cell r="E124">
            <v>3020</v>
          </cell>
          <cell r="F124">
            <v>0</v>
          </cell>
          <cell r="G124">
            <v>0</v>
          </cell>
          <cell r="H124">
            <v>0</v>
          </cell>
          <cell r="I124">
            <v>-1.5894039735099339</v>
          </cell>
          <cell r="J124">
            <v>-1.2527634487840826</v>
          </cell>
          <cell r="K124">
            <v>0</v>
          </cell>
          <cell r="L124">
            <v>0</v>
          </cell>
          <cell r="N124">
            <v>0</v>
          </cell>
          <cell r="O124">
            <v>-37.833456153279293</v>
          </cell>
          <cell r="P124">
            <v>0</v>
          </cell>
        </row>
        <row r="125">
          <cell r="A125" t="str">
            <v>ASP France</v>
          </cell>
          <cell r="B125" t="str">
            <v>003523</v>
          </cell>
          <cell r="C125">
            <v>2513</v>
          </cell>
          <cell r="D125">
            <v>0</v>
          </cell>
          <cell r="E125">
            <v>2469</v>
          </cell>
          <cell r="F125">
            <v>0</v>
          </cell>
          <cell r="G125">
            <v>0</v>
          </cell>
          <cell r="H125">
            <v>0</v>
          </cell>
          <cell r="I125">
            <v>1.7820980153908466</v>
          </cell>
          <cell r="J125">
            <v>2.1180712032447064</v>
          </cell>
          <cell r="K125">
            <v>0</v>
          </cell>
          <cell r="L125">
            <v>0</v>
          </cell>
          <cell r="N125">
            <v>0</v>
          </cell>
          <cell r="O125">
            <v>52.295178008111797</v>
          </cell>
          <cell r="P125">
            <v>0</v>
          </cell>
        </row>
        <row r="126">
          <cell r="A126" t="str">
            <v>Ttl ASP</v>
          </cell>
          <cell r="B126" t="str">
            <v>A000DX</v>
          </cell>
          <cell r="C126">
            <v>114245</v>
          </cell>
          <cell r="D126">
            <v>99171</v>
          </cell>
          <cell r="E126">
            <v>116313</v>
          </cell>
          <cell r="F126">
            <v>86747</v>
          </cell>
          <cell r="G126">
            <v>15.200008066874391</v>
          </cell>
          <cell r="H126">
            <v>15.200008066874391</v>
          </cell>
          <cell r="I126">
            <v>-1.7779611909244883</v>
          </cell>
          <cell r="J126">
            <v>-1.7363571147286612</v>
          </cell>
          <cell r="K126">
            <v>31.699078930683481</v>
          </cell>
          <cell r="L126">
            <v>31.699078930683481</v>
          </cell>
          <cell r="N126">
            <v>15074.000000000002</v>
          </cell>
          <cell r="O126">
            <v>-2019.6090508543475</v>
          </cell>
          <cell r="P126">
            <v>27498</v>
          </cell>
        </row>
        <row r="127">
          <cell r="A127" t="str">
            <v>Ttl Licitra</v>
          </cell>
          <cell r="B127" t="str">
            <v>A000CK</v>
          </cell>
          <cell r="C127">
            <v>1362117</v>
          </cell>
          <cell r="D127">
            <v>1376877</v>
          </cell>
          <cell r="E127">
            <v>1370199</v>
          </cell>
          <cell r="F127">
            <v>1231479</v>
          </cell>
          <cell r="G127">
            <v>-1.0719911800400472</v>
          </cell>
          <cell r="H127">
            <v>-2.896973726832055</v>
          </cell>
          <cell r="I127">
            <v>-0.5898413296170848</v>
          </cell>
          <cell r="J127">
            <v>-0.52346710928224216</v>
          </cell>
          <cell r="K127">
            <v>10.608219872202449</v>
          </cell>
          <cell r="L127">
            <v>6.9075595422734795</v>
          </cell>
          <cell r="N127">
            <v>-39887.764940793393</v>
          </cell>
          <cell r="O127">
            <v>-7172.5410967141888</v>
          </cell>
          <cell r="P127">
            <v>85065.145175594022</v>
          </cell>
        </row>
        <row r="128">
          <cell r="A128" t="str">
            <v>Independ Tech USA</v>
          </cell>
          <cell r="B128" t="str">
            <v>001620</v>
          </cell>
          <cell r="C128">
            <v>184</v>
          </cell>
          <cell r="D128">
            <v>13880</v>
          </cell>
          <cell r="E128">
            <v>0</v>
          </cell>
          <cell r="F128">
            <v>0</v>
          </cell>
          <cell r="G128">
            <v>-98.674351585014406</v>
          </cell>
          <cell r="H128">
            <v>-98.674351585014406</v>
          </cell>
          <cell r="I128">
            <v>0</v>
          </cell>
          <cell r="J128">
            <v>0</v>
          </cell>
          <cell r="K128">
            <v>0</v>
          </cell>
          <cell r="L128">
            <v>0</v>
          </cell>
          <cell r="N128">
            <v>-13696</v>
          </cell>
          <cell r="O128">
            <v>0</v>
          </cell>
          <cell r="P128">
            <v>0</v>
          </cell>
        </row>
        <row r="129">
          <cell r="A129" t="str">
            <v>Independence Tech Zug</v>
          </cell>
          <cell r="B129" t="str">
            <v>004692</v>
          </cell>
          <cell r="C129">
            <v>0</v>
          </cell>
          <cell r="D129">
            <v>0</v>
          </cell>
          <cell r="E129">
            <v>111</v>
          </cell>
          <cell r="F129">
            <v>0</v>
          </cell>
          <cell r="G129">
            <v>0</v>
          </cell>
          <cell r="H129">
            <v>0</v>
          </cell>
          <cell r="I129">
            <v>-100</v>
          </cell>
          <cell r="J129">
            <v>-100</v>
          </cell>
          <cell r="K129">
            <v>0</v>
          </cell>
          <cell r="L129">
            <v>0</v>
          </cell>
          <cell r="N129">
            <v>0</v>
          </cell>
          <cell r="O129">
            <v>-111</v>
          </cell>
          <cell r="P129">
            <v>0</v>
          </cell>
        </row>
        <row r="130">
          <cell r="A130" t="str">
            <v>Ttl Independence Tech</v>
          </cell>
          <cell r="B130" t="str">
            <v>A000CC</v>
          </cell>
          <cell r="C130">
            <v>184</v>
          </cell>
          <cell r="D130">
            <v>13880</v>
          </cell>
          <cell r="E130">
            <v>111</v>
          </cell>
          <cell r="F130">
            <v>0</v>
          </cell>
          <cell r="G130">
            <v>-98.674351585014406</v>
          </cell>
          <cell r="H130">
            <v>-98.674351585014406</v>
          </cell>
          <cell r="I130">
            <v>65.765765765765764</v>
          </cell>
          <cell r="J130">
            <v>65.765765765765764</v>
          </cell>
          <cell r="K130">
            <v>0</v>
          </cell>
          <cell r="L130">
            <v>0</v>
          </cell>
          <cell r="N130">
            <v>-13696</v>
          </cell>
          <cell r="O130">
            <v>73</v>
          </cell>
          <cell r="P130">
            <v>0</v>
          </cell>
        </row>
        <row r="131">
          <cell r="A131" t="str">
            <v>J&amp;J HCS USA</v>
          </cell>
          <cell r="B131" t="str">
            <v>001710</v>
          </cell>
          <cell r="C131">
            <v>14668</v>
          </cell>
          <cell r="D131">
            <v>14775</v>
          </cell>
          <cell r="E131">
            <v>14489</v>
          </cell>
          <cell r="F131">
            <v>29097</v>
          </cell>
          <cell r="G131">
            <v>-0.72419627749576987</v>
          </cell>
          <cell r="H131">
            <v>-0.72419627749576987</v>
          </cell>
          <cell r="I131">
            <v>1.2354199737732072</v>
          </cell>
          <cell r="J131">
            <v>1.2354199737732072</v>
          </cell>
          <cell r="K131">
            <v>-49.589304739320205</v>
          </cell>
          <cell r="L131">
            <v>-49.589304739320205</v>
          </cell>
          <cell r="N131">
            <v>-107</v>
          </cell>
          <cell r="O131">
            <v>179</v>
          </cell>
          <cell r="P131">
            <v>-14429</v>
          </cell>
        </row>
        <row r="132">
          <cell r="A132" t="str">
            <v>Subtotal Other HCS</v>
          </cell>
          <cell r="B132" t="str">
            <v>A000CS</v>
          </cell>
          <cell r="C132">
            <v>14668</v>
          </cell>
          <cell r="D132">
            <v>14775</v>
          </cell>
          <cell r="E132">
            <v>14489</v>
          </cell>
          <cell r="F132">
            <v>29097</v>
          </cell>
          <cell r="G132">
            <v>-0.72419627749576987</v>
          </cell>
          <cell r="H132">
            <v>-0.72419627749576987</v>
          </cell>
          <cell r="I132">
            <v>1.2354199737732072</v>
          </cell>
          <cell r="J132">
            <v>1.2354199737732072</v>
          </cell>
          <cell r="K132">
            <v>-49.589304739320205</v>
          </cell>
          <cell r="L132">
            <v>-49.589304739320205</v>
          </cell>
          <cell r="N132">
            <v>-107</v>
          </cell>
          <cell r="O132">
            <v>179</v>
          </cell>
          <cell r="P132">
            <v>-14429</v>
          </cell>
        </row>
        <row r="133">
          <cell r="A133" t="str">
            <v>JJ Med Divested USA</v>
          </cell>
          <cell r="B133" t="str">
            <v>001752</v>
          </cell>
          <cell r="C133">
            <v>0</v>
          </cell>
          <cell r="D133">
            <v>-86800</v>
          </cell>
          <cell r="E133">
            <v>0</v>
          </cell>
          <cell r="F133">
            <v>0</v>
          </cell>
          <cell r="G133">
            <v>100</v>
          </cell>
          <cell r="H133">
            <v>100</v>
          </cell>
          <cell r="I133">
            <v>0</v>
          </cell>
          <cell r="J133">
            <v>0</v>
          </cell>
          <cell r="K133">
            <v>0</v>
          </cell>
          <cell r="L133">
            <v>0</v>
          </cell>
          <cell r="N133">
            <v>86800</v>
          </cell>
          <cell r="O133">
            <v>0</v>
          </cell>
          <cell r="P133">
            <v>0</v>
          </cell>
        </row>
        <row r="134">
          <cell r="A134" t="str">
            <v>Other Medical Devices</v>
          </cell>
          <cell r="B134" t="str">
            <v>A000CP</v>
          </cell>
          <cell r="C134">
            <v>0</v>
          </cell>
          <cell r="D134">
            <v>-86800</v>
          </cell>
          <cell r="E134">
            <v>0</v>
          </cell>
          <cell r="F134">
            <v>0</v>
          </cell>
          <cell r="G134">
            <v>100</v>
          </cell>
          <cell r="H134">
            <v>100</v>
          </cell>
          <cell r="I134">
            <v>0</v>
          </cell>
          <cell r="J134">
            <v>0</v>
          </cell>
          <cell r="K134">
            <v>0</v>
          </cell>
          <cell r="L134">
            <v>0</v>
          </cell>
          <cell r="N134">
            <v>86800</v>
          </cell>
          <cell r="O134">
            <v>0</v>
          </cell>
          <cell r="P134">
            <v>0</v>
          </cell>
        </row>
        <row r="135">
          <cell r="A135" t="str">
            <v>Ttl Med Devices</v>
          </cell>
          <cell r="B135" t="str">
            <v>A000BE</v>
          </cell>
          <cell r="C135">
            <v>7969983</v>
          </cell>
          <cell r="D135">
            <v>8003634</v>
          </cell>
          <cell r="E135">
            <v>7999989</v>
          </cell>
          <cell r="F135">
            <v>6608495</v>
          </cell>
          <cell r="G135">
            <v>-0.42044651217184592</v>
          </cell>
          <cell r="H135">
            <v>-3.3357613396303911</v>
          </cell>
          <cell r="I135">
            <v>-0.37507551572883413</v>
          </cell>
          <cell r="J135">
            <v>-0.33350902458604964</v>
          </cell>
          <cell r="K135">
            <v>20.602088675258134</v>
          </cell>
          <cell r="L135">
            <v>15.244286201717523</v>
          </cell>
          <cell r="N135">
            <v>-266982.1287375135</v>
          </cell>
          <cell r="O135">
            <v>-26680.685280891266</v>
          </cell>
          <cell r="P135">
            <v>1007417.8914261925</v>
          </cell>
        </row>
        <row r="136">
          <cell r="A136" t="str">
            <v>Total Med Devices incl Ad</v>
          </cell>
          <cell r="B136" t="str">
            <v>A000A8</v>
          </cell>
          <cell r="C136">
            <v>7969983</v>
          </cell>
          <cell r="D136">
            <v>8003634</v>
          </cell>
          <cell r="E136">
            <v>7999989</v>
          </cell>
          <cell r="F136">
            <v>6608495</v>
          </cell>
          <cell r="G136">
            <v>-0.42044651217184592</v>
          </cell>
          <cell r="H136">
            <v>-3.3357613396303911</v>
          </cell>
          <cell r="I136">
            <v>-0.37507551572883413</v>
          </cell>
          <cell r="J136">
            <v>-0.33350902458604964</v>
          </cell>
          <cell r="K136">
            <v>20.602088675258134</v>
          </cell>
          <cell r="L136">
            <v>15.244286201717523</v>
          </cell>
          <cell r="N136">
            <v>-266982.1287375135</v>
          </cell>
          <cell r="O136">
            <v>-26680.685280891266</v>
          </cell>
          <cell r="P136">
            <v>1007417.8914261925</v>
          </cell>
        </row>
        <row r="137">
          <cell r="A137" t="str">
            <v>OCD USA</v>
          </cell>
          <cell r="B137" t="str">
            <v>001200</v>
          </cell>
          <cell r="C137">
            <v>440961</v>
          </cell>
          <cell r="D137">
            <v>465070</v>
          </cell>
          <cell r="E137">
            <v>443691</v>
          </cell>
          <cell r="F137">
            <v>428655</v>
          </cell>
          <cell r="G137">
            <v>-5.1839508031049091</v>
          </cell>
          <cell r="H137">
            <v>-5.1839508031049091</v>
          </cell>
          <cell r="I137">
            <v>-0.61529307558638779</v>
          </cell>
          <cell r="J137">
            <v>-0.61529307558638779</v>
          </cell>
          <cell r="K137">
            <v>2.8708401861636981</v>
          </cell>
          <cell r="L137">
            <v>2.8708401861636981</v>
          </cell>
          <cell r="N137">
            <v>-24109</v>
          </cell>
          <cell r="O137">
            <v>-2729.9999999999995</v>
          </cell>
          <cell r="P137">
            <v>12306</v>
          </cell>
        </row>
        <row r="138">
          <cell r="A138" t="str">
            <v>OCD Canada</v>
          </cell>
          <cell r="B138" t="str">
            <v>003260</v>
          </cell>
          <cell r="C138">
            <v>23162</v>
          </cell>
          <cell r="D138">
            <v>22408</v>
          </cell>
          <cell r="E138">
            <v>23463</v>
          </cell>
          <cell r="F138">
            <v>21787</v>
          </cell>
          <cell r="G138">
            <v>3.3648696893966439</v>
          </cell>
          <cell r="H138">
            <v>-6.5191690592805251</v>
          </cell>
          <cell r="I138">
            <v>-1.2828709031240677</v>
          </cell>
          <cell r="J138">
            <v>-1.5212169735788652</v>
          </cell>
          <cell r="K138">
            <v>6.3111029513012351</v>
          </cell>
          <cell r="L138">
            <v>-3.0110101924593335</v>
          </cell>
          <cell r="N138">
            <v>-1460.8154028035799</v>
          </cell>
          <cell r="O138">
            <v>-356.92313851080911</v>
          </cell>
          <cell r="P138">
            <v>-656.00879063111506</v>
          </cell>
        </row>
        <row r="139">
          <cell r="A139" t="str">
            <v>OCD North Am</v>
          </cell>
          <cell r="B139" t="str">
            <v>A000DY</v>
          </cell>
          <cell r="C139">
            <v>464123</v>
          </cell>
          <cell r="D139">
            <v>487478</v>
          </cell>
          <cell r="E139">
            <v>467154</v>
          </cell>
          <cell r="F139">
            <v>450442</v>
          </cell>
          <cell r="G139">
            <v>-4.7909854393429034</v>
          </cell>
          <cell r="H139">
            <v>-5.2453270512317651</v>
          </cell>
          <cell r="I139">
            <v>-0.6488224439906326</v>
          </cell>
          <cell r="J139">
            <v>-0.66079347249746523</v>
          </cell>
          <cell r="K139">
            <v>3.0372389786032388</v>
          </cell>
          <cell r="L139">
            <v>2.5863465683415146</v>
          </cell>
          <cell r="N139">
            <v>-25569.815402803582</v>
          </cell>
          <cell r="O139">
            <v>-3086.9231385108087</v>
          </cell>
          <cell r="P139">
            <v>11649.991209368885</v>
          </cell>
        </row>
        <row r="140">
          <cell r="A140" t="str">
            <v>OCD France</v>
          </cell>
          <cell r="B140" t="str">
            <v>002180</v>
          </cell>
          <cell r="C140">
            <v>50597</v>
          </cell>
          <cell r="D140">
            <v>45542</v>
          </cell>
          <cell r="E140">
            <v>51260</v>
          </cell>
          <cell r="F140">
            <v>39197</v>
          </cell>
          <cell r="G140">
            <v>11.09964428439682</v>
          </cell>
          <cell r="H140">
            <v>0.41363226331653868</v>
          </cell>
          <cell r="I140">
            <v>-1.2934061646507999</v>
          </cell>
          <cell r="J140">
            <v>-0.94843302369997495</v>
          </cell>
          <cell r="K140">
            <v>29.0838584585555</v>
          </cell>
          <cell r="L140">
            <v>7.6010845219851548</v>
          </cell>
          <cell r="N140">
            <v>188.37640535961805</v>
          </cell>
          <cell r="O140">
            <v>-486.16676794860712</v>
          </cell>
          <cell r="P140">
            <v>2979.3971000825213</v>
          </cell>
        </row>
        <row r="141">
          <cell r="A141" t="str">
            <v>OCD Germany</v>
          </cell>
          <cell r="B141" t="str">
            <v>003630</v>
          </cell>
          <cell r="C141">
            <v>50734</v>
          </cell>
          <cell r="D141">
            <v>52208</v>
          </cell>
          <cell r="E141">
            <v>51020</v>
          </cell>
          <cell r="F141">
            <v>45525</v>
          </cell>
          <cell r="G141">
            <v>-2.8233220962304633</v>
          </cell>
          <cell r="H141">
            <v>-12.171810225702444</v>
          </cell>
          <cell r="I141">
            <v>-0.56056448451587615</v>
          </cell>
          <cell r="J141">
            <v>-0.21369385085041359</v>
          </cell>
          <cell r="K141">
            <v>11.442064799560681</v>
          </cell>
          <cell r="L141">
            <v>-7.106753547287008</v>
          </cell>
          <cell r="N141">
            <v>-6354.658682634732</v>
          </cell>
          <cell r="O141">
            <v>-109.02660270388103</v>
          </cell>
          <cell r="P141">
            <v>-3235.3495524024102</v>
          </cell>
        </row>
        <row r="142">
          <cell r="A142" t="str">
            <v>OCD Italy</v>
          </cell>
          <cell r="B142" t="str">
            <v>004000</v>
          </cell>
          <cell r="C142">
            <v>55478</v>
          </cell>
          <cell r="D142">
            <v>52939</v>
          </cell>
          <cell r="E142">
            <v>56949</v>
          </cell>
          <cell r="F142">
            <v>50290</v>
          </cell>
          <cell r="G142">
            <v>4.7960860613158545</v>
          </cell>
          <cell r="H142">
            <v>-5.2845759279238349</v>
          </cell>
          <cell r="I142">
            <v>-2.5830128711654288</v>
          </cell>
          <cell r="J142">
            <v>-2.244579019339707</v>
          </cell>
          <cell r="K142">
            <v>10.316166235832174</v>
          </cell>
          <cell r="L142">
            <v>-8.0449842885756819</v>
          </cell>
          <cell r="N142">
            <v>-2797.6016504835989</v>
          </cell>
          <cell r="O142">
            <v>-1278.2653057237696</v>
          </cell>
          <cell r="P142">
            <v>-4045.8225987247106</v>
          </cell>
        </row>
        <row r="143">
          <cell r="A143" t="str">
            <v>OCD Portugal</v>
          </cell>
          <cell r="B143" t="str">
            <v>004430</v>
          </cell>
          <cell r="C143">
            <v>5418</v>
          </cell>
          <cell r="D143">
            <v>5504</v>
          </cell>
          <cell r="E143">
            <v>5505</v>
          </cell>
          <cell r="F143">
            <v>4203</v>
          </cell>
          <cell r="G143">
            <v>-1.5625</v>
          </cell>
          <cell r="H143">
            <v>-11.032222829055163</v>
          </cell>
          <cell r="I143">
            <v>-1.5803814713896458</v>
          </cell>
          <cell r="J143">
            <v>-1.232821341956345</v>
          </cell>
          <cell r="K143">
            <v>28.907922912205567</v>
          </cell>
          <cell r="L143">
            <v>7.4538258575197958</v>
          </cell>
          <cell r="N143">
            <v>-607.21354451119623</v>
          </cell>
          <cell r="O143">
            <v>-67.866814874696786</v>
          </cell>
          <cell r="P143">
            <v>313.28430079155703</v>
          </cell>
        </row>
        <row r="144">
          <cell r="A144" t="str">
            <v>OCD Spain</v>
          </cell>
          <cell r="B144" t="str">
            <v>004580</v>
          </cell>
          <cell r="C144">
            <v>15724</v>
          </cell>
          <cell r="D144">
            <v>14126</v>
          </cell>
          <cell r="E144">
            <v>15830</v>
          </cell>
          <cell r="F144">
            <v>12055</v>
          </cell>
          <cell r="G144">
            <v>11.312473453206854</v>
          </cell>
          <cell r="H144">
            <v>0.60292240034047362</v>
          </cell>
          <cell r="I144">
            <v>-0.66961465571699308</v>
          </cell>
          <cell r="J144">
            <v>-0.32328343523789449</v>
          </cell>
          <cell r="K144">
            <v>30.435503940273748</v>
          </cell>
          <cell r="L144">
            <v>8.7236489076274584</v>
          </cell>
          <cell r="N144">
            <v>85.168818272095308</v>
          </cell>
          <cell r="O144">
            <v>-51.175767798158702</v>
          </cell>
          <cell r="P144">
            <v>1051.6358758144902</v>
          </cell>
        </row>
        <row r="145">
          <cell r="A145" t="str">
            <v>OCD Northern Europe</v>
          </cell>
          <cell r="B145" t="str">
            <v>005020</v>
          </cell>
          <cell r="C145">
            <v>62872</v>
          </cell>
          <cell r="D145">
            <v>64168</v>
          </cell>
          <cell r="E145">
            <v>62849</v>
          </cell>
          <cell r="F145">
            <v>59672</v>
          </cell>
          <cell r="G145">
            <v>-2.0196982919835431</v>
          </cell>
          <cell r="H145">
            <v>-4.3356643356643332</v>
          </cell>
          <cell r="I145">
            <v>3.6595649891008601E-2</v>
          </cell>
          <cell r="J145">
            <v>2.052334530528473E-2</v>
          </cell>
          <cell r="K145">
            <v>5.3626491486794476</v>
          </cell>
          <cell r="L145">
            <v>-3.4950495049504959</v>
          </cell>
          <cell r="N145">
            <v>-2782.1090909090894</v>
          </cell>
          <cell r="O145">
            <v>12.8987172909184</v>
          </cell>
          <cell r="P145">
            <v>-2085.5659405940601</v>
          </cell>
        </row>
        <row r="146">
          <cell r="A146" t="str">
            <v>OCD Europe</v>
          </cell>
          <cell r="B146" t="str">
            <v>A000FI</v>
          </cell>
          <cell r="C146">
            <v>240823</v>
          </cell>
          <cell r="D146">
            <v>234487</v>
          </cell>
          <cell r="E146">
            <v>243413</v>
          </cell>
          <cell r="F146">
            <v>210942</v>
          </cell>
          <cell r="G146">
            <v>2.7020687714031055</v>
          </cell>
          <cell r="H146">
            <v>-5.23186263840081</v>
          </cell>
          <cell r="I146">
            <v>-1.0640351994347057</v>
          </cell>
          <cell r="J146">
            <v>-0.81326902908151766</v>
          </cell>
          <cell r="K146">
            <v>14.165505209962928</v>
          </cell>
          <cell r="L146">
            <v>-2.380948703924592</v>
          </cell>
          <cell r="N146">
            <v>-12268.037744906907</v>
          </cell>
          <cell r="O146">
            <v>-1979.6025417581948</v>
          </cell>
          <cell r="P146">
            <v>-5022.4208150326131</v>
          </cell>
        </row>
        <row r="147">
          <cell r="A147" t="str">
            <v>OCD KK Japan</v>
          </cell>
          <cell r="B147" t="str">
            <v>004100</v>
          </cell>
          <cell r="C147">
            <v>98110</v>
          </cell>
          <cell r="D147">
            <v>100096</v>
          </cell>
          <cell r="E147">
            <v>98818</v>
          </cell>
          <cell r="F147">
            <v>90614</v>
          </cell>
          <cell r="G147">
            <v>-1.9840952685421998</v>
          </cell>
          <cell r="H147">
            <v>-5.2818478116796692</v>
          </cell>
          <cell r="I147">
            <v>-0.71646865955595129</v>
          </cell>
          <cell r="J147">
            <v>-1.1821709521371915</v>
          </cell>
          <cell r="K147">
            <v>8.2724523804268664</v>
          </cell>
          <cell r="L147">
            <v>1.4274750199742314</v>
          </cell>
          <cell r="N147">
            <v>-5286.9183855788815</v>
          </cell>
          <cell r="O147">
            <v>-1168.1976914829297</v>
          </cell>
          <cell r="P147">
            <v>1293.4922145994501</v>
          </cell>
        </row>
        <row r="148">
          <cell r="A148" t="str">
            <v>OCD Australia</v>
          </cell>
          <cell r="B148" t="str">
            <v>002965</v>
          </cell>
          <cell r="C148">
            <v>8077</v>
          </cell>
          <cell r="D148">
            <v>7986</v>
          </cell>
          <cell r="E148">
            <v>8349</v>
          </cell>
          <cell r="F148">
            <v>7316</v>
          </cell>
          <cell r="G148">
            <v>1.1394941147007263</v>
          </cell>
          <cell r="H148">
            <v>-9.8628027439451191</v>
          </cell>
          <cell r="I148">
            <v>-3.2578751946340878</v>
          </cell>
          <cell r="J148">
            <v>-3.2313819794093304</v>
          </cell>
          <cell r="K148">
            <v>10.401858939311099</v>
          </cell>
          <cell r="L148">
            <v>-5.4760331791822718</v>
          </cell>
          <cell r="N148">
            <v>-787.6434271314572</v>
          </cell>
          <cell r="O148">
            <v>-269.788081460885</v>
          </cell>
          <cell r="P148">
            <v>-400.62658738897505</v>
          </cell>
        </row>
        <row r="149">
          <cell r="A149" t="str">
            <v>OCD Singapore</v>
          </cell>
          <cell r="B149" t="str">
            <v>004475</v>
          </cell>
          <cell r="C149">
            <v>16317</v>
          </cell>
          <cell r="D149">
            <v>19139</v>
          </cell>
          <cell r="E149">
            <v>16990</v>
          </cell>
          <cell r="F149">
            <v>19835</v>
          </cell>
          <cell r="G149">
            <v>-14.744762004284445</v>
          </cell>
          <cell r="H149">
            <v>-14.744762004284445</v>
          </cell>
          <cell r="I149">
            <v>-3.9611536197763391</v>
          </cell>
          <cell r="J149">
            <v>-3.9611536197763391</v>
          </cell>
          <cell r="K149">
            <v>-17.736324678598436</v>
          </cell>
          <cell r="L149">
            <v>-17.736324678598436</v>
          </cell>
          <cell r="N149">
            <v>-2822</v>
          </cell>
          <cell r="O149">
            <v>-673</v>
          </cell>
          <cell r="P149">
            <v>-3518</v>
          </cell>
        </row>
        <row r="150">
          <cell r="A150" t="str">
            <v>OCD India</v>
          </cell>
          <cell r="B150" t="str">
            <v>003871</v>
          </cell>
          <cell r="C150">
            <v>5724</v>
          </cell>
          <cell r="D150">
            <v>5400</v>
          </cell>
          <cell r="E150">
            <v>5587</v>
          </cell>
          <cell r="F150">
            <v>4809</v>
          </cell>
          <cell r="G150">
            <v>6</v>
          </cell>
          <cell r="H150">
            <v>3.1192590030362415</v>
          </cell>
          <cell r="I150">
            <v>2.4521209951673528</v>
          </cell>
          <cell r="J150">
            <v>2.3260248582226954</v>
          </cell>
          <cell r="K150">
            <v>19.0268247036806</v>
          </cell>
          <cell r="L150">
            <v>14.783806561739302</v>
          </cell>
          <cell r="N150">
            <v>168.43998616395703</v>
          </cell>
          <cell r="O150">
            <v>129.95500882890201</v>
          </cell>
          <cell r="P150">
            <v>710.95325755404303</v>
          </cell>
        </row>
        <row r="151">
          <cell r="A151" t="str">
            <v>OCD Asia/Pac</v>
          </cell>
          <cell r="B151" t="str">
            <v>A000FJ</v>
          </cell>
          <cell r="C151">
            <v>128228</v>
          </cell>
          <cell r="D151">
            <v>132621</v>
          </cell>
          <cell r="E151">
            <v>129744</v>
          </cell>
          <cell r="F151">
            <v>122574</v>
          </cell>
          <cell r="G151">
            <v>-3.3124467467444827</v>
          </cell>
          <cell r="H151">
            <v>-6.5812517071552632</v>
          </cell>
          <cell r="I151">
            <v>-1.1684548033049698</v>
          </cell>
          <cell r="J151">
            <v>-1.5268765909135786</v>
          </cell>
          <cell r="K151">
            <v>4.6127237423923519</v>
          </cell>
          <cell r="L151">
            <v>-1.5616534625903391</v>
          </cell>
          <cell r="N151">
            <v>-8728.1218265463813</v>
          </cell>
          <cell r="O151">
            <v>-1981.0307641149134</v>
          </cell>
          <cell r="P151">
            <v>-1914.1811152354824</v>
          </cell>
        </row>
        <row r="152">
          <cell r="A152" t="str">
            <v>OCD Int'l</v>
          </cell>
          <cell r="B152" t="str">
            <v>A000DZ</v>
          </cell>
          <cell r="C152">
            <v>369051</v>
          </cell>
          <cell r="D152">
            <v>367108</v>
          </cell>
          <cell r="E152">
            <v>373157</v>
          </cell>
          <cell r="F152">
            <v>333516</v>
          </cell>
          <cell r="G152">
            <v>0.52927203983568871</v>
          </cell>
          <cell r="H152">
            <v>-5.7193413304676799</v>
          </cell>
          <cell r="I152">
            <v>-1.1003411432721348</v>
          </cell>
          <cell r="J152">
            <v>-1.0613852362070413</v>
          </cell>
          <cell r="K152">
            <v>10.65466124563739</v>
          </cell>
          <cell r="L152">
            <v>-2.079840826307612</v>
          </cell>
          <cell r="N152">
            <v>-20996.159571453289</v>
          </cell>
          <cell r="O152">
            <v>-3960.6333058731093</v>
          </cell>
          <cell r="P152">
            <v>-6936.6019302680952</v>
          </cell>
        </row>
        <row r="153">
          <cell r="A153" t="str">
            <v>Ttl OCD</v>
          </cell>
          <cell r="B153" t="str">
            <v>A000CM</v>
          </cell>
          <cell r="C153">
            <v>833174</v>
          </cell>
          <cell r="D153">
            <v>854586</v>
          </cell>
          <cell r="E153">
            <v>840311</v>
          </cell>
          <cell r="F153">
            <v>783958</v>
          </cell>
          <cell r="G153">
            <v>-2.5055406945585346</v>
          </cell>
          <cell r="H153">
            <v>-5.4489513020640246</v>
          </cell>
          <cell r="I153">
            <v>-0.84932840341254623</v>
          </cell>
          <cell r="J153">
            <v>-0.83868430192915711</v>
          </cell>
          <cell r="K153">
            <v>6.2778873358011529</v>
          </cell>
          <cell r="L153">
            <v>0.60122982087060661</v>
          </cell>
          <cell r="N153">
            <v>-46565.97497425686</v>
          </cell>
          <cell r="O153">
            <v>-7047.5564443839194</v>
          </cell>
          <cell r="P153">
            <v>4713.3892791007902</v>
          </cell>
        </row>
        <row r="154">
          <cell r="A154" t="str">
            <v>LifeScan USA</v>
          </cell>
          <cell r="B154" t="str">
            <v>001520</v>
          </cell>
          <cell r="C154">
            <v>600277</v>
          </cell>
          <cell r="D154">
            <v>731063</v>
          </cell>
          <cell r="E154">
            <v>587690</v>
          </cell>
          <cell r="F154">
            <v>634869</v>
          </cell>
          <cell r="G154">
            <v>-17.889839863322312</v>
          </cell>
          <cell r="H154">
            <v>-17.889839863322312</v>
          </cell>
          <cell r="I154">
            <v>2.141775425819735</v>
          </cell>
          <cell r="J154">
            <v>2.141775425819735</v>
          </cell>
          <cell r="K154">
            <v>-5.4486831141542584</v>
          </cell>
          <cell r="L154">
            <v>-5.4486831141542584</v>
          </cell>
          <cell r="N154">
            <v>-130786</v>
          </cell>
          <cell r="O154">
            <v>12587</v>
          </cell>
          <cell r="P154">
            <v>-34592</v>
          </cell>
        </row>
        <row r="155">
          <cell r="A155" t="str">
            <v>Ttl Demestic LifeScan</v>
          </cell>
          <cell r="B155" t="str">
            <v>A000EE</v>
          </cell>
          <cell r="C155">
            <v>600277</v>
          </cell>
          <cell r="D155">
            <v>731063</v>
          </cell>
          <cell r="E155">
            <v>587690</v>
          </cell>
          <cell r="F155">
            <v>634869</v>
          </cell>
          <cell r="G155">
            <v>-17.889839863322312</v>
          </cell>
          <cell r="H155">
            <v>-17.889839863322312</v>
          </cell>
          <cell r="I155">
            <v>2.141775425819735</v>
          </cell>
          <cell r="J155">
            <v>2.141775425819735</v>
          </cell>
          <cell r="K155">
            <v>-5.4486831141542584</v>
          </cell>
          <cell r="L155">
            <v>-5.4486831141542584</v>
          </cell>
          <cell r="N155">
            <v>-130786</v>
          </cell>
          <cell r="O155">
            <v>12587</v>
          </cell>
          <cell r="P155">
            <v>-34592</v>
          </cell>
        </row>
        <row r="156">
          <cell r="A156" t="str">
            <v>LifeScan Canada</v>
          </cell>
          <cell r="B156" t="str">
            <v>003230</v>
          </cell>
          <cell r="C156">
            <v>52868</v>
          </cell>
          <cell r="D156">
            <v>50913</v>
          </cell>
          <cell r="E156">
            <v>55526</v>
          </cell>
          <cell r="F156">
            <v>42276</v>
          </cell>
          <cell r="G156">
            <v>3.8398837232141103</v>
          </cell>
          <cell r="H156">
            <v>-6.0854590730577263</v>
          </cell>
          <cell r="I156">
            <v>-4.78694665562079</v>
          </cell>
          <cell r="J156">
            <v>-5.0157878909382454</v>
          </cell>
          <cell r="K156">
            <v>25.054404390197753</v>
          </cell>
          <cell r="L156">
            <v>14.090272865463623</v>
          </cell>
          <cell r="N156">
            <v>-3098.2897778658803</v>
          </cell>
          <cell r="O156">
            <v>-2785.0663843223701</v>
          </cell>
          <cell r="P156">
            <v>5956.8037566034018</v>
          </cell>
        </row>
        <row r="157">
          <cell r="A157" t="str">
            <v>Subtotal Lifescan Other</v>
          </cell>
          <cell r="B157" t="str">
            <v>A000FQ</v>
          </cell>
          <cell r="C157">
            <v>52868</v>
          </cell>
          <cell r="D157">
            <v>50913</v>
          </cell>
          <cell r="E157">
            <v>55526</v>
          </cell>
          <cell r="F157">
            <v>42276</v>
          </cell>
          <cell r="G157">
            <v>3.8398837232141103</v>
          </cell>
          <cell r="H157">
            <v>-6.0854590730577263</v>
          </cell>
          <cell r="I157">
            <v>-4.78694665562079</v>
          </cell>
          <cell r="J157">
            <v>-5.0157878909382454</v>
          </cell>
          <cell r="K157">
            <v>25.054404390197753</v>
          </cell>
          <cell r="L157">
            <v>14.090272865463623</v>
          </cell>
          <cell r="N157">
            <v>-3098.2897778658803</v>
          </cell>
          <cell r="O157">
            <v>-2785.0663843223701</v>
          </cell>
          <cell r="P157">
            <v>5956.8037566034018</v>
          </cell>
        </row>
        <row r="158">
          <cell r="A158" t="str">
            <v>LifeScan Belgium</v>
          </cell>
          <cell r="B158" t="str">
            <v>003080</v>
          </cell>
          <cell r="C158">
            <v>23395</v>
          </cell>
          <cell r="D158">
            <v>18863</v>
          </cell>
          <cell r="E158">
            <v>22486</v>
          </cell>
          <cell r="F158">
            <v>15210</v>
          </cell>
          <cell r="G158">
            <v>24.025870752266343</v>
          </cell>
          <cell r="H158">
            <v>12.095617529880453</v>
          </cell>
          <cell r="I158">
            <v>4.042515342880014</v>
          </cell>
          <cell r="J158">
            <v>4.4033247575697594</v>
          </cell>
          <cell r="K158">
            <v>53.813280736357669</v>
          </cell>
          <cell r="L158">
            <v>28.217280349981792</v>
          </cell>
          <cell r="N158">
            <v>2281.5963346613498</v>
          </cell>
          <cell r="O158">
            <v>990.13160498713603</v>
          </cell>
          <cell r="P158">
            <v>4291.8483412322312</v>
          </cell>
        </row>
        <row r="159">
          <cell r="A159" t="str">
            <v>LifeScan France</v>
          </cell>
          <cell r="B159" t="str">
            <v>003510</v>
          </cell>
          <cell r="C159">
            <v>78952</v>
          </cell>
          <cell r="D159">
            <v>64265</v>
          </cell>
          <cell r="E159">
            <v>74717</v>
          </cell>
          <cell r="F159">
            <v>50124</v>
          </cell>
          <cell r="G159">
            <v>22.853808449389248</v>
          </cell>
          <cell r="H159">
            <v>11.03748284894599</v>
          </cell>
          <cell r="I159">
            <v>5.6680541242287568</v>
          </cell>
          <cell r="J159">
            <v>6.0378201310303812</v>
          </cell>
          <cell r="K159">
            <v>57.513366850211469</v>
          </cell>
          <cell r="L159">
            <v>31.296091445427738</v>
          </cell>
          <cell r="N159">
            <v>7093.2383528751407</v>
          </cell>
          <cell r="O159">
            <v>4511.2780673019697</v>
          </cell>
          <cell r="P159">
            <v>15686.852876106199</v>
          </cell>
        </row>
        <row r="160">
          <cell r="A160" t="str">
            <v>LifeScan Germany</v>
          </cell>
          <cell r="B160" t="str">
            <v>003570</v>
          </cell>
          <cell r="C160">
            <v>69350</v>
          </cell>
          <cell r="D160">
            <v>62745</v>
          </cell>
          <cell r="E160">
            <v>69043</v>
          </cell>
          <cell r="F160">
            <v>50566</v>
          </cell>
          <cell r="G160">
            <v>10.526735198023745</v>
          </cell>
          <cell r="H160">
            <v>-0.10539763653784728</v>
          </cell>
          <cell r="I160">
            <v>0.44465043523601233</v>
          </cell>
          <cell r="J160">
            <v>0.79600386722526528</v>
          </cell>
          <cell r="K160">
            <v>37.147490408574932</v>
          </cell>
          <cell r="L160">
            <v>14.32069885595234</v>
          </cell>
          <cell r="N160">
            <v>-66.13174704567227</v>
          </cell>
          <cell r="O160">
            <v>549.58495004833981</v>
          </cell>
          <cell r="P160">
            <v>7241.404583500861</v>
          </cell>
        </row>
        <row r="161">
          <cell r="A161" t="str">
            <v>LifeScan Intl Europe</v>
          </cell>
          <cell r="B161" t="str">
            <v>004825</v>
          </cell>
          <cell r="C161">
            <v>43252</v>
          </cell>
          <cell r="D161">
            <v>48168</v>
          </cell>
          <cell r="E161">
            <v>43620</v>
          </cell>
          <cell r="F161">
            <v>0</v>
          </cell>
          <cell r="G161">
            <v>-10.205945856170072</v>
          </cell>
          <cell r="H161">
            <v>-10.205945856170072</v>
          </cell>
          <cell r="I161">
            <v>-0.84364970197157252</v>
          </cell>
          <cell r="J161">
            <v>-0.84364970197157252</v>
          </cell>
          <cell r="K161">
            <v>0</v>
          </cell>
          <cell r="L161">
            <v>0</v>
          </cell>
          <cell r="N161">
            <v>-4916</v>
          </cell>
          <cell r="O161">
            <v>-367.99999999999994</v>
          </cell>
          <cell r="P161">
            <v>0</v>
          </cell>
        </row>
        <row r="162">
          <cell r="A162" t="str">
            <v>LifeScan Italy</v>
          </cell>
          <cell r="B162" t="str">
            <v>004010</v>
          </cell>
          <cell r="C162">
            <v>46610</v>
          </cell>
          <cell r="D162">
            <v>46700</v>
          </cell>
          <cell r="E162">
            <v>50378</v>
          </cell>
          <cell r="F162">
            <v>35275</v>
          </cell>
          <cell r="G162">
            <v>-0.19271948608137046</v>
          </cell>
          <cell r="H162">
            <v>-9.7946660372905363</v>
          </cell>
          <cell r="I162">
            <v>-7.4794553177974512</v>
          </cell>
          <cell r="J162">
            <v>-7.1572113155047257</v>
          </cell>
          <cell r="K162">
            <v>32.133238837703765</v>
          </cell>
          <cell r="L162">
            <v>10.141206675224637</v>
          </cell>
          <cell r="N162">
            <v>-4574.1090394146804</v>
          </cell>
          <cell r="O162">
            <v>-3605.6599165249709</v>
          </cell>
          <cell r="P162">
            <v>3577.3106546854906</v>
          </cell>
        </row>
        <row r="163">
          <cell r="A163" t="str">
            <v>LifeScan Portugal</v>
          </cell>
          <cell r="B163" t="str">
            <v>004440</v>
          </cell>
          <cell r="C163">
            <v>5483</v>
          </cell>
          <cell r="D163">
            <v>5227</v>
          </cell>
          <cell r="E163">
            <v>5845</v>
          </cell>
          <cell r="F163">
            <v>4213</v>
          </cell>
          <cell r="G163">
            <v>4.8976468337478476</v>
          </cell>
          <cell r="H163">
            <v>-5.1945562583860534</v>
          </cell>
          <cell r="I163">
            <v>-6.1933276304533802</v>
          </cell>
          <cell r="J163">
            <v>-5.8622002283974179</v>
          </cell>
          <cell r="K163">
            <v>30.144789935912652</v>
          </cell>
          <cell r="L163">
            <v>8.4887036630840029</v>
          </cell>
          <cell r="N163">
            <v>-271.51945562583904</v>
          </cell>
          <cell r="O163">
            <v>-342.64560334982906</v>
          </cell>
          <cell r="P163">
            <v>357.62908532572908</v>
          </cell>
        </row>
        <row r="164">
          <cell r="A164" t="str">
            <v>LifeScan ROW</v>
          </cell>
          <cell r="B164" t="str">
            <v>001521</v>
          </cell>
          <cell r="C164">
            <v>0</v>
          </cell>
          <cell r="D164">
            <v>0</v>
          </cell>
          <cell r="E164">
            <v>0</v>
          </cell>
          <cell r="F164">
            <v>38823</v>
          </cell>
          <cell r="G164">
            <v>0</v>
          </cell>
          <cell r="H164">
            <v>0</v>
          </cell>
          <cell r="I164">
            <v>0</v>
          </cell>
          <cell r="J164">
            <v>0</v>
          </cell>
          <cell r="K164">
            <v>-100</v>
          </cell>
          <cell r="L164">
            <v>-100</v>
          </cell>
          <cell r="N164">
            <v>0</v>
          </cell>
          <cell r="O164">
            <v>0</v>
          </cell>
          <cell r="P164">
            <v>-38823</v>
          </cell>
        </row>
        <row r="165">
          <cell r="A165" t="str">
            <v>LifeScan Scand-Switz</v>
          </cell>
          <cell r="B165" t="str">
            <v>003081</v>
          </cell>
          <cell r="C165">
            <v>18402</v>
          </cell>
          <cell r="D165">
            <v>13506</v>
          </cell>
          <cell r="E165">
            <v>19688</v>
          </cell>
          <cell r="F165">
            <v>17117</v>
          </cell>
          <cell r="G165">
            <v>36.250555308751665</v>
          </cell>
          <cell r="H165">
            <v>23.130563798219608</v>
          </cell>
          <cell r="I165">
            <v>-6.5318976026005693</v>
          </cell>
          <cell r="J165">
            <v>-6.2100921060066554</v>
          </cell>
          <cell r="K165">
            <v>7.50715662791377</v>
          </cell>
          <cell r="L165">
            <v>-10.392485018625521</v>
          </cell>
          <cell r="N165">
            <v>3124.0139465875404</v>
          </cell>
          <cell r="O165">
            <v>-1222.6429338305902</v>
          </cell>
          <cell r="P165">
            <v>-1778.8816606381306</v>
          </cell>
        </row>
        <row r="166">
          <cell r="A166" t="str">
            <v>LifeScan Spain</v>
          </cell>
          <cell r="B166" t="str">
            <v>004590</v>
          </cell>
          <cell r="C166">
            <v>14531</v>
          </cell>
          <cell r="D166">
            <v>13611</v>
          </cell>
          <cell r="E166">
            <v>15069</v>
          </cell>
          <cell r="F166">
            <v>10943</v>
          </cell>
          <cell r="G166">
            <v>6.7592388509293952</v>
          </cell>
          <cell r="H166">
            <v>-3.5114840989399307</v>
          </cell>
          <cell r="I166">
            <v>-3.5702435463534408</v>
          </cell>
          <cell r="J166">
            <v>-3.2336655592469574</v>
          </cell>
          <cell r="K166">
            <v>32.788083706479028</v>
          </cell>
          <cell r="L166">
            <v>10.682317176152704</v>
          </cell>
          <cell r="N166">
            <v>-477.94810070671394</v>
          </cell>
          <cell r="O166">
            <v>-487.28106312292397</v>
          </cell>
          <cell r="P166">
            <v>1168.9659685863905</v>
          </cell>
        </row>
        <row r="167">
          <cell r="A167" t="str">
            <v>LifeScan UK</v>
          </cell>
          <cell r="B167" t="str">
            <v>004980</v>
          </cell>
          <cell r="C167">
            <v>23973</v>
          </cell>
          <cell r="D167">
            <v>22497</v>
          </cell>
          <cell r="E167">
            <v>25218</v>
          </cell>
          <cell r="F167">
            <v>14356</v>
          </cell>
          <cell r="G167">
            <v>6.5608747833044418</v>
          </cell>
          <cell r="H167">
            <v>4.0453527435610317</v>
          </cell>
          <cell r="I167">
            <v>-4.9369497977635026</v>
          </cell>
          <cell r="J167">
            <v>-4.9549261556166631</v>
          </cell>
          <cell r="K167">
            <v>66.989412092504878</v>
          </cell>
          <cell r="L167">
            <v>52.942386831275726</v>
          </cell>
          <cell r="N167">
            <v>910.08300671892528</v>
          </cell>
          <cell r="O167">
            <v>-1249.5332779234102</v>
          </cell>
          <cell r="P167">
            <v>7600.4090534979432</v>
          </cell>
        </row>
        <row r="168">
          <cell r="A168" t="str">
            <v>Lifescan EMEA</v>
          </cell>
          <cell r="B168" t="str">
            <v>A000FK</v>
          </cell>
          <cell r="C168">
            <v>323948</v>
          </cell>
          <cell r="D168">
            <v>295582</v>
          </cell>
          <cell r="E168">
            <v>326064</v>
          </cell>
          <cell r="F168">
            <v>236627</v>
          </cell>
          <cell r="G168">
            <v>9.596660148452882</v>
          </cell>
          <cell r="H168">
            <v>1.0498688343843845</v>
          </cell>
          <cell r="I168">
            <v>-0.64895235291231157</v>
          </cell>
          <cell r="J168">
            <v>-0.37562201666368461</v>
          </cell>
          <cell r="K168">
            <v>36.902382230261125</v>
          </cell>
          <cell r="L168">
            <v>17.992257393406803</v>
          </cell>
          <cell r="N168">
            <v>3103.2232980500512</v>
          </cell>
          <cell r="O168">
            <v>-1224.7681724142765</v>
          </cell>
          <cell r="P168">
            <v>42574.538902296714</v>
          </cell>
        </row>
        <row r="169">
          <cell r="A169" t="str">
            <v>Lifescan Int'l</v>
          </cell>
          <cell r="B169" t="str">
            <v>A000E0</v>
          </cell>
          <cell r="C169">
            <v>376816</v>
          </cell>
          <cell r="D169">
            <v>346495</v>
          </cell>
          <cell r="E169">
            <v>381590</v>
          </cell>
          <cell r="F169">
            <v>278903</v>
          </cell>
          <cell r="G169">
            <v>8.7507756244678863</v>
          </cell>
          <cell r="H169">
            <v>1.4238358949394186E-3</v>
          </cell>
          <cell r="I169">
            <v>-1.2510810031709427</v>
          </cell>
          <cell r="J169">
            <v>-1.0508227565545862</v>
          </cell>
          <cell r="K169">
            <v>35.106470708454196</v>
          </cell>
          <cell r="L169">
            <v>17.400796211908833</v>
          </cell>
          <cell r="N169">
            <v>4.9335201841703382</v>
          </cell>
          <cell r="O169">
            <v>-4009.8345567366455</v>
          </cell>
          <cell r="P169">
            <v>48531.342658900096</v>
          </cell>
        </row>
        <row r="170">
          <cell r="A170" t="str">
            <v>Can-Am Corp USA</v>
          </cell>
          <cell r="B170" t="str">
            <v>001527</v>
          </cell>
          <cell r="C170">
            <v>0</v>
          </cell>
          <cell r="D170">
            <v>0</v>
          </cell>
          <cell r="E170">
            <v>0</v>
          </cell>
          <cell r="F170">
            <v>25290</v>
          </cell>
          <cell r="G170">
            <v>0</v>
          </cell>
          <cell r="H170">
            <v>0</v>
          </cell>
          <cell r="I170">
            <v>0</v>
          </cell>
          <cell r="J170">
            <v>0</v>
          </cell>
          <cell r="K170">
            <v>-100</v>
          </cell>
          <cell r="L170">
            <v>-100</v>
          </cell>
          <cell r="N170">
            <v>0</v>
          </cell>
          <cell r="O170">
            <v>0</v>
          </cell>
          <cell r="P170">
            <v>-25290</v>
          </cell>
        </row>
        <row r="171">
          <cell r="A171" t="str">
            <v>LXN Corp. USA</v>
          </cell>
          <cell r="B171" t="str">
            <v>001525</v>
          </cell>
          <cell r="C171">
            <v>0</v>
          </cell>
          <cell r="D171">
            <v>0</v>
          </cell>
          <cell r="E171">
            <v>0</v>
          </cell>
          <cell r="F171">
            <v>4205</v>
          </cell>
          <cell r="G171">
            <v>0</v>
          </cell>
          <cell r="H171">
            <v>0</v>
          </cell>
          <cell r="I171">
            <v>0</v>
          </cell>
          <cell r="J171">
            <v>0</v>
          </cell>
          <cell r="K171">
            <v>-100</v>
          </cell>
          <cell r="L171">
            <v>-100</v>
          </cell>
          <cell r="N171">
            <v>0</v>
          </cell>
          <cell r="O171">
            <v>0</v>
          </cell>
          <cell r="P171">
            <v>-4205</v>
          </cell>
        </row>
        <row r="172">
          <cell r="A172" t="str">
            <v>Diabetes Diag Aus Pty Ltd</v>
          </cell>
          <cell r="B172" t="str">
            <v>003084</v>
          </cell>
          <cell r="C172">
            <v>0</v>
          </cell>
          <cell r="D172">
            <v>0</v>
          </cell>
          <cell r="E172">
            <v>0</v>
          </cell>
          <cell r="F172">
            <v>112</v>
          </cell>
          <cell r="G172">
            <v>0</v>
          </cell>
          <cell r="H172">
            <v>0</v>
          </cell>
          <cell r="I172">
            <v>0</v>
          </cell>
          <cell r="J172">
            <v>0</v>
          </cell>
          <cell r="K172">
            <v>-100</v>
          </cell>
          <cell r="L172">
            <v>-100</v>
          </cell>
          <cell r="N172">
            <v>0</v>
          </cell>
          <cell r="O172">
            <v>0</v>
          </cell>
          <cell r="P172">
            <v>-112</v>
          </cell>
        </row>
        <row r="173">
          <cell r="A173" t="str">
            <v>Diabetes Diag Intl GmbH</v>
          </cell>
          <cell r="B173" t="str">
            <v>003083</v>
          </cell>
          <cell r="C173">
            <v>13458</v>
          </cell>
          <cell r="D173">
            <v>5507</v>
          </cell>
          <cell r="E173">
            <v>13120</v>
          </cell>
          <cell r="F173">
            <v>13515</v>
          </cell>
          <cell r="G173">
            <v>144.37988015253313</v>
          </cell>
          <cell r="H173">
            <v>120.86972343522555</v>
          </cell>
          <cell r="I173">
            <v>2.5762195121951219</v>
          </cell>
          <cell r="J173">
            <v>2.933943865004665</v>
          </cell>
          <cell r="K173">
            <v>-0.42175360710321869</v>
          </cell>
          <cell r="L173">
            <v>-16.998290598290563</v>
          </cell>
          <cell r="N173">
            <v>6656.2956695778712</v>
          </cell>
          <cell r="O173">
            <v>384.93343508861204</v>
          </cell>
          <cell r="P173">
            <v>-2297.3189743589696</v>
          </cell>
        </row>
        <row r="174">
          <cell r="A174" t="str">
            <v>Inverness Medical Ltd UK</v>
          </cell>
          <cell r="B174" t="str">
            <v>003082</v>
          </cell>
          <cell r="C174">
            <v>0</v>
          </cell>
          <cell r="D174">
            <v>0</v>
          </cell>
          <cell r="E174">
            <v>0</v>
          </cell>
          <cell r="F174">
            <v>5619</v>
          </cell>
          <cell r="G174">
            <v>0</v>
          </cell>
          <cell r="H174">
            <v>0</v>
          </cell>
          <cell r="I174">
            <v>0</v>
          </cell>
          <cell r="J174">
            <v>0</v>
          </cell>
          <cell r="K174">
            <v>-100</v>
          </cell>
          <cell r="L174">
            <v>-100</v>
          </cell>
          <cell r="N174">
            <v>0</v>
          </cell>
          <cell r="O174">
            <v>0</v>
          </cell>
          <cell r="P174">
            <v>-5619</v>
          </cell>
        </row>
        <row r="175">
          <cell r="A175" t="str">
            <v>Ttl IMT</v>
          </cell>
          <cell r="B175" t="str">
            <v>A000FL</v>
          </cell>
          <cell r="C175">
            <v>13458</v>
          </cell>
          <cell r="D175">
            <v>5507</v>
          </cell>
          <cell r="E175">
            <v>13120</v>
          </cell>
          <cell r="F175">
            <v>48741</v>
          </cell>
          <cell r="G175">
            <v>144.37988015253313</v>
          </cell>
          <cell r="H175">
            <v>120.86972343522555</v>
          </cell>
          <cell r="I175">
            <v>2.5762195121951219</v>
          </cell>
          <cell r="J175">
            <v>2.933943865004665</v>
          </cell>
          <cell r="K175">
            <v>-72.388748692066244</v>
          </cell>
          <cell r="L175">
            <v>-76.985123354791611</v>
          </cell>
          <cell r="N175">
            <v>6656.2956695778712</v>
          </cell>
          <cell r="O175">
            <v>384.93343508861204</v>
          </cell>
          <cell r="P175">
            <v>-37523.318974358976</v>
          </cell>
        </row>
        <row r="176">
          <cell r="A176" t="str">
            <v>Ttl Lifescan</v>
          </cell>
          <cell r="B176" t="str">
            <v>A000CN</v>
          </cell>
          <cell r="C176">
            <v>990551</v>
          </cell>
          <cell r="D176">
            <v>1083065</v>
          </cell>
          <cell r="E176">
            <v>982400</v>
          </cell>
          <cell r="F176">
            <v>962513</v>
          </cell>
          <cell r="G176">
            <v>-8.5418696015474609</v>
          </cell>
          <cell r="H176">
            <v>-11.460509831841852</v>
          </cell>
          <cell r="I176">
            <v>0.82970276872964166</v>
          </cell>
          <cell r="J176">
            <v>0.91226576530455705</v>
          </cell>
          <cell r="K176">
            <v>2.912999616628555</v>
          </cell>
          <cell r="L176">
            <v>-2.4502501592663029</v>
          </cell>
          <cell r="N176">
            <v>-124124.77081023797</v>
          </cell>
          <cell r="O176">
            <v>8962.0988783519679</v>
          </cell>
          <cell r="P176">
            <v>-23583.976315458869</v>
          </cell>
        </row>
        <row r="177">
          <cell r="A177" t="str">
            <v>Therakos USA</v>
          </cell>
          <cell r="B177" t="str">
            <v>001880</v>
          </cell>
          <cell r="C177">
            <v>21570</v>
          </cell>
          <cell r="D177">
            <v>18398</v>
          </cell>
          <cell r="E177">
            <v>21524</v>
          </cell>
          <cell r="F177">
            <v>16967</v>
          </cell>
          <cell r="G177">
            <v>17.241004457006195</v>
          </cell>
          <cell r="H177">
            <v>17.241004457006195</v>
          </cell>
          <cell r="I177">
            <v>0.2137149228767887</v>
          </cell>
          <cell r="J177">
            <v>0.2137149228767887</v>
          </cell>
          <cell r="K177">
            <v>27.129133022926858</v>
          </cell>
          <cell r="L177">
            <v>27.129133022926858</v>
          </cell>
          <cell r="N177">
            <v>3172</v>
          </cell>
          <cell r="O177">
            <v>46</v>
          </cell>
          <cell r="P177">
            <v>4603</v>
          </cell>
        </row>
        <row r="178">
          <cell r="A178" t="str">
            <v>Ttl Other</v>
          </cell>
          <cell r="B178" t="str">
            <v>A000E2</v>
          </cell>
          <cell r="C178">
            <v>21570</v>
          </cell>
          <cell r="D178">
            <v>18398</v>
          </cell>
          <cell r="E178">
            <v>21524</v>
          </cell>
          <cell r="F178">
            <v>16967</v>
          </cell>
          <cell r="G178">
            <v>17.241004457006195</v>
          </cell>
          <cell r="H178">
            <v>17.241004457006195</v>
          </cell>
          <cell r="I178">
            <v>0.2137149228767887</v>
          </cell>
          <cell r="J178">
            <v>0.2137149228767887</v>
          </cell>
          <cell r="K178">
            <v>27.129133022926858</v>
          </cell>
          <cell r="L178">
            <v>27.129133022926858</v>
          </cell>
          <cell r="N178">
            <v>3172</v>
          </cell>
          <cell r="O178">
            <v>46</v>
          </cell>
          <cell r="P178">
            <v>4603</v>
          </cell>
        </row>
        <row r="179">
          <cell r="A179" t="str">
            <v>Ttl Diag + H Sys</v>
          </cell>
          <cell r="B179" t="str">
            <v>A000BG</v>
          </cell>
          <cell r="C179">
            <v>1845295</v>
          </cell>
          <cell r="D179">
            <v>1956049</v>
          </cell>
          <cell r="E179">
            <v>1844235</v>
          </cell>
          <cell r="F179">
            <v>1763438</v>
          </cell>
          <cell r="G179">
            <v>-5.6621280959730562</v>
          </cell>
          <cell r="H179">
            <v>-8.5641385151647427</v>
          </cell>
          <cell r="I179">
            <v>5.7476406206367417E-2</v>
          </cell>
          <cell r="J179">
            <v>0.10630654086751683</v>
          </cell>
          <cell r="K179">
            <v>4.6418983825912781</v>
          </cell>
          <cell r="L179">
            <v>-0.80907789422469467</v>
          </cell>
          <cell r="N179">
            <v>-167518.74578449479</v>
          </cell>
          <cell r="O179">
            <v>1960.5424339680492</v>
          </cell>
          <cell r="P179">
            <v>-14267.587036358073</v>
          </cell>
        </row>
        <row r="180">
          <cell r="A180" t="str">
            <v>Ttl Diag + H Sys incl Adj</v>
          </cell>
          <cell r="B180" t="str">
            <v>A000A9</v>
          </cell>
          <cell r="C180">
            <v>1845295</v>
          </cell>
          <cell r="D180">
            <v>1956049</v>
          </cell>
          <cell r="E180">
            <v>1844235</v>
          </cell>
          <cell r="F180">
            <v>1763438</v>
          </cell>
          <cell r="G180">
            <v>-5.6621280959730562</v>
          </cell>
          <cell r="H180">
            <v>-8.5641385151647427</v>
          </cell>
          <cell r="I180">
            <v>5.7476406206367417E-2</v>
          </cell>
          <cell r="J180">
            <v>0.10630654086751683</v>
          </cell>
          <cell r="K180">
            <v>4.6418983825912781</v>
          </cell>
          <cell r="L180">
            <v>-0.80907789422469467</v>
          </cell>
          <cell r="N180">
            <v>-167518.74578449479</v>
          </cell>
          <cell r="O180">
            <v>1960.5424339680492</v>
          </cell>
          <cell r="P180">
            <v>-14267.587036358073</v>
          </cell>
        </row>
        <row r="181">
          <cell r="A181" t="str">
            <v>Med Devices Diag Gr w/aj</v>
          </cell>
          <cell r="B181" t="str">
            <v>A00008</v>
          </cell>
          <cell r="C181">
            <v>9815278</v>
          </cell>
          <cell r="D181">
            <v>9959683</v>
          </cell>
          <cell r="E181">
            <v>9844224</v>
          </cell>
          <cell r="F181">
            <v>8371933</v>
          </cell>
          <cell r="G181">
            <v>-1.4498955438641974</v>
          </cell>
          <cell r="H181">
            <v>-4.3625974292756933</v>
          </cell>
          <cell r="I181">
            <v>-0.29404044442710769</v>
          </cell>
          <cell r="J181">
            <v>-0.25111316897018215</v>
          </cell>
          <cell r="K181">
            <v>17.240283695533641</v>
          </cell>
          <cell r="L181">
            <v>11.862855381067128</v>
          </cell>
          <cell r="N181">
            <v>-434500.87452200829</v>
          </cell>
          <cell r="O181">
            <v>-24720.142846923223</v>
          </cell>
          <cell r="P181">
            <v>993150.30438983464</v>
          </cell>
        </row>
        <row r="182">
          <cell r="A182" t="str">
            <v>Med Devices Diag Gr w/aj</v>
          </cell>
          <cell r="B182" t="str">
            <v>A00008</v>
          </cell>
          <cell r="C182">
            <v>6377989</v>
          </cell>
          <cell r="D182">
            <v>6413573</v>
          </cell>
          <cell r="E182">
            <v>6416554</v>
          </cell>
          <cell r="F182">
            <v>5552624</v>
          </cell>
          <cell r="G182">
            <v>-0.554823341061215</v>
          </cell>
          <cell r="H182">
            <v>-3.3168724545852974</v>
          </cell>
          <cell r="I182">
            <v>-0.60102354004969027</v>
          </cell>
          <cell r="J182">
            <v>-0.56646404375984705</v>
          </cell>
          <cell r="K182">
            <v>14.864413653796834</v>
          </cell>
          <cell r="L182">
            <v>8.8434744851242435</v>
          </cell>
          <cell r="N182">
            <v>-212730.0361917199</v>
          </cell>
          <cell r="O182">
            <v>-36347.47125843422</v>
          </cell>
          <cell r="P182">
            <v>491044.88669488515</v>
          </cell>
        </row>
      </sheetData>
      <sheetData sheetId="8"/>
      <sheetData sheetId="9"/>
      <sheetData sheetId="10"/>
      <sheetData sheetId="11"/>
      <sheetData sheetId="12"/>
      <sheetData sheetId="13"/>
      <sheetData sheetId="14"/>
      <sheetData sheetId="15" refreshError="1">
        <row r="2">
          <cell r="A2" t="str">
            <v>Ethicon USA</v>
          </cell>
          <cell r="B2" t="str">
            <v>001220</v>
          </cell>
          <cell r="C2">
            <v>91430</v>
          </cell>
          <cell r="D2">
            <v>113675</v>
          </cell>
          <cell r="E2">
            <v>717238</v>
          </cell>
          <cell r="F2">
            <v>101655</v>
          </cell>
          <cell r="G2">
            <v>-19.568946558170222</v>
          </cell>
          <cell r="H2">
            <v>-19.568946558170222</v>
          </cell>
          <cell r="I2">
            <v>-87.25248801653008</v>
          </cell>
          <cell r="J2">
            <v>-1.4421991026688494</v>
          </cell>
          <cell r="K2">
            <v>-10.058531306871281</v>
          </cell>
          <cell r="L2">
            <v>-10.058531306871281</v>
          </cell>
          <cell r="N2">
            <v>-22245</v>
          </cell>
          <cell r="O2">
            <v>-10344.000000000002</v>
          </cell>
          <cell r="P2">
            <v>-10225</v>
          </cell>
        </row>
        <row r="3">
          <cell r="A3" t="str">
            <v>Subtotal Ethicon USA</v>
          </cell>
          <cell r="B3" t="str">
            <v>A000EB</v>
          </cell>
          <cell r="C3">
            <v>91430</v>
          </cell>
          <cell r="D3">
            <v>113675</v>
          </cell>
          <cell r="E3">
            <v>717238</v>
          </cell>
          <cell r="F3">
            <v>101655</v>
          </cell>
          <cell r="G3">
            <v>-19.568946558170222</v>
          </cell>
          <cell r="H3">
            <v>-19.568946558170222</v>
          </cell>
          <cell r="I3">
            <v>-87.25248801653008</v>
          </cell>
          <cell r="J3">
            <v>-1.4421991026688494</v>
          </cell>
          <cell r="K3">
            <v>-10.058531306871281</v>
          </cell>
          <cell r="L3">
            <v>-10.058531306871281</v>
          </cell>
          <cell r="N3">
            <v>-22245</v>
          </cell>
          <cell r="O3">
            <v>-10344.000000000002</v>
          </cell>
          <cell r="P3">
            <v>-10225</v>
          </cell>
        </row>
        <row r="4">
          <cell r="A4" t="str">
            <v>Ethicon Germany</v>
          </cell>
          <cell r="B4" t="str">
            <v>003610</v>
          </cell>
          <cell r="C4">
            <v>23127</v>
          </cell>
          <cell r="D4">
            <v>22704</v>
          </cell>
          <cell r="E4">
            <v>185805</v>
          </cell>
          <cell r="F4">
            <v>19490</v>
          </cell>
          <cell r="G4">
            <v>1.8631078224101483</v>
          </cell>
          <cell r="H4">
            <v>-9.5418375240047126</v>
          </cell>
          <cell r="I4">
            <v>-87.553079841769602</v>
          </cell>
          <cell r="J4">
            <v>-2.9710262075407288</v>
          </cell>
          <cell r="K4">
            <v>18.66085171883017</v>
          </cell>
          <cell r="L4">
            <v>1.5888549358929454</v>
          </cell>
          <cell r="N4">
            <v>-2166.3787914500299</v>
          </cell>
          <cell r="O4">
            <v>-5520.3152449210511</v>
          </cell>
          <cell r="P4">
            <v>309.66782700553506</v>
          </cell>
        </row>
        <row r="5">
          <cell r="A5" t="str">
            <v>Ethicon Italy</v>
          </cell>
          <cell r="B5" t="str">
            <v>002330</v>
          </cell>
          <cell r="C5">
            <v>10390</v>
          </cell>
          <cell r="D5">
            <v>12804</v>
          </cell>
          <cell r="E5">
            <v>104110</v>
          </cell>
          <cell r="F5">
            <v>10444</v>
          </cell>
          <cell r="G5">
            <v>-18.853483286472976</v>
          </cell>
          <cell r="H5">
            <v>-28.313763834038195</v>
          </cell>
          <cell r="I5">
            <v>-90.020170973009314</v>
          </cell>
          <cell r="J5">
            <v>-2.3957854692726062</v>
          </cell>
          <cell r="K5">
            <v>-0.51704327843738029</v>
          </cell>
          <cell r="L5">
            <v>-14.194893224232382</v>
          </cell>
          <cell r="N5">
            <v>-3625.2943213102508</v>
          </cell>
          <cell r="O5">
            <v>-2494.2522520597104</v>
          </cell>
          <cell r="P5">
            <v>-1482.5146483388301</v>
          </cell>
        </row>
        <row r="6">
          <cell r="A6" t="str">
            <v>Ethicon Scotland</v>
          </cell>
          <cell r="B6" t="str">
            <v>002710</v>
          </cell>
          <cell r="C6">
            <v>11772</v>
          </cell>
          <cell r="D6">
            <v>13237</v>
          </cell>
          <cell r="E6">
            <v>90282</v>
          </cell>
          <cell r="F6">
            <v>10340</v>
          </cell>
          <cell r="G6">
            <v>-11.067462415955276</v>
          </cell>
          <cell r="H6">
            <v>-13.655271493267128</v>
          </cell>
          <cell r="I6">
            <v>-86.960855984581656</v>
          </cell>
          <cell r="J6">
            <v>-0.22680596481828716</v>
          </cell>
          <cell r="K6">
            <v>13.849129593810444</v>
          </cell>
          <cell r="L6">
            <v>8.0583124768682683</v>
          </cell>
          <cell r="N6">
            <v>-1807.5482875637695</v>
          </cell>
          <cell r="O6">
            <v>-204.76496115724603</v>
          </cell>
          <cell r="P6">
            <v>833.22951010817894</v>
          </cell>
        </row>
        <row r="7">
          <cell r="A7" t="str">
            <v>J&amp;J Prof Prd UK-Expo</v>
          </cell>
          <cell r="B7" t="str">
            <v>002714</v>
          </cell>
          <cell r="C7">
            <v>2789</v>
          </cell>
          <cell r="D7">
            <v>2549</v>
          </cell>
          <cell r="E7">
            <v>18116</v>
          </cell>
          <cell r="F7">
            <v>1630</v>
          </cell>
          <cell r="G7">
            <v>9.4154570419772465</v>
          </cell>
          <cell r="H7">
            <v>6.6748358816431157</v>
          </cell>
          <cell r="I7">
            <v>-84.604769264738351</v>
          </cell>
          <cell r="J7">
            <v>2.5275898896404394</v>
          </cell>
          <cell r="K7">
            <v>71.104294478527606</v>
          </cell>
          <cell r="L7">
            <v>61.706004489449086</v>
          </cell>
          <cell r="N7">
            <v>170.14156662308301</v>
          </cell>
          <cell r="O7">
            <v>457.89818440726197</v>
          </cell>
          <cell r="P7">
            <v>1005.8078731780201</v>
          </cell>
        </row>
        <row r="8">
          <cell r="A8" t="str">
            <v>Ethicon France</v>
          </cell>
          <cell r="B8" t="str">
            <v>003520</v>
          </cell>
          <cell r="C8">
            <v>12146</v>
          </cell>
          <cell r="D8">
            <v>13454</v>
          </cell>
          <cell r="E8">
            <v>106437</v>
          </cell>
          <cell r="F8">
            <v>10976</v>
          </cell>
          <cell r="G8">
            <v>-9.7220157573955692</v>
          </cell>
          <cell r="H8">
            <v>-20.004303891535603</v>
          </cell>
          <cell r="I8">
            <v>-88.588554731907138</v>
          </cell>
          <cell r="J8">
            <v>-0.69611388674038921</v>
          </cell>
          <cell r="K8">
            <v>10.659620991253645</v>
          </cell>
          <cell r="L8">
            <v>-4.9167122925500273</v>
          </cell>
          <cell r="N8">
            <v>-2691.3790455671997</v>
          </cell>
          <cell r="O8">
            <v>-740.92273762986804</v>
          </cell>
          <cell r="P8">
            <v>-539.65834123029106</v>
          </cell>
        </row>
        <row r="9">
          <cell r="A9" t="str">
            <v>AWC Europe Operation</v>
          </cell>
          <cell r="B9" t="str">
            <v>002788</v>
          </cell>
          <cell r="C9">
            <v>122</v>
          </cell>
          <cell r="D9">
            <v>207</v>
          </cell>
          <cell r="E9">
            <v>1919</v>
          </cell>
          <cell r="F9">
            <v>2206</v>
          </cell>
          <cell r="G9">
            <v>-41.062801932367158</v>
          </cell>
          <cell r="H9">
            <v>-42.546332004756266</v>
          </cell>
          <cell r="I9">
            <v>-93.642522146951549</v>
          </cell>
          <cell r="J9">
            <v>-6.3025210084033869</v>
          </cell>
          <cell r="K9">
            <v>-94.469628286491385</v>
          </cell>
          <cell r="L9">
            <v>-94.536606736713964</v>
          </cell>
          <cell r="N9">
            <v>-88.070907249845476</v>
          </cell>
          <cell r="O9">
            <v>-120.94537815126101</v>
          </cell>
          <cell r="P9">
            <v>-2085.4775446119097</v>
          </cell>
        </row>
        <row r="10">
          <cell r="A10" t="str">
            <v>Total Ethicon Europe</v>
          </cell>
          <cell r="B10" t="str">
            <v>A000FM</v>
          </cell>
          <cell r="C10">
            <v>60346</v>
          </cell>
          <cell r="D10">
            <v>64955</v>
          </cell>
          <cell r="E10">
            <v>506669</v>
          </cell>
          <cell r="F10">
            <v>55086</v>
          </cell>
          <cell r="G10">
            <v>-7.0956816257408972</v>
          </cell>
          <cell r="H10">
            <v>-15.716310963771861</v>
          </cell>
          <cell r="I10">
            <v>-88.089660113407376</v>
          </cell>
          <cell r="J10">
            <v>-1.7019597389048613</v>
          </cell>
          <cell r="K10">
            <v>9.5487056602403513</v>
          </cell>
          <cell r="L10">
            <v>-3.5561582323808181</v>
          </cell>
          <cell r="N10">
            <v>-10208.529786518011</v>
          </cell>
          <cell r="O10">
            <v>-8623.3023895118713</v>
          </cell>
          <cell r="P10">
            <v>-1958.9453238892975</v>
          </cell>
        </row>
        <row r="11">
          <cell r="A11" t="str">
            <v>Ethicon Direct Ex. GWC</v>
          </cell>
          <cell r="B11" t="str">
            <v>A000E6</v>
          </cell>
          <cell r="C11">
            <v>151776</v>
          </cell>
          <cell r="D11">
            <v>178630</v>
          </cell>
          <cell r="E11">
            <v>1223907</v>
          </cell>
          <cell r="F11">
            <v>156741</v>
          </cell>
          <cell r="G11">
            <v>-15.033309074623526</v>
          </cell>
          <cell r="H11">
            <v>-18.168017570686903</v>
          </cell>
          <cell r="I11">
            <v>-87.599057771546384</v>
          </cell>
          <cell r="J11">
            <v>-1.5497339576872977</v>
          </cell>
          <cell r="K11">
            <v>-3.1676459892434021</v>
          </cell>
          <cell r="L11">
            <v>-7.7732981950410558</v>
          </cell>
          <cell r="N11">
            <v>-32453.529786518015</v>
          </cell>
          <cell r="O11">
            <v>-18967.302389511875</v>
          </cell>
          <cell r="P11">
            <v>-12183.945323889302</v>
          </cell>
        </row>
        <row r="12">
          <cell r="A12" t="str">
            <v>J&amp;J Medical USA</v>
          </cell>
          <cell r="B12" t="str">
            <v>001750</v>
          </cell>
          <cell r="C12">
            <v>9358</v>
          </cell>
          <cell r="D12">
            <v>6751</v>
          </cell>
          <cell r="E12">
            <v>85264</v>
          </cell>
          <cell r="F12">
            <v>12894</v>
          </cell>
          <cell r="G12">
            <v>38.616501259072727</v>
          </cell>
          <cell r="H12">
            <v>38.616501259072727</v>
          </cell>
          <cell r="I12">
            <v>-89.02467629949335</v>
          </cell>
          <cell r="J12">
            <v>-7.0029555263651719</v>
          </cell>
          <cell r="K12">
            <v>-27.423607879633941</v>
          </cell>
          <cell r="L12">
            <v>-27.423607879633941</v>
          </cell>
          <cell r="N12">
            <v>2607</v>
          </cell>
          <cell r="O12">
            <v>-5971</v>
          </cell>
          <cell r="P12">
            <v>-3536.0000000000005</v>
          </cell>
        </row>
        <row r="13">
          <cell r="A13" t="str">
            <v>Subtotal GWC Other</v>
          </cell>
          <cell r="B13" t="str">
            <v>A000EC</v>
          </cell>
          <cell r="C13">
            <v>9358</v>
          </cell>
          <cell r="D13">
            <v>6751</v>
          </cell>
          <cell r="E13">
            <v>85264</v>
          </cell>
          <cell r="F13">
            <v>12894</v>
          </cell>
          <cell r="G13">
            <v>38.616501259072727</v>
          </cell>
          <cell r="H13">
            <v>38.616501259072727</v>
          </cell>
          <cell r="I13">
            <v>-89.02467629949335</v>
          </cell>
          <cell r="J13">
            <v>-7.0029555263651719</v>
          </cell>
          <cell r="K13">
            <v>-27.423607879633941</v>
          </cell>
          <cell r="L13">
            <v>-27.423607879633941</v>
          </cell>
          <cell r="N13">
            <v>2607</v>
          </cell>
          <cell r="O13">
            <v>-5971</v>
          </cell>
          <cell r="P13">
            <v>-3536.0000000000005</v>
          </cell>
        </row>
        <row r="14">
          <cell r="A14" t="str">
            <v>J&amp;J Medical France</v>
          </cell>
          <cell r="B14" t="str">
            <v>002190</v>
          </cell>
          <cell r="C14">
            <v>136</v>
          </cell>
          <cell r="D14">
            <v>212</v>
          </cell>
          <cell r="E14">
            <v>1729</v>
          </cell>
          <cell r="F14">
            <v>208</v>
          </cell>
          <cell r="G14">
            <v>-35.849056603773583</v>
          </cell>
          <cell r="H14">
            <v>-43.511316193460004</v>
          </cell>
          <cell r="I14">
            <v>-92.134181607865813</v>
          </cell>
          <cell r="J14">
            <v>-0.32175032175032153</v>
          </cell>
          <cell r="K14">
            <v>-34.615384615384613</v>
          </cell>
          <cell r="L14">
            <v>-42.737730906915097</v>
          </cell>
          <cell r="N14">
            <v>-92.243990330135205</v>
          </cell>
          <cell r="O14">
            <v>-5.5630630630630593</v>
          </cell>
          <cell r="P14">
            <v>-88.894480286383398</v>
          </cell>
        </row>
        <row r="15">
          <cell r="A15" t="str">
            <v>J&amp;J Medical Germany</v>
          </cell>
          <cell r="B15" t="str">
            <v>002290</v>
          </cell>
          <cell r="C15">
            <v>544</v>
          </cell>
          <cell r="D15">
            <v>543</v>
          </cell>
          <cell r="E15">
            <v>4057</v>
          </cell>
          <cell r="F15">
            <v>502</v>
          </cell>
          <cell r="G15">
            <v>0.18416206261510129</v>
          </cell>
          <cell r="H15">
            <v>-10.884859098221236</v>
          </cell>
          <cell r="I15">
            <v>-86.591077150603894</v>
          </cell>
          <cell r="J15">
            <v>-0.63065533315053479</v>
          </cell>
          <cell r="K15">
            <v>8.3665338645418323</v>
          </cell>
          <cell r="L15">
            <v>-7.1247755760351774</v>
          </cell>
          <cell r="N15">
            <v>-59.104784903341312</v>
          </cell>
          <cell r="O15">
            <v>-25.585686865917197</v>
          </cell>
          <cell r="P15">
            <v>-35.76637339169659</v>
          </cell>
        </row>
        <row r="16">
          <cell r="A16" t="str">
            <v>JJ Medical Italy</v>
          </cell>
          <cell r="B16" t="str">
            <v>002333</v>
          </cell>
          <cell r="C16">
            <v>182</v>
          </cell>
          <cell r="D16">
            <v>229</v>
          </cell>
          <cell r="E16">
            <v>1900</v>
          </cell>
          <cell r="F16">
            <v>172</v>
          </cell>
          <cell r="G16">
            <v>-20.524017467248907</v>
          </cell>
          <cell r="H16">
            <v>-30.159531009905908</v>
          </cell>
          <cell r="I16">
            <v>-90.421052631578945</v>
          </cell>
          <cell r="J16">
            <v>0.76112412177985778</v>
          </cell>
          <cell r="K16">
            <v>5.8139534883720918</v>
          </cell>
          <cell r="L16">
            <v>-8.4990656046801156</v>
          </cell>
          <cell r="N16">
            <v>-69.065326012684537</v>
          </cell>
          <cell r="O16">
            <v>14.461358313817298</v>
          </cell>
          <cell r="P16">
            <v>-14.618392840049799</v>
          </cell>
        </row>
        <row r="17">
          <cell r="A17" t="str">
            <v>J&amp;J Medical UK</v>
          </cell>
          <cell r="B17" t="str">
            <v>002770</v>
          </cell>
          <cell r="C17">
            <v>1428</v>
          </cell>
          <cell r="D17">
            <v>1515</v>
          </cell>
          <cell r="E17">
            <v>11420</v>
          </cell>
          <cell r="F17">
            <v>1385</v>
          </cell>
          <cell r="G17">
            <v>-5.7425742574257423</v>
          </cell>
          <cell r="H17">
            <v>-8.324791357955446</v>
          </cell>
          <cell r="I17">
            <v>-87.495621716287232</v>
          </cell>
          <cell r="J17">
            <v>-2.1177467174925928</v>
          </cell>
          <cell r="K17">
            <v>3.1046931407942244</v>
          </cell>
          <cell r="L17">
            <v>-2.0230430773140871</v>
          </cell>
          <cell r="N17">
            <v>-126.12058907302502</v>
          </cell>
          <cell r="O17">
            <v>-241.84667513765407</v>
          </cell>
          <cell r="P17">
            <v>-28.019146620800104</v>
          </cell>
        </row>
        <row r="18">
          <cell r="A18" t="str">
            <v>Ttl GWC Europe</v>
          </cell>
          <cell r="B18" t="str">
            <v>A000DU</v>
          </cell>
          <cell r="C18">
            <v>2290</v>
          </cell>
          <cell r="D18">
            <v>2499</v>
          </cell>
          <cell r="E18">
            <v>19106</v>
          </cell>
          <cell r="F18">
            <v>2267</v>
          </cell>
          <cell r="G18">
            <v>-8.3633453381352538</v>
          </cell>
          <cell r="H18">
            <v>-13.866934386522056</v>
          </cell>
          <cell r="I18">
            <v>-88.014236365539617</v>
          </cell>
          <cell r="J18">
            <v>-1.3531564260065789</v>
          </cell>
          <cell r="K18">
            <v>1.0145566828407586</v>
          </cell>
          <cell r="L18">
            <v>-7.3797262081574742</v>
          </cell>
          <cell r="N18">
            <v>-346.53469031918621</v>
          </cell>
          <cell r="O18">
            <v>-258.53406675281695</v>
          </cell>
          <cell r="P18">
            <v>-167.29839313892995</v>
          </cell>
        </row>
        <row r="19">
          <cell r="A19" t="str">
            <v>General Wound Care</v>
          </cell>
          <cell r="B19" t="str">
            <v>A000E7</v>
          </cell>
          <cell r="C19">
            <v>11648</v>
          </cell>
          <cell r="D19">
            <v>9250</v>
          </cell>
          <cell r="E19">
            <v>104370</v>
          </cell>
          <cell r="F19">
            <v>15161</v>
          </cell>
          <cell r="G19">
            <v>25.924324324324324</v>
          </cell>
          <cell r="H19">
            <v>24.437462807360152</v>
          </cell>
          <cell r="I19">
            <v>-88.839704896042917</v>
          </cell>
          <cell r="J19">
            <v>-5.9687017981726722</v>
          </cell>
          <cell r="K19">
            <v>-23.171294769474308</v>
          </cell>
          <cell r="L19">
            <v>-24.426478419226502</v>
          </cell>
          <cell r="N19">
            <v>2260.4653096808142</v>
          </cell>
          <cell r="O19">
            <v>-6229.534066752818</v>
          </cell>
          <cell r="P19">
            <v>-3703.2983931389304</v>
          </cell>
        </row>
        <row r="20">
          <cell r="A20" t="str">
            <v>Ethicon Direct</v>
          </cell>
          <cell r="B20" t="str">
            <v>A000DL</v>
          </cell>
          <cell r="C20">
            <v>163424</v>
          </cell>
          <cell r="D20">
            <v>187880</v>
          </cell>
          <cell r="E20">
            <v>1328277</v>
          </cell>
          <cell r="F20">
            <v>171902</v>
          </cell>
          <cell r="G20">
            <v>-13.016819246327444</v>
          </cell>
          <cell r="H20">
            <v>-16.070398380262507</v>
          </cell>
          <cell r="I20">
            <v>-87.696542212204236</v>
          </cell>
          <cell r="J20">
            <v>-1.8969564673832857</v>
          </cell>
          <cell r="K20">
            <v>-4.931879791974497</v>
          </cell>
          <cell r="L20">
            <v>-9.2420354137986926</v>
          </cell>
          <cell r="N20">
            <v>-30193.0644768372</v>
          </cell>
          <cell r="O20">
            <v>-25196.836456264689</v>
          </cell>
          <cell r="P20">
            <v>-15887.243717028228</v>
          </cell>
        </row>
        <row r="21">
          <cell r="A21" t="str">
            <v>J&amp;J Prof Prod Brazil</v>
          </cell>
          <cell r="B21" t="str">
            <v>003180</v>
          </cell>
          <cell r="C21">
            <v>12496</v>
          </cell>
          <cell r="D21">
            <v>9716</v>
          </cell>
          <cell r="E21">
            <v>69533</v>
          </cell>
          <cell r="F21">
            <v>11001</v>
          </cell>
          <cell r="G21">
            <v>28.612597776862906</v>
          </cell>
          <cell r="H21">
            <v>8.4026487455125043</v>
          </cell>
          <cell r="I21">
            <v>-82.028677031050009</v>
          </cell>
          <cell r="J21">
            <v>14.422872757821608</v>
          </cell>
          <cell r="K21">
            <v>13.589673666030361</v>
          </cell>
          <cell r="L21">
            <v>9.1964154772414357</v>
          </cell>
          <cell r="N21">
            <v>816.4013521139949</v>
          </cell>
          <cell r="O21">
            <v>10028.656114696099</v>
          </cell>
          <cell r="P21">
            <v>1011.6976666513303</v>
          </cell>
        </row>
        <row r="22">
          <cell r="A22" t="str">
            <v>JJ Med Car/PR</v>
          </cell>
          <cell r="B22" t="str">
            <v>001757</v>
          </cell>
          <cell r="C22">
            <v>6141</v>
          </cell>
          <cell r="D22">
            <v>5910</v>
          </cell>
          <cell r="E22">
            <v>38601</v>
          </cell>
          <cell r="F22">
            <v>5289</v>
          </cell>
          <cell r="G22">
            <v>3.9086294416243654</v>
          </cell>
          <cell r="H22">
            <v>3.9086294416243654</v>
          </cell>
          <cell r="I22">
            <v>-84.091085723167794</v>
          </cell>
          <cell r="J22">
            <v>2.6812776871065518</v>
          </cell>
          <cell r="K22">
            <v>16.108905275099264</v>
          </cell>
          <cell r="L22">
            <v>16.108905275099264</v>
          </cell>
          <cell r="N22">
            <v>230.99999999999997</v>
          </cell>
          <cell r="O22">
            <v>1035</v>
          </cell>
          <cell r="P22">
            <v>852.00000000000011</v>
          </cell>
        </row>
        <row r="23">
          <cell r="A23" t="str">
            <v>J&amp;J Med Mexico</v>
          </cell>
          <cell r="B23" t="str">
            <v>004160</v>
          </cell>
          <cell r="C23">
            <v>6342</v>
          </cell>
          <cell r="D23">
            <v>7841</v>
          </cell>
          <cell r="E23">
            <v>46605</v>
          </cell>
          <cell r="F23">
            <v>6772</v>
          </cell>
          <cell r="G23">
            <v>-19.117459507715854</v>
          </cell>
          <cell r="H23">
            <v>-13.97738773189989</v>
          </cell>
          <cell r="I23">
            <v>-86.392018023817187</v>
          </cell>
          <cell r="J23">
            <v>-3.0839985692685334</v>
          </cell>
          <cell r="K23">
            <v>-6.3496751329001784</v>
          </cell>
          <cell r="L23">
            <v>2.1084113037432664</v>
          </cell>
          <cell r="N23">
            <v>-1095.9669720582704</v>
          </cell>
          <cell r="O23">
            <v>-1437.2975332076001</v>
          </cell>
          <cell r="P23">
            <v>142.78161348949399</v>
          </cell>
        </row>
        <row r="24">
          <cell r="A24" t="str">
            <v>J&amp;J Med Southern Con</v>
          </cell>
          <cell r="B24" t="str">
            <v>002890</v>
          </cell>
          <cell r="C24">
            <v>5457</v>
          </cell>
          <cell r="D24">
            <v>4117</v>
          </cell>
          <cell r="E24">
            <v>36832</v>
          </cell>
          <cell r="F24">
            <v>4248</v>
          </cell>
          <cell r="G24">
            <v>32.547971824143794</v>
          </cell>
          <cell r="H24">
            <v>10.049300255754456</v>
          </cell>
          <cell r="I24">
            <v>-85.184079061685495</v>
          </cell>
          <cell r="J24">
            <v>10.98840522839178</v>
          </cell>
          <cell r="K24">
            <v>28.460451977401135</v>
          </cell>
          <cell r="L24">
            <v>14.37594699142851</v>
          </cell>
          <cell r="N24">
            <v>413.72969152941096</v>
          </cell>
          <cell r="O24">
            <v>4047.2494137212607</v>
          </cell>
          <cell r="P24">
            <v>610.69022819588304</v>
          </cell>
        </row>
        <row r="25">
          <cell r="A25" t="str">
            <v>J&amp;J Med Northern Reg</v>
          </cell>
          <cell r="B25" t="str">
            <v>002115</v>
          </cell>
          <cell r="C25">
            <v>5723</v>
          </cell>
          <cell r="D25">
            <v>6521</v>
          </cell>
          <cell r="E25">
            <v>38695</v>
          </cell>
          <cell r="F25">
            <v>6232</v>
          </cell>
          <cell r="G25">
            <v>-12.237386903849103</v>
          </cell>
          <cell r="H25">
            <v>-6.1845396683898324</v>
          </cell>
          <cell r="I25">
            <v>-85.209975449024427</v>
          </cell>
          <cell r="J25">
            <v>6.8357146088123812</v>
          </cell>
          <cell r="K25">
            <v>-8.1675224646983313</v>
          </cell>
          <cell r="L25">
            <v>-1.211374983033936</v>
          </cell>
          <cell r="N25">
            <v>-403.29383177570099</v>
          </cell>
          <cell r="O25">
            <v>2645.0797678799509</v>
          </cell>
          <cell r="P25">
            <v>-75.492888942674895</v>
          </cell>
        </row>
        <row r="26">
          <cell r="A26" t="str">
            <v>Ttl Moreira-Rato</v>
          </cell>
          <cell r="B26" t="str">
            <v>A000DM</v>
          </cell>
          <cell r="C26">
            <v>36159</v>
          </cell>
          <cell r="D26">
            <v>34105</v>
          </cell>
          <cell r="E26">
            <v>230266</v>
          </cell>
          <cell r="F26">
            <v>33542</v>
          </cell>
          <cell r="G26">
            <v>6.0225773347016576</v>
          </cell>
          <cell r="H26">
            <v>-0.11180108544367479</v>
          </cell>
          <cell r="I26">
            <v>-84.296856678797582</v>
          </cell>
          <cell r="J26">
            <v>7.0868854989836585</v>
          </cell>
          <cell r="K26">
            <v>7.8021584878659587</v>
          </cell>
          <cell r="L26">
            <v>7.5775941189971743</v>
          </cell>
          <cell r="N26">
            <v>-38.129760190565285</v>
          </cell>
          <cell r="O26">
            <v>16318.687763089711</v>
          </cell>
          <cell r="P26">
            <v>2541.6766193940325</v>
          </cell>
        </row>
        <row r="27">
          <cell r="A27" t="str">
            <v>Ttl Longstreet</v>
          </cell>
          <cell r="B27" t="str">
            <v>A000CE</v>
          </cell>
          <cell r="C27">
            <v>199583</v>
          </cell>
          <cell r="D27">
            <v>221985</v>
          </cell>
          <cell r="E27">
            <v>1558543</v>
          </cell>
          <cell r="F27">
            <v>205444</v>
          </cell>
          <cell r="G27">
            <v>-10.091672860778882</v>
          </cell>
          <cell r="H27">
            <v>-13.618575235726633</v>
          </cell>
          <cell r="I27">
            <v>-87.194257713774988</v>
          </cell>
          <cell r="J27">
            <v>-0.56964412872631554</v>
          </cell>
          <cell r="K27">
            <v>-2.8528455442845742</v>
          </cell>
          <cell r="L27">
            <v>-6.4959634244048008</v>
          </cell>
          <cell r="N27">
            <v>-30231.194237027765</v>
          </cell>
          <cell r="O27">
            <v>-8878.1486931749787</v>
          </cell>
          <cell r="P27">
            <v>-13345.567097634199</v>
          </cell>
        </row>
        <row r="28">
          <cell r="A28" t="str">
            <v>J&amp;J Medical Benelux</v>
          </cell>
          <cell r="B28" t="str">
            <v>002520</v>
          </cell>
          <cell r="C28">
            <v>13610</v>
          </cell>
          <cell r="D28">
            <v>11889</v>
          </cell>
          <cell r="E28">
            <v>102875</v>
          </cell>
          <cell r="F28">
            <v>10713</v>
          </cell>
          <cell r="G28">
            <v>14.475565648919169</v>
          </cell>
          <cell r="H28">
            <v>1.7277575873962157</v>
          </cell>
          <cell r="I28">
            <v>-86.770352369380333</v>
          </cell>
          <cell r="J28">
            <v>-0.26387507029458862</v>
          </cell>
          <cell r="K28">
            <v>27.041911696070194</v>
          </cell>
          <cell r="L28">
            <v>8.6280362616331114</v>
          </cell>
          <cell r="N28">
            <v>205.41309956553607</v>
          </cell>
          <cell r="O28">
            <v>-271.46147856555802</v>
          </cell>
          <cell r="P28">
            <v>924.32152470875519</v>
          </cell>
        </row>
        <row r="29">
          <cell r="A29" t="str">
            <v>J&amp;J Medical Greece</v>
          </cell>
          <cell r="B29" t="str">
            <v>003760</v>
          </cell>
          <cell r="C29">
            <v>3757</v>
          </cell>
          <cell r="D29">
            <v>4009</v>
          </cell>
          <cell r="E29">
            <v>39349</v>
          </cell>
          <cell r="F29">
            <v>3263</v>
          </cell>
          <cell r="G29">
            <v>-6.2858568221501621</v>
          </cell>
          <cell r="H29">
            <v>-17.316453087946353</v>
          </cell>
          <cell r="I29">
            <v>-90.452108058654602</v>
          </cell>
          <cell r="J29">
            <v>0.37039131418231214</v>
          </cell>
          <cell r="K29">
            <v>15.139442231075698</v>
          </cell>
          <cell r="L29">
            <v>-0.42042869343258965</v>
          </cell>
          <cell r="N29">
            <v>-694.21660429576934</v>
          </cell>
          <cell r="O29">
            <v>145.74527821759801</v>
          </cell>
          <cell r="P29">
            <v>-13.718588266705401</v>
          </cell>
        </row>
        <row r="30">
          <cell r="A30" t="str">
            <v>J&amp;J Medical Ireland</v>
          </cell>
          <cell r="B30" t="str">
            <v>003960</v>
          </cell>
          <cell r="C30">
            <v>2156</v>
          </cell>
          <cell r="D30">
            <v>2046</v>
          </cell>
          <cell r="E30">
            <v>17728</v>
          </cell>
          <cell r="F30">
            <v>1783</v>
          </cell>
          <cell r="G30">
            <v>5.376344086021505</v>
          </cell>
          <cell r="H30">
            <v>-6.1181293050116325</v>
          </cell>
          <cell r="I30">
            <v>-87.838447653429597</v>
          </cell>
          <cell r="J30">
            <v>-0.52089870716706399</v>
          </cell>
          <cell r="K30">
            <v>20.919798093101516</v>
          </cell>
          <cell r="L30">
            <v>3.679282236931682</v>
          </cell>
          <cell r="N30">
            <v>-125.176925580538</v>
          </cell>
          <cell r="O30">
            <v>-92.344922806577102</v>
          </cell>
          <cell r="P30">
            <v>65.601602284491889</v>
          </cell>
        </row>
        <row r="31">
          <cell r="A31" t="str">
            <v>J&amp;J Medical Austria</v>
          </cell>
          <cell r="B31" t="str">
            <v>003070</v>
          </cell>
          <cell r="C31">
            <v>7411</v>
          </cell>
          <cell r="D31">
            <v>7231</v>
          </cell>
          <cell r="E31">
            <v>63178</v>
          </cell>
          <cell r="F31">
            <v>6302</v>
          </cell>
          <cell r="G31">
            <v>2.4892822569492465</v>
          </cell>
          <cell r="H31">
            <v>-8.9966452774486392</v>
          </cell>
          <cell r="I31">
            <v>-88.269650827819831</v>
          </cell>
          <cell r="J31">
            <v>-1.3788609868629587</v>
          </cell>
          <cell r="K31">
            <v>17.597588067280228</v>
          </cell>
          <cell r="L31">
            <v>0.99717095521910526</v>
          </cell>
          <cell r="N31">
            <v>-650.54742001231114</v>
          </cell>
          <cell r="O31">
            <v>-871.13679428028001</v>
          </cell>
          <cell r="P31">
            <v>62.841713597908019</v>
          </cell>
        </row>
        <row r="32">
          <cell r="A32" t="str">
            <v>J&amp;J Med Switzerland</v>
          </cell>
          <cell r="B32" t="str">
            <v>004840</v>
          </cell>
          <cell r="C32">
            <v>7422</v>
          </cell>
          <cell r="D32">
            <v>6611</v>
          </cell>
          <cell r="E32">
            <v>61703</v>
          </cell>
          <cell r="F32">
            <v>6405</v>
          </cell>
          <cell r="G32">
            <v>12.267433066101951</v>
          </cell>
          <cell r="H32">
            <v>4.7287256150552421</v>
          </cell>
          <cell r="I32">
            <v>-87.971411438665868</v>
          </cell>
          <cell r="J32">
            <v>7.4178650905697474E-2</v>
          </cell>
          <cell r="K32">
            <v>15.878220140515225</v>
          </cell>
          <cell r="L32">
            <v>4.6538133202755043</v>
          </cell>
          <cell r="N32">
            <v>312.61605041130207</v>
          </cell>
          <cell r="O32">
            <v>45.770452968342518</v>
          </cell>
          <cell r="P32">
            <v>298.07674316364603</v>
          </cell>
        </row>
        <row r="33">
          <cell r="A33" t="str">
            <v>J&amp;J Prof Pr Portugal</v>
          </cell>
          <cell r="B33" t="str">
            <v>004420</v>
          </cell>
          <cell r="C33">
            <v>4759</v>
          </cell>
          <cell r="D33">
            <v>4700</v>
          </cell>
          <cell r="E33">
            <v>42251</v>
          </cell>
          <cell r="F33">
            <v>3682</v>
          </cell>
          <cell r="G33">
            <v>1.2553191489361701</v>
          </cell>
          <cell r="H33">
            <v>-10.084375213734234</v>
          </cell>
          <cell r="I33">
            <v>-88.736361269555744</v>
          </cell>
          <cell r="J33">
            <v>0.69510268562401378</v>
          </cell>
          <cell r="K33">
            <v>29.250407387289517</v>
          </cell>
          <cell r="L33">
            <v>11.255449408122596</v>
          </cell>
          <cell r="N33">
            <v>-473.96563504550898</v>
          </cell>
          <cell r="O33">
            <v>293.68783570300207</v>
          </cell>
          <cell r="P33">
            <v>414.42564720707395</v>
          </cell>
        </row>
        <row r="34">
          <cell r="A34" t="str">
            <v>J&amp;J Prof Pr Spain</v>
          </cell>
          <cell r="B34" t="str">
            <v>004600</v>
          </cell>
          <cell r="C34">
            <v>15289</v>
          </cell>
          <cell r="D34">
            <v>13075</v>
          </cell>
          <cell r="E34">
            <v>134378</v>
          </cell>
          <cell r="F34">
            <v>11463</v>
          </cell>
          <cell r="G34">
            <v>16.933078393881452</v>
          </cell>
          <cell r="H34">
            <v>3.6395653547899882</v>
          </cell>
          <cell r="I34">
            <v>-88.622393546562677</v>
          </cell>
          <cell r="J34">
            <v>1.0191409742689652</v>
          </cell>
          <cell r="K34">
            <v>33.376951932303932</v>
          </cell>
          <cell r="L34">
            <v>14.672599742405914</v>
          </cell>
          <cell r="N34">
            <v>475.87317013879101</v>
          </cell>
          <cell r="O34">
            <v>1369.5012584031499</v>
          </cell>
          <cell r="P34">
            <v>1681.9201084719898</v>
          </cell>
        </row>
        <row r="35">
          <cell r="A35" t="str">
            <v>J&amp;J Prof Pr Sweden</v>
          </cell>
          <cell r="B35" t="str">
            <v>002610</v>
          </cell>
          <cell r="C35">
            <v>14706</v>
          </cell>
          <cell r="D35">
            <v>13829</v>
          </cell>
          <cell r="E35">
            <v>100967</v>
          </cell>
          <cell r="F35">
            <v>11665</v>
          </cell>
          <cell r="G35">
            <v>6.341745607057633</v>
          </cell>
          <cell r="H35">
            <v>-5.7608825756235662</v>
          </cell>
          <cell r="I35">
            <v>-85.434845048382144</v>
          </cell>
          <cell r="J35">
            <v>-0.89445438282647594</v>
          </cell>
          <cell r="K35">
            <v>26.069438491213031</v>
          </cell>
          <cell r="L35">
            <v>6.0447554158102292</v>
          </cell>
          <cell r="N35">
            <v>-796.6724513829829</v>
          </cell>
          <cell r="O35">
            <v>-903.10375670840801</v>
          </cell>
          <cell r="P35">
            <v>705.12071925426324</v>
          </cell>
        </row>
        <row r="36">
          <cell r="A36" t="str">
            <v>West Umbrellas</v>
          </cell>
          <cell r="B36" t="str">
            <v>A000FB</v>
          </cell>
          <cell r="C36">
            <v>69110</v>
          </cell>
          <cell r="D36">
            <v>63390</v>
          </cell>
          <cell r="E36">
            <v>562429</v>
          </cell>
          <cell r="F36">
            <v>55276</v>
          </cell>
          <cell r="G36">
            <v>9.0235052847452284</v>
          </cell>
          <cell r="H36">
            <v>-2.7554452061862769</v>
          </cell>
          <cell r="I36">
            <v>-87.712226787736768</v>
          </cell>
          <cell r="J36">
            <v>-5.0378292561146447E-2</v>
          </cell>
          <cell r="K36">
            <v>25.027136551125263</v>
          </cell>
          <cell r="L36">
            <v>7.4871363167042171</v>
          </cell>
          <cell r="N36">
            <v>-1746.676716201481</v>
          </cell>
          <cell r="O36">
            <v>-283.34212706873035</v>
          </cell>
          <cell r="P36">
            <v>4138.5894704214234</v>
          </cell>
        </row>
        <row r="37">
          <cell r="A37" t="str">
            <v>J&amp;J Prof Czech Repub</v>
          </cell>
          <cell r="B37" t="str">
            <v>002130</v>
          </cell>
          <cell r="C37">
            <v>4214</v>
          </cell>
          <cell r="D37">
            <v>3738</v>
          </cell>
          <cell r="E37">
            <v>32008</v>
          </cell>
          <cell r="F37">
            <v>3198</v>
          </cell>
          <cell r="G37">
            <v>12.734082397003744</v>
          </cell>
          <cell r="H37">
            <v>5.0568169364845401</v>
          </cell>
          <cell r="I37">
            <v>-86.834541364658833</v>
          </cell>
          <cell r="J37">
            <v>0.84768185745638303</v>
          </cell>
          <cell r="K37">
            <v>31.769856160100062</v>
          </cell>
          <cell r="L37">
            <v>19.962134279547847</v>
          </cell>
          <cell r="N37">
            <v>189.0238170857921</v>
          </cell>
          <cell r="O37">
            <v>271.32600893463911</v>
          </cell>
          <cell r="P37">
            <v>638.38905425994017</v>
          </cell>
        </row>
        <row r="38">
          <cell r="A38" t="str">
            <v>J&amp;J Prof Prd Hungary</v>
          </cell>
          <cell r="B38" t="str">
            <v>002320</v>
          </cell>
          <cell r="C38">
            <v>1987</v>
          </cell>
          <cell r="D38">
            <v>2047</v>
          </cell>
          <cell r="E38">
            <v>17506</v>
          </cell>
          <cell r="F38">
            <v>1613</v>
          </cell>
          <cell r="G38">
            <v>-2.9311187103077674</v>
          </cell>
          <cell r="H38">
            <v>-7.8189994082447969</v>
          </cell>
          <cell r="I38">
            <v>-88.64960584942304</v>
          </cell>
          <cell r="J38">
            <v>-1.6014985265043928</v>
          </cell>
          <cell r="K38">
            <v>23.186608803471792</v>
          </cell>
          <cell r="L38">
            <v>10.475154711573525</v>
          </cell>
          <cell r="N38">
            <v>-160.05491788677099</v>
          </cell>
          <cell r="O38">
            <v>-280.35833204985897</v>
          </cell>
          <cell r="P38">
            <v>168.96424549768096</v>
          </cell>
        </row>
        <row r="39">
          <cell r="A39" t="str">
            <v>J&amp;J Prof Prd Poland</v>
          </cell>
          <cell r="B39" t="str">
            <v>002560</v>
          </cell>
          <cell r="C39">
            <v>4073</v>
          </cell>
          <cell r="D39">
            <v>5557</v>
          </cell>
          <cell r="E39">
            <v>33546</v>
          </cell>
          <cell r="F39">
            <v>4456</v>
          </cell>
          <cell r="G39">
            <v>-26.70505668526183</v>
          </cell>
          <cell r="H39">
            <v>-26.882385951523485</v>
          </cell>
          <cell r="I39">
            <v>-87.85846300602158</v>
          </cell>
          <cell r="J39">
            <v>-3.4617841502928526</v>
          </cell>
          <cell r="K39">
            <v>-8.5951526032315986</v>
          </cell>
          <cell r="L39">
            <v>-13.536341730182674</v>
          </cell>
          <cell r="N39">
            <v>-1493.8541873261602</v>
          </cell>
          <cell r="O39">
            <v>-1161.2901110572404</v>
          </cell>
          <cell r="P39">
            <v>-603.17938749693997</v>
          </cell>
        </row>
        <row r="40">
          <cell r="A40" t="str">
            <v>J&amp;J Prof Russia</v>
          </cell>
          <cell r="B40" t="str">
            <v>004466</v>
          </cell>
          <cell r="C40">
            <v>4557</v>
          </cell>
          <cell r="D40">
            <v>3320</v>
          </cell>
          <cell r="E40">
            <v>26280</v>
          </cell>
          <cell r="F40">
            <v>2795</v>
          </cell>
          <cell r="G40">
            <v>37.25903614457831</v>
          </cell>
          <cell r="H40">
            <v>37.25903614457831</v>
          </cell>
          <cell r="I40">
            <v>-82.659817351598178</v>
          </cell>
          <cell r="J40">
            <v>-1.2557077625570778</v>
          </cell>
          <cell r="K40">
            <v>63.041144901610018</v>
          </cell>
          <cell r="L40">
            <v>63.041144901610018</v>
          </cell>
          <cell r="N40">
            <v>1237</v>
          </cell>
          <cell r="O40">
            <v>-330.00000000000006</v>
          </cell>
          <cell r="P40">
            <v>1762</v>
          </cell>
        </row>
        <row r="41">
          <cell r="A41" t="str">
            <v>J&amp;J S.E. Slovenia</v>
          </cell>
          <cell r="B41" t="str">
            <v>002790</v>
          </cell>
          <cell r="C41">
            <v>2462</v>
          </cell>
          <cell r="D41">
            <v>2232</v>
          </cell>
          <cell r="E41">
            <v>19260</v>
          </cell>
          <cell r="F41">
            <v>1669</v>
          </cell>
          <cell r="G41">
            <v>10.304659498207885</v>
          </cell>
          <cell r="H41">
            <v>0.64548446178489671</v>
          </cell>
          <cell r="I41">
            <v>-87.21703011422639</v>
          </cell>
          <cell r="J41">
            <v>1.8555618895867394</v>
          </cell>
          <cell r="K41">
            <v>47.513481126423009</v>
          </cell>
          <cell r="L41">
            <v>30.59488752761354</v>
          </cell>
          <cell r="N41">
            <v>14.407213187038893</v>
          </cell>
          <cell r="O41">
            <v>357.38121993440598</v>
          </cell>
          <cell r="P41">
            <v>510.62867283587002</v>
          </cell>
        </row>
        <row r="42">
          <cell r="A42" t="str">
            <v>J&amp;J Medical Turkey</v>
          </cell>
          <cell r="B42" t="str">
            <v>002693</v>
          </cell>
          <cell r="C42">
            <v>1687</v>
          </cell>
          <cell r="D42">
            <v>1889</v>
          </cell>
          <cell r="E42">
            <v>10061</v>
          </cell>
          <cell r="F42">
            <v>1490</v>
          </cell>
          <cell r="G42">
            <v>-10.69348861831657</v>
          </cell>
          <cell r="H42">
            <v>-13.007523259004447</v>
          </cell>
          <cell r="I42">
            <v>-83.232283073253171</v>
          </cell>
          <cell r="J42">
            <v>2.1955128205128212</v>
          </cell>
          <cell r="K42">
            <v>13.221476510067117</v>
          </cell>
          <cell r="L42">
            <v>6.8753174985187915</v>
          </cell>
          <cell r="N42">
            <v>-245.71211436259401</v>
          </cell>
          <cell r="O42">
            <v>220.89054487179493</v>
          </cell>
          <cell r="P42">
            <v>102.44223072793</v>
          </cell>
        </row>
        <row r="43">
          <cell r="A43" t="str">
            <v>East Umbrellas</v>
          </cell>
          <cell r="B43" t="str">
            <v>A000FC</v>
          </cell>
          <cell r="C43">
            <v>18980</v>
          </cell>
          <cell r="D43">
            <v>18783</v>
          </cell>
          <cell r="E43">
            <v>138661</v>
          </cell>
          <cell r="F43">
            <v>15221</v>
          </cell>
          <cell r="G43">
            <v>1.0488207421604643</v>
          </cell>
          <cell r="H43">
            <v>-2.444711650442922</v>
          </cell>
          <cell r="I43">
            <v>-86.311940632189291</v>
          </cell>
          <cell r="J43">
            <v>-0.66496756071733165</v>
          </cell>
          <cell r="K43">
            <v>24.696143485973327</v>
          </cell>
          <cell r="L43">
            <v>16.945304617465876</v>
          </cell>
          <cell r="N43">
            <v>-459.19018930269408</v>
          </cell>
          <cell r="O43">
            <v>-922.05066936625929</v>
          </cell>
          <cell r="P43">
            <v>2579.2448158244811</v>
          </cell>
        </row>
        <row r="44">
          <cell r="A44" t="str">
            <v>J&amp;J Prof Pr S Africa</v>
          </cell>
          <cell r="B44" t="str">
            <v>004530</v>
          </cell>
          <cell r="C44">
            <v>8292</v>
          </cell>
          <cell r="D44">
            <v>8706</v>
          </cell>
          <cell r="E44">
            <v>49912</v>
          </cell>
          <cell r="F44">
            <v>4084</v>
          </cell>
          <cell r="G44">
            <v>-4.755341144038594</v>
          </cell>
          <cell r="H44">
            <v>-27.207438921804162</v>
          </cell>
          <cell r="I44">
            <v>-83.386760698829946</v>
          </cell>
          <cell r="J44">
            <v>3.2250234428696718</v>
          </cell>
          <cell r="K44">
            <v>103.0362389813908</v>
          </cell>
          <cell r="L44">
            <v>40.873838784935359</v>
          </cell>
          <cell r="N44">
            <v>-2368.6796325322703</v>
          </cell>
          <cell r="O44">
            <v>1609.6737008051107</v>
          </cell>
          <cell r="P44">
            <v>1669.2875759767601</v>
          </cell>
        </row>
        <row r="45">
          <cell r="A45" t="str">
            <v>J&amp;J Prof. Egypt</v>
          </cell>
          <cell r="B45" t="str">
            <v>003505</v>
          </cell>
          <cell r="C45">
            <v>1012</v>
          </cell>
          <cell r="D45">
            <v>1139</v>
          </cell>
          <cell r="E45">
            <v>8134</v>
          </cell>
          <cell r="F45">
            <v>910</v>
          </cell>
          <cell r="G45">
            <v>-11.150131694468833</v>
          </cell>
          <cell r="H45">
            <v>15.508036175553823</v>
          </cell>
          <cell r="I45">
            <v>-87.558396852716996</v>
          </cell>
          <cell r="J45">
            <v>5.8116058441699421</v>
          </cell>
          <cell r="K45">
            <v>11.208791208791208</v>
          </cell>
          <cell r="L45">
            <v>44.818918612380003</v>
          </cell>
          <cell r="N45">
            <v>176.63653203955803</v>
          </cell>
          <cell r="O45">
            <v>472.71601936478305</v>
          </cell>
          <cell r="P45">
            <v>407.85215937265804</v>
          </cell>
        </row>
        <row r="46">
          <cell r="A46" t="str">
            <v>J&amp;J Medical Israel</v>
          </cell>
          <cell r="B46" t="str">
            <v>004966</v>
          </cell>
          <cell r="C46">
            <v>3195</v>
          </cell>
          <cell r="D46">
            <v>2296</v>
          </cell>
          <cell r="E46">
            <v>25562</v>
          </cell>
          <cell r="F46">
            <v>2333</v>
          </cell>
          <cell r="G46">
            <v>39.155052264808369</v>
          </cell>
          <cell r="H46">
            <v>33.201748187803226</v>
          </cell>
          <cell r="I46">
            <v>-87.500978014239877</v>
          </cell>
          <cell r="J46">
            <v>1.7320620112498275</v>
          </cell>
          <cell r="K46">
            <v>36.948135447921132</v>
          </cell>
          <cell r="L46">
            <v>28.773775264712476</v>
          </cell>
          <cell r="N46">
            <v>762.31213839196209</v>
          </cell>
          <cell r="O46">
            <v>442.74969131568093</v>
          </cell>
          <cell r="P46">
            <v>671.29217692574207</v>
          </cell>
        </row>
        <row r="47">
          <cell r="A47" t="str">
            <v>J&amp;J Prof Middle East</v>
          </cell>
          <cell r="B47" t="str">
            <v>004961</v>
          </cell>
          <cell r="C47">
            <v>4553</v>
          </cell>
          <cell r="D47">
            <v>4043</v>
          </cell>
          <cell r="E47">
            <v>39904</v>
          </cell>
          <cell r="F47">
            <v>3282</v>
          </cell>
          <cell r="G47">
            <v>12.614395251051201</v>
          </cell>
          <cell r="H47">
            <v>12.614395251051201</v>
          </cell>
          <cell r="I47">
            <v>-88.590116279069775</v>
          </cell>
          <cell r="J47">
            <v>1.8544506816359263</v>
          </cell>
          <cell r="K47">
            <v>38.726386349786715</v>
          </cell>
          <cell r="L47">
            <v>38.726386349786715</v>
          </cell>
          <cell r="N47">
            <v>510.00000000000011</v>
          </cell>
          <cell r="O47">
            <v>740.00000000000011</v>
          </cell>
          <cell r="P47">
            <v>1271</v>
          </cell>
        </row>
        <row r="48">
          <cell r="A48" t="str">
            <v>Africa/ME</v>
          </cell>
          <cell r="B48" t="str">
            <v>A000FD</v>
          </cell>
          <cell r="C48">
            <v>17052</v>
          </cell>
          <cell r="D48">
            <v>16184</v>
          </cell>
          <cell r="E48">
            <v>123512</v>
          </cell>
          <cell r="F48">
            <v>10609</v>
          </cell>
          <cell r="G48">
            <v>5.3633217993079585</v>
          </cell>
          <cell r="H48">
            <v>-5.6829644222735451</v>
          </cell>
          <cell r="I48">
            <v>-86.194054019042696</v>
          </cell>
          <cell r="J48">
            <v>2.6435807140080105</v>
          </cell>
          <cell r="K48">
            <v>60.73145442548779</v>
          </cell>
          <cell r="L48">
            <v>37.887000775522303</v>
          </cell>
          <cell r="N48">
            <v>-919.73096210075062</v>
          </cell>
          <cell r="O48">
            <v>3265.1394114855739</v>
          </cell>
          <cell r="P48">
            <v>4019.4319122751613</v>
          </cell>
        </row>
        <row r="49">
          <cell r="A49" t="str">
            <v>Ttl Hak Umbrellas</v>
          </cell>
          <cell r="B49" t="str">
            <v>A000DN</v>
          </cell>
          <cell r="C49">
            <v>105142</v>
          </cell>
          <cell r="D49">
            <v>98357</v>
          </cell>
          <cell r="E49">
            <v>824602</v>
          </cell>
          <cell r="F49">
            <v>81106</v>
          </cell>
          <cell r="G49">
            <v>6.8983397216263205</v>
          </cell>
          <cell r="H49">
            <v>-3.1778092739763584</v>
          </cell>
          <cell r="I49">
            <v>-87.249363935571353</v>
          </cell>
          <cell r="J49">
            <v>0.24978675955801524</v>
          </cell>
          <cell r="K49">
            <v>29.63529208689863</v>
          </cell>
          <cell r="L49">
            <v>13.238559660840217</v>
          </cell>
          <cell r="N49">
            <v>-3125.5978676049267</v>
          </cell>
          <cell r="O49">
            <v>2059.7466150505848</v>
          </cell>
          <cell r="P49">
            <v>10737.266198521065</v>
          </cell>
        </row>
        <row r="50">
          <cell r="A50" t="str">
            <v>Ttl Hak</v>
          </cell>
          <cell r="B50" t="str">
            <v>A000CF</v>
          </cell>
          <cell r="C50">
            <v>105142</v>
          </cell>
          <cell r="D50">
            <v>98357</v>
          </cell>
          <cell r="E50">
            <v>824602</v>
          </cell>
          <cell r="F50">
            <v>81106</v>
          </cell>
          <cell r="G50">
            <v>6.8983397216263205</v>
          </cell>
          <cell r="H50">
            <v>-3.1778092739763584</v>
          </cell>
          <cell r="I50">
            <v>-87.249363935571353</v>
          </cell>
          <cell r="J50">
            <v>0.24978675955801524</v>
          </cell>
          <cell r="K50">
            <v>29.63529208689863</v>
          </cell>
          <cell r="L50">
            <v>13.238559660840217</v>
          </cell>
          <cell r="N50">
            <v>-3125.5978676049267</v>
          </cell>
          <cell r="O50">
            <v>2059.7466150505848</v>
          </cell>
          <cell r="P50">
            <v>10737.266198521065</v>
          </cell>
        </row>
        <row r="51">
          <cell r="A51" t="str">
            <v>Cordis USA</v>
          </cell>
          <cell r="B51" t="str">
            <v>001650</v>
          </cell>
          <cell r="C51">
            <v>221371</v>
          </cell>
          <cell r="D51">
            <v>252440</v>
          </cell>
          <cell r="E51">
            <v>1077265</v>
          </cell>
          <cell r="F51">
            <v>82898</v>
          </cell>
          <cell r="G51">
            <v>-12.307479004912059</v>
          </cell>
          <cell r="H51">
            <v>-12.307479004912059</v>
          </cell>
          <cell r="I51">
            <v>-79.450645848514526</v>
          </cell>
          <cell r="J51">
            <v>-3.3887669236445999</v>
          </cell>
          <cell r="K51">
            <v>167.04021809935099</v>
          </cell>
          <cell r="L51">
            <v>167.04021809935099</v>
          </cell>
          <cell r="N51">
            <v>-31069</v>
          </cell>
          <cell r="O51">
            <v>-36506</v>
          </cell>
          <cell r="P51">
            <v>138473</v>
          </cell>
        </row>
        <row r="52">
          <cell r="A52" t="str">
            <v>Cordis Roden</v>
          </cell>
          <cell r="B52" t="str">
            <v>002523</v>
          </cell>
          <cell r="C52">
            <v>85</v>
          </cell>
          <cell r="D52">
            <v>0</v>
          </cell>
          <cell r="E52">
            <v>279</v>
          </cell>
          <cell r="F52">
            <v>97</v>
          </cell>
          <cell r="G52">
            <v>0</v>
          </cell>
          <cell r="H52">
            <v>0</v>
          </cell>
          <cell r="I52">
            <v>-69.534050179211476</v>
          </cell>
          <cell r="J52">
            <v>37.848605577689234</v>
          </cell>
          <cell r="K52">
            <v>-12.371134020618559</v>
          </cell>
          <cell r="L52">
            <v>-26.312713084228452</v>
          </cell>
          <cell r="N52">
            <v>0</v>
          </cell>
          <cell r="O52">
            <v>105.59760956175296</v>
          </cell>
          <cell r="P52">
            <v>-25.523331691701596</v>
          </cell>
        </row>
        <row r="53">
          <cell r="A53" t="str">
            <v>Ttl Cordis Dom</v>
          </cell>
          <cell r="B53" t="str">
            <v>A000FE</v>
          </cell>
          <cell r="C53">
            <v>221456</v>
          </cell>
          <cell r="D53">
            <v>252440</v>
          </cell>
          <cell r="E53">
            <v>1077544</v>
          </cell>
          <cell r="F53">
            <v>82995</v>
          </cell>
          <cell r="G53">
            <v>-12.273807637458406</v>
          </cell>
          <cell r="H53">
            <v>-12.273807637458406</v>
          </cell>
          <cell r="I53">
            <v>-79.448078222327808</v>
          </cell>
          <cell r="J53">
            <v>-3.3780896548482708</v>
          </cell>
          <cell r="K53">
            <v>166.8305319597566</v>
          </cell>
          <cell r="L53">
            <v>166.81423780746829</v>
          </cell>
          <cell r="N53">
            <v>-30984</v>
          </cell>
          <cell r="O53">
            <v>-36400.402390438248</v>
          </cell>
          <cell r="P53">
            <v>138447.47666830831</v>
          </cell>
        </row>
        <row r="54">
          <cell r="A54" t="str">
            <v>Cordis Benelux</v>
          </cell>
          <cell r="B54" t="str">
            <v>002521</v>
          </cell>
          <cell r="C54">
            <v>2388</v>
          </cell>
          <cell r="D54">
            <v>3161</v>
          </cell>
          <cell r="E54">
            <v>22960</v>
          </cell>
          <cell r="F54">
            <v>3106</v>
          </cell>
          <cell r="G54">
            <v>-24.454286618158815</v>
          </cell>
          <cell r="H54">
            <v>-33.283188952935774</v>
          </cell>
          <cell r="I54">
            <v>-89.599303135888491</v>
          </cell>
          <cell r="J54">
            <v>3.546855315437544</v>
          </cell>
          <cell r="K54">
            <v>-23.116548615582744</v>
          </cell>
          <cell r="L54">
            <v>-33.618422916038313</v>
          </cell>
          <cell r="N54">
            <v>-1052.0816028022998</v>
          </cell>
          <cell r="O54">
            <v>814.35798042446015</v>
          </cell>
          <cell r="P54">
            <v>-1044.18821577215</v>
          </cell>
        </row>
        <row r="55">
          <cell r="A55" t="str">
            <v>Cordis France</v>
          </cell>
          <cell r="B55" t="str">
            <v>002232</v>
          </cell>
          <cell r="C55">
            <v>4209</v>
          </cell>
          <cell r="D55">
            <v>6163</v>
          </cell>
          <cell r="E55">
            <v>39865</v>
          </cell>
          <cell r="F55">
            <v>3694</v>
          </cell>
          <cell r="G55">
            <v>-31.70533830926497</v>
          </cell>
          <cell r="H55">
            <v>-39.554905263826875</v>
          </cell>
          <cell r="I55">
            <v>-89.441866298758313</v>
          </cell>
          <cell r="J55">
            <v>-4.7022380978958482</v>
          </cell>
          <cell r="K55">
            <v>13.941526800216568</v>
          </cell>
          <cell r="L55">
            <v>-1.9951253549154848</v>
          </cell>
          <cell r="N55">
            <v>-2437.76881140965</v>
          </cell>
          <cell r="O55">
            <v>-1874.5472177261797</v>
          </cell>
          <cell r="P55">
            <v>-73.699930610578008</v>
          </cell>
        </row>
        <row r="56">
          <cell r="A56" t="str">
            <v>Cordis Germany</v>
          </cell>
          <cell r="B56" t="str">
            <v>002302</v>
          </cell>
          <cell r="C56">
            <v>6657</v>
          </cell>
          <cell r="D56">
            <v>9191</v>
          </cell>
          <cell r="E56">
            <v>57420</v>
          </cell>
          <cell r="F56">
            <v>6298</v>
          </cell>
          <cell r="G56">
            <v>-27.570449352627566</v>
          </cell>
          <cell r="H56">
            <v>-35.795380260822533</v>
          </cell>
          <cell r="I56">
            <v>-88.406478578892361</v>
          </cell>
          <cell r="J56">
            <v>-0.85831089066707933</v>
          </cell>
          <cell r="K56">
            <v>5.7002222927913628</v>
          </cell>
          <cell r="L56">
            <v>-9.2469529235828674</v>
          </cell>
          <cell r="N56">
            <v>-3289.9533997721992</v>
          </cell>
          <cell r="O56">
            <v>-492.84211342103691</v>
          </cell>
          <cell r="P56">
            <v>-582.37309512724892</v>
          </cell>
        </row>
        <row r="57">
          <cell r="A57" t="str">
            <v>Cordis Italy</v>
          </cell>
          <cell r="B57" t="str">
            <v>002332</v>
          </cell>
          <cell r="C57">
            <v>6276</v>
          </cell>
          <cell r="D57">
            <v>6564</v>
          </cell>
          <cell r="E57">
            <v>50286</v>
          </cell>
          <cell r="F57">
            <v>5177</v>
          </cell>
          <cell r="G57">
            <v>-4.3875685557586834</v>
          </cell>
          <cell r="H57">
            <v>-15.204985407905333</v>
          </cell>
          <cell r="I57">
            <v>-87.519389094380145</v>
          </cell>
          <cell r="J57">
            <v>5.811946902654876</v>
          </cell>
          <cell r="K57">
            <v>21.228510720494498</v>
          </cell>
          <cell r="L57">
            <v>4.0335548848948433</v>
          </cell>
          <cell r="N57">
            <v>-998.05524217490608</v>
          </cell>
          <cell r="O57">
            <v>2922.5956194690311</v>
          </cell>
          <cell r="P57">
            <v>208.81713639100604</v>
          </cell>
        </row>
        <row r="58">
          <cell r="A58" t="str">
            <v>Cordis UK</v>
          </cell>
          <cell r="B58" t="str">
            <v>005102</v>
          </cell>
          <cell r="C58">
            <v>2832</v>
          </cell>
          <cell r="D58">
            <v>4461</v>
          </cell>
          <cell r="E58">
            <v>26360</v>
          </cell>
          <cell r="F58">
            <v>3625</v>
          </cell>
          <cell r="G58">
            <v>-36.516476126429055</v>
          </cell>
          <cell r="H58">
            <v>-38.437273494676532</v>
          </cell>
          <cell r="I58">
            <v>-89.256449165402145</v>
          </cell>
          <cell r="J58">
            <v>2.0429384060187181</v>
          </cell>
          <cell r="K58">
            <v>-21.875862068965521</v>
          </cell>
          <cell r="L58">
            <v>-25.102352322579918</v>
          </cell>
          <cell r="N58">
            <v>-1714.6867705975201</v>
          </cell>
          <cell r="O58">
            <v>538.51856382653409</v>
          </cell>
          <cell r="P58">
            <v>-909.96027169352203</v>
          </cell>
        </row>
        <row r="59">
          <cell r="A59" t="str">
            <v>Ttl Cordis Intl</v>
          </cell>
          <cell r="B59" t="str">
            <v>A000FF</v>
          </cell>
          <cell r="C59">
            <v>22362</v>
          </cell>
          <cell r="D59">
            <v>29540</v>
          </cell>
          <cell r="E59">
            <v>196891</v>
          </cell>
          <cell r="F59">
            <v>21900</v>
          </cell>
          <cell r="G59">
            <v>-24.299255247122545</v>
          </cell>
          <cell r="H59">
            <v>-32.134549176562544</v>
          </cell>
          <cell r="I59">
            <v>-88.642446836066654</v>
          </cell>
          <cell r="J59">
            <v>0.96910617172588231</v>
          </cell>
          <cell r="K59">
            <v>2.1095890410958908</v>
          </cell>
          <cell r="L59">
            <v>-10.965316789098139</v>
          </cell>
          <cell r="N59">
            <v>-9492.5458267565755</v>
          </cell>
          <cell r="O59">
            <v>1908.0828325728069</v>
          </cell>
          <cell r="P59">
            <v>-2401.4043768124925</v>
          </cell>
        </row>
        <row r="60">
          <cell r="A60" t="str">
            <v>Ttl Cordis Direct</v>
          </cell>
          <cell r="B60" t="str">
            <v>A000DO</v>
          </cell>
          <cell r="C60">
            <v>243818</v>
          </cell>
          <cell r="D60">
            <v>281980</v>
          </cell>
          <cell r="E60">
            <v>1274435</v>
          </cell>
          <cell r="F60">
            <v>104895</v>
          </cell>
          <cell r="G60">
            <v>-13.533583942123556</v>
          </cell>
          <cell r="H60">
            <v>-14.354403087721321</v>
          </cell>
          <cell r="I60">
            <v>-80.868541745950168</v>
          </cell>
          <cell r="J60">
            <v>-2.7064793071333919</v>
          </cell>
          <cell r="K60">
            <v>132.44005910672578</v>
          </cell>
          <cell r="L60">
            <v>129.69738528194461</v>
          </cell>
          <cell r="N60">
            <v>-40476.545826756577</v>
          </cell>
          <cell r="O60">
            <v>-34492.319557865441</v>
          </cell>
          <cell r="P60">
            <v>136046.0722914958</v>
          </cell>
        </row>
        <row r="61">
          <cell r="A61" t="str">
            <v>Biosense Webster USA</v>
          </cell>
          <cell r="B61" t="str">
            <v>001655</v>
          </cell>
          <cell r="C61">
            <v>11472</v>
          </cell>
          <cell r="D61">
            <v>9359</v>
          </cell>
          <cell r="E61">
            <v>77807</v>
          </cell>
          <cell r="F61">
            <v>9470</v>
          </cell>
          <cell r="G61">
            <v>22.57719841863447</v>
          </cell>
          <cell r="H61">
            <v>22.57719841863447</v>
          </cell>
          <cell r="I61">
            <v>-85.255825311347309</v>
          </cell>
          <cell r="J61">
            <v>6.5546801701646368E-2</v>
          </cell>
          <cell r="K61">
            <v>21.140443505807813</v>
          </cell>
          <cell r="L61">
            <v>21.140443505807813</v>
          </cell>
          <cell r="N61">
            <v>2113</v>
          </cell>
          <cell r="O61">
            <v>50.999999999999986</v>
          </cell>
          <cell r="P61">
            <v>2002</v>
          </cell>
        </row>
        <row r="62">
          <cell r="A62" t="str">
            <v>Biosense Europe</v>
          </cell>
          <cell r="B62" t="str">
            <v>003717</v>
          </cell>
          <cell r="C62">
            <v>4335</v>
          </cell>
          <cell r="D62">
            <v>4821</v>
          </cell>
          <cell r="E62">
            <v>38769</v>
          </cell>
          <cell r="F62">
            <v>3587</v>
          </cell>
          <cell r="G62">
            <v>-10.080896079651525</v>
          </cell>
          <cell r="H62">
            <v>-20.30649741313497</v>
          </cell>
          <cell r="I62">
            <v>-88.818385823725151</v>
          </cell>
          <cell r="J62">
            <v>-4.3415879939166073</v>
          </cell>
          <cell r="K62">
            <v>20.85308056872038</v>
          </cell>
          <cell r="L62">
            <v>3.7489497405865633</v>
          </cell>
          <cell r="N62">
            <v>-978.97624028723681</v>
          </cell>
          <cell r="O62">
            <v>-1683.1902493615296</v>
          </cell>
          <cell r="P62">
            <v>134.47482719484</v>
          </cell>
        </row>
        <row r="63">
          <cell r="A63" t="str">
            <v>Ttl Biosense</v>
          </cell>
          <cell r="B63" t="str">
            <v>A000DP</v>
          </cell>
          <cell r="C63">
            <v>15807</v>
          </cell>
          <cell r="D63">
            <v>14180</v>
          </cell>
          <cell r="E63">
            <v>116576</v>
          </cell>
          <cell r="F63">
            <v>13057</v>
          </cell>
          <cell r="G63">
            <v>11.473906911142453</v>
          </cell>
          <cell r="H63">
            <v>7.9973466834468478</v>
          </cell>
          <cell r="I63">
            <v>-86.440605270381553</v>
          </cell>
          <cell r="J63">
            <v>-1.4001082979013943</v>
          </cell>
          <cell r="K63">
            <v>21.061499578770007</v>
          </cell>
          <cell r="L63">
            <v>16.362677699278851</v>
          </cell>
          <cell r="N63">
            <v>1134.023759712763</v>
          </cell>
          <cell r="O63">
            <v>-1632.1902493615296</v>
          </cell>
          <cell r="P63">
            <v>2136.4748271948397</v>
          </cell>
        </row>
        <row r="64">
          <cell r="A64" t="str">
            <v>Ttl Croce Direct</v>
          </cell>
          <cell r="B64" t="str">
            <v>A000CG</v>
          </cell>
          <cell r="C64">
            <v>259625</v>
          </cell>
          <cell r="D64">
            <v>296160</v>
          </cell>
          <cell r="E64">
            <v>1391011</v>
          </cell>
          <cell r="F64">
            <v>117952</v>
          </cell>
          <cell r="G64">
            <v>-12.336237169097785</v>
          </cell>
          <cell r="H64">
            <v>-13.28421193511744</v>
          </cell>
          <cell r="I64">
            <v>-81.335517835588661</v>
          </cell>
          <cell r="J64">
            <v>-2.5969967029180197</v>
          </cell>
          <cell r="K64">
            <v>120.11072300596852</v>
          </cell>
          <cell r="L64">
            <v>117.15150834126649</v>
          </cell>
          <cell r="N64">
            <v>-39342.522067043814</v>
          </cell>
          <cell r="O64">
            <v>-36124.509807226976</v>
          </cell>
          <cell r="P64">
            <v>138182.54711869065</v>
          </cell>
        </row>
        <row r="65">
          <cell r="A65" t="str">
            <v>DePuy Ortho Joint US</v>
          </cell>
          <cell r="B65" t="str">
            <v>000940</v>
          </cell>
          <cell r="C65">
            <v>90919</v>
          </cell>
          <cell r="D65">
            <v>83673</v>
          </cell>
          <cell r="E65">
            <v>710949</v>
          </cell>
          <cell r="F65">
            <v>80388</v>
          </cell>
          <cell r="G65">
            <v>8.6599022384759721</v>
          </cell>
          <cell r="H65">
            <v>8.6599022384759721</v>
          </cell>
          <cell r="I65">
            <v>-87.211600269498945</v>
          </cell>
          <cell r="J65">
            <v>-0.2966457509610394</v>
          </cell>
          <cell r="K65">
            <v>13.100213962282929</v>
          </cell>
          <cell r="L65">
            <v>13.100213962282929</v>
          </cell>
          <cell r="N65">
            <v>7246</v>
          </cell>
          <cell r="O65">
            <v>-2109</v>
          </cell>
          <cell r="P65">
            <v>10531</v>
          </cell>
        </row>
        <row r="66">
          <cell r="A66" t="str">
            <v>DePuy Acromed USA</v>
          </cell>
          <cell r="B66" t="str">
            <v>000942</v>
          </cell>
          <cell r="C66">
            <v>48876</v>
          </cell>
          <cell r="D66">
            <v>47457</v>
          </cell>
          <cell r="E66">
            <v>371515</v>
          </cell>
          <cell r="F66">
            <v>39456</v>
          </cell>
          <cell r="G66">
            <v>2.9900752259940577</v>
          </cell>
          <cell r="H66">
            <v>2.9900752259940577</v>
          </cell>
          <cell r="I66">
            <v>-86.844138190920944</v>
          </cell>
          <cell r="J66">
            <v>-0.66888281765204638</v>
          </cell>
          <cell r="K66">
            <v>23.874695863746958</v>
          </cell>
          <cell r="L66">
            <v>23.874695863746958</v>
          </cell>
          <cell r="N66">
            <v>1419</v>
          </cell>
          <cell r="O66">
            <v>-2485</v>
          </cell>
          <cell r="P66">
            <v>9420</v>
          </cell>
        </row>
        <row r="67">
          <cell r="A67" t="str">
            <v>DePuy Ace Medical US</v>
          </cell>
          <cell r="B67" t="str">
            <v>000944</v>
          </cell>
          <cell r="C67">
            <v>10995</v>
          </cell>
          <cell r="D67">
            <v>10698</v>
          </cell>
          <cell r="E67">
            <v>81700</v>
          </cell>
          <cell r="F67">
            <v>9073</v>
          </cell>
          <cell r="G67">
            <v>2.7762198541783509</v>
          </cell>
          <cell r="H67">
            <v>2.7762198541783509</v>
          </cell>
          <cell r="I67">
            <v>-86.542227662178703</v>
          </cell>
          <cell r="J67">
            <v>7.1713586291309666</v>
          </cell>
          <cell r="K67">
            <v>21.183731951945333</v>
          </cell>
          <cell r="L67">
            <v>21.183731951945333</v>
          </cell>
          <cell r="N67">
            <v>297</v>
          </cell>
          <cell r="O67">
            <v>5859</v>
          </cell>
          <cell r="P67">
            <v>1922.0000000000002</v>
          </cell>
        </row>
        <row r="68">
          <cell r="A68" t="str">
            <v>DePuy CBS USA</v>
          </cell>
          <cell r="B68" t="str">
            <v>000946</v>
          </cell>
          <cell r="C68">
            <v>2541</v>
          </cell>
          <cell r="D68">
            <v>3035</v>
          </cell>
          <cell r="E68">
            <v>19958</v>
          </cell>
          <cell r="F68">
            <v>2623</v>
          </cell>
          <cell r="G68">
            <v>-16.27677100494234</v>
          </cell>
          <cell r="H68">
            <v>-16.27677100494234</v>
          </cell>
          <cell r="I68">
            <v>-87.268263353041405</v>
          </cell>
          <cell r="J68">
            <v>-6.9445836256137889</v>
          </cell>
          <cell r="K68">
            <v>-3.1261913839115518</v>
          </cell>
          <cell r="L68">
            <v>-3.1261913839115518</v>
          </cell>
          <cell r="N68">
            <v>-494</v>
          </cell>
          <cell r="O68">
            <v>-1386</v>
          </cell>
          <cell r="P68">
            <v>-82</v>
          </cell>
        </row>
        <row r="69">
          <cell r="A69" t="str">
            <v>DePuy Ireland</v>
          </cell>
          <cell r="B69" t="str">
            <v>003970</v>
          </cell>
          <cell r="C69">
            <v>1858</v>
          </cell>
          <cell r="D69">
            <v>1621</v>
          </cell>
          <cell r="E69">
            <v>14951</v>
          </cell>
          <cell r="F69">
            <v>1656</v>
          </cell>
          <cell r="G69">
            <v>14.620604565083282</v>
          </cell>
          <cell r="H69">
            <v>2.0453756061178594</v>
          </cell>
          <cell r="I69">
            <v>-87.572737609524452</v>
          </cell>
          <cell r="J69">
            <v>-6.3695215417813857</v>
          </cell>
          <cell r="K69">
            <v>12.198067632850243</v>
          </cell>
          <cell r="L69">
            <v>-4.05141441527448</v>
          </cell>
          <cell r="N69">
            <v>33.155538575170503</v>
          </cell>
          <cell r="O69">
            <v>-952.30716571173491</v>
          </cell>
          <cell r="P69">
            <v>-67.091422716945388</v>
          </cell>
        </row>
        <row r="70">
          <cell r="A70" t="str">
            <v>DePuy Australia</v>
          </cell>
          <cell r="B70" t="str">
            <v>002961</v>
          </cell>
          <cell r="C70">
            <v>7404</v>
          </cell>
          <cell r="D70">
            <v>6408</v>
          </cell>
          <cell r="E70">
            <v>50632</v>
          </cell>
          <cell r="F70">
            <v>6105</v>
          </cell>
          <cell r="G70">
            <v>15.543071161048688</v>
          </cell>
          <cell r="H70">
            <v>-1.5438723291040497</v>
          </cell>
          <cell r="I70">
            <v>-85.376836783062089</v>
          </cell>
          <cell r="J70">
            <v>-2.8278622501455994</v>
          </cell>
          <cell r="K70">
            <v>21.27764127764128</v>
          </cell>
          <cell r="L70">
            <v>0.66060983112886162</v>
          </cell>
          <cell r="N70">
            <v>-98.931338848987508</v>
          </cell>
          <cell r="O70">
            <v>-1431.8032144937199</v>
          </cell>
          <cell r="P70">
            <v>40.330230190416998</v>
          </cell>
        </row>
        <row r="71">
          <cell r="A71" t="str">
            <v>DePuy France</v>
          </cell>
          <cell r="B71" t="str">
            <v>002231</v>
          </cell>
          <cell r="C71">
            <v>5147</v>
          </cell>
          <cell r="D71">
            <v>5782</v>
          </cell>
          <cell r="E71">
            <v>43574</v>
          </cell>
          <cell r="F71">
            <v>4830</v>
          </cell>
          <cell r="G71">
            <v>-10.982359045313043</v>
          </cell>
          <cell r="H71">
            <v>-20.987149106824635</v>
          </cell>
          <cell r="I71">
            <v>-88.187910221691837</v>
          </cell>
          <cell r="J71">
            <v>-6.2629254219112998</v>
          </cell>
          <cell r="K71">
            <v>6.5631469979296062</v>
          </cell>
          <cell r="L71">
            <v>-8.7292781689207644</v>
          </cell>
          <cell r="N71">
            <v>-1213.4769613566004</v>
          </cell>
          <cell r="O71">
            <v>-2729.0071233436297</v>
          </cell>
          <cell r="P71">
            <v>-421.62413555887292</v>
          </cell>
        </row>
        <row r="72">
          <cell r="A72" t="str">
            <v>DePuy Germany</v>
          </cell>
          <cell r="B72" t="str">
            <v>002301</v>
          </cell>
          <cell r="C72">
            <v>10290</v>
          </cell>
          <cell r="D72">
            <v>10554</v>
          </cell>
          <cell r="E72">
            <v>83322</v>
          </cell>
          <cell r="F72">
            <v>8688</v>
          </cell>
          <cell r="G72">
            <v>-2.5014212620807279</v>
          </cell>
          <cell r="H72">
            <v>-13.386481852756113</v>
          </cell>
          <cell r="I72">
            <v>-87.650320443580327</v>
          </cell>
          <cell r="J72">
            <v>-5.6745353556932265</v>
          </cell>
          <cell r="K72">
            <v>18.439226519337016</v>
          </cell>
          <cell r="L72">
            <v>1.3351414951414138</v>
          </cell>
          <cell r="N72">
            <v>-1412.8092947398802</v>
          </cell>
          <cell r="O72">
            <v>-4728.1363490707099</v>
          </cell>
          <cell r="P72">
            <v>115.99709309788602</v>
          </cell>
        </row>
        <row r="73">
          <cell r="A73" t="str">
            <v>DePuy UK</v>
          </cell>
          <cell r="B73" t="str">
            <v>005110</v>
          </cell>
          <cell r="C73">
            <v>15772</v>
          </cell>
          <cell r="D73">
            <v>11089</v>
          </cell>
          <cell r="E73">
            <v>94355</v>
          </cell>
          <cell r="F73">
            <v>13898</v>
          </cell>
          <cell r="G73">
            <v>42.231039769140587</v>
          </cell>
          <cell r="H73">
            <v>38.066205537247193</v>
          </cell>
          <cell r="I73">
            <v>-83.284404642043341</v>
          </cell>
          <cell r="J73">
            <v>33.700722817450156</v>
          </cell>
          <cell r="K73">
            <v>13.483954525831054</v>
          </cell>
          <cell r="L73">
            <v>7.9162092646505977</v>
          </cell>
          <cell r="N73">
            <v>4221.1615320253413</v>
          </cell>
          <cell r="O73">
            <v>31798.317014405096</v>
          </cell>
          <cell r="P73">
            <v>1100.19476360114</v>
          </cell>
        </row>
        <row r="74">
          <cell r="A74" t="str">
            <v>DePuy Italy</v>
          </cell>
          <cell r="B74" t="str">
            <v>002341</v>
          </cell>
          <cell r="C74">
            <v>3044</v>
          </cell>
          <cell r="D74">
            <v>2574</v>
          </cell>
          <cell r="E74">
            <v>28698</v>
          </cell>
          <cell r="F74">
            <v>2101</v>
          </cell>
          <cell r="G74">
            <v>18.259518259518259</v>
          </cell>
          <cell r="H74">
            <v>4.7126628465980573</v>
          </cell>
          <cell r="I74">
            <v>-89.392989058470974</v>
          </cell>
          <cell r="J74">
            <v>-4.8263296635137287</v>
          </cell>
          <cell r="K74">
            <v>44.883388862446452</v>
          </cell>
          <cell r="L74">
            <v>24.606973027493012</v>
          </cell>
          <cell r="N74">
            <v>121.30394167143399</v>
          </cell>
          <cell r="O74">
            <v>-1385.0600868351698</v>
          </cell>
          <cell r="P74">
            <v>516.99250330762823</v>
          </cell>
        </row>
        <row r="75">
          <cell r="A75" t="str">
            <v>DePuy New Zealand</v>
          </cell>
          <cell r="B75" t="str">
            <v>002963</v>
          </cell>
          <cell r="C75">
            <v>1083</v>
          </cell>
          <cell r="D75">
            <v>881</v>
          </cell>
          <cell r="E75">
            <v>7149</v>
          </cell>
          <cell r="F75">
            <v>0</v>
          </cell>
          <cell r="G75">
            <v>22.92849035187287</v>
          </cell>
          <cell r="H75">
            <v>4.950603906100782</v>
          </cell>
          <cell r="I75">
            <v>-84.851028115820398</v>
          </cell>
          <cell r="J75">
            <v>-0.12618296529968456</v>
          </cell>
          <cell r="K75">
            <v>0</v>
          </cell>
          <cell r="L75">
            <v>0</v>
          </cell>
          <cell r="N75">
            <v>43.614820412747889</v>
          </cell>
          <cell r="O75">
            <v>-9.0208201892744508</v>
          </cell>
          <cell r="P75">
            <v>0</v>
          </cell>
        </row>
        <row r="76">
          <cell r="A76" t="str">
            <v>DePuy Japan</v>
          </cell>
          <cell r="B76" t="str">
            <v>004081</v>
          </cell>
          <cell r="C76">
            <v>8906</v>
          </cell>
          <cell r="D76">
            <v>9025</v>
          </cell>
          <cell r="E76">
            <v>77621</v>
          </cell>
          <cell r="F76">
            <v>7667</v>
          </cell>
          <cell r="G76">
            <v>-1.3185595567867037</v>
          </cell>
          <cell r="H76">
            <v>-7.4704942020298937</v>
          </cell>
          <cell r="I76">
            <v>-88.526300872186653</v>
          </cell>
          <cell r="J76">
            <v>-2.7430034597632216</v>
          </cell>
          <cell r="K76">
            <v>16.160166949263076</v>
          </cell>
          <cell r="L76">
            <v>9.2725367033775008</v>
          </cell>
          <cell r="N76">
            <v>-674.21210173319798</v>
          </cell>
          <cell r="O76">
            <v>-2129.1467155028104</v>
          </cell>
          <cell r="P76">
            <v>710.92538904795299</v>
          </cell>
        </row>
        <row r="77">
          <cell r="A77" t="str">
            <v>DePuy CBS Germany</v>
          </cell>
          <cell r="B77" t="str">
            <v>002306</v>
          </cell>
          <cell r="C77">
            <v>369</v>
          </cell>
          <cell r="D77">
            <v>360</v>
          </cell>
          <cell r="E77">
            <v>2931</v>
          </cell>
          <cell r="F77">
            <v>325</v>
          </cell>
          <cell r="G77">
            <v>2.5</v>
          </cell>
          <cell r="H77">
            <v>-8.9068063304464715</v>
          </cell>
          <cell r="I77">
            <v>-87.41044012282498</v>
          </cell>
          <cell r="J77">
            <v>-2.2390891840607199</v>
          </cell>
          <cell r="K77">
            <v>13.538461538461538</v>
          </cell>
          <cell r="L77">
            <v>-2.7438907487340334</v>
          </cell>
          <cell r="N77">
            <v>-32.064502789607296</v>
          </cell>
          <cell r="O77">
            <v>-65.627703984819703</v>
          </cell>
          <cell r="P77">
            <v>-8.917644933385608</v>
          </cell>
        </row>
        <row r="78">
          <cell r="A78" t="str">
            <v>DePuy CBS UK</v>
          </cell>
          <cell r="B78" t="str">
            <v>005116</v>
          </cell>
          <cell r="C78">
            <v>552</v>
          </cell>
          <cell r="D78">
            <v>494</v>
          </cell>
          <cell r="E78">
            <v>3892</v>
          </cell>
          <cell r="F78">
            <v>392</v>
          </cell>
          <cell r="G78">
            <v>11.740890688259109</v>
          </cell>
          <cell r="H78">
            <v>8.5987782337527712</v>
          </cell>
          <cell r="I78">
            <v>-85.81706063720452</v>
          </cell>
          <cell r="J78">
            <v>3.1483015741507963</v>
          </cell>
          <cell r="K78">
            <v>40.816326530612244</v>
          </cell>
          <cell r="L78">
            <v>33.556360562832396</v>
          </cell>
          <cell r="N78">
            <v>42.477964474738691</v>
          </cell>
          <cell r="O78">
            <v>122.53189726594898</v>
          </cell>
          <cell r="P78">
            <v>131.540933406303</v>
          </cell>
        </row>
        <row r="79">
          <cell r="A79" t="str">
            <v>Sub Ttl DePuy</v>
          </cell>
          <cell r="B79" t="str">
            <v>A000DQ</v>
          </cell>
          <cell r="C79">
            <v>207756</v>
          </cell>
          <cell r="D79">
            <v>193651</v>
          </cell>
          <cell r="E79">
            <v>1591247</v>
          </cell>
          <cell r="F79">
            <v>177202</v>
          </cell>
          <cell r="G79">
            <v>7.2837217468538755</v>
          </cell>
          <cell r="H79">
            <v>4.9048130904003377</v>
          </cell>
          <cell r="I79">
            <v>-86.943824560234845</v>
          </cell>
          <cell r="J79">
            <v>1.154424154926242</v>
          </cell>
          <cell r="K79">
            <v>17.242469046624755</v>
          </cell>
          <cell r="L79">
            <v>14.103874510130876</v>
          </cell>
          <cell r="N79">
            <v>9498.2195976911571</v>
          </cell>
          <cell r="O79">
            <v>18369.739732539176</v>
          </cell>
          <cell r="P79">
            <v>24992.347709442114</v>
          </cell>
        </row>
        <row r="80">
          <cell r="A80" t="str">
            <v>Codman USA</v>
          </cell>
          <cell r="B80" t="str">
            <v>000945</v>
          </cell>
          <cell r="C80">
            <v>16245</v>
          </cell>
          <cell r="D80">
            <v>17008</v>
          </cell>
          <cell r="E80">
            <v>124875</v>
          </cell>
          <cell r="F80">
            <v>16209</v>
          </cell>
          <cell r="G80">
            <v>-4.486124176857949</v>
          </cell>
          <cell r="H80">
            <v>-4.486124176857949</v>
          </cell>
          <cell r="I80">
            <v>-86.990990990990994</v>
          </cell>
          <cell r="J80">
            <v>-2.0732732732732733</v>
          </cell>
          <cell r="K80">
            <v>0.22209883398112162</v>
          </cell>
          <cell r="L80">
            <v>0.22209883398112154</v>
          </cell>
          <cell r="N80">
            <v>-762.99999999999989</v>
          </cell>
          <cell r="O80">
            <v>-2589</v>
          </cell>
          <cell r="P80">
            <v>35.999999999999993</v>
          </cell>
        </row>
        <row r="81">
          <cell r="A81" t="str">
            <v>Codman France</v>
          </cell>
          <cell r="B81" t="str">
            <v>002230</v>
          </cell>
          <cell r="C81">
            <v>774</v>
          </cell>
          <cell r="D81">
            <v>724</v>
          </cell>
          <cell r="E81">
            <v>6279</v>
          </cell>
          <cell r="F81">
            <v>625</v>
          </cell>
          <cell r="G81">
            <v>6.9060773480662991</v>
          </cell>
          <cell r="H81">
            <v>-4.8655138493388117</v>
          </cell>
          <cell r="I81">
            <v>-87.673196368848537</v>
          </cell>
          <cell r="J81">
            <v>-2.1793054571226147</v>
          </cell>
          <cell r="K81">
            <v>23.84</v>
          </cell>
          <cell r="L81">
            <v>6.0686173971514066</v>
          </cell>
          <cell r="N81">
            <v>-35.226320269212998</v>
          </cell>
          <cell r="O81">
            <v>-136.83858965272896</v>
          </cell>
          <cell r="P81">
            <v>37.928858732196289</v>
          </cell>
        </row>
        <row r="82">
          <cell r="A82" t="str">
            <v>Codman Germany</v>
          </cell>
          <cell r="B82" t="str">
            <v>002300</v>
          </cell>
          <cell r="C82">
            <v>1184</v>
          </cell>
          <cell r="D82">
            <v>1293</v>
          </cell>
          <cell r="E82">
            <v>9011</v>
          </cell>
          <cell r="F82">
            <v>941</v>
          </cell>
          <cell r="G82">
            <v>-8.4300077339520492</v>
          </cell>
          <cell r="H82">
            <v>-18.554512861911373</v>
          </cell>
          <cell r="I82">
            <v>-86.860503828653862</v>
          </cell>
          <cell r="J82">
            <v>-7.4074074074074001E-2</v>
          </cell>
          <cell r="K82">
            <v>25.823591923485655</v>
          </cell>
          <cell r="L82">
            <v>7.5751646808956972</v>
          </cell>
          <cell r="N82">
            <v>-239.90985130451406</v>
          </cell>
          <cell r="O82">
            <v>-6.674814814814809</v>
          </cell>
          <cell r="P82">
            <v>71.282299647228513</v>
          </cell>
        </row>
        <row r="83">
          <cell r="A83" t="str">
            <v>Codman Italy</v>
          </cell>
          <cell r="B83" t="str">
            <v>002334</v>
          </cell>
          <cell r="C83">
            <v>1079</v>
          </cell>
          <cell r="D83">
            <v>1197</v>
          </cell>
          <cell r="E83">
            <v>9024</v>
          </cell>
          <cell r="F83">
            <v>820</v>
          </cell>
          <cell r="G83">
            <v>-9.8579782790309114</v>
          </cell>
          <cell r="H83">
            <v>-20.086527172119549</v>
          </cell>
          <cell r="I83">
            <v>-88.042996453900727</v>
          </cell>
          <cell r="J83">
            <v>3.6986808038466309E-2</v>
          </cell>
          <cell r="K83">
            <v>31.585365853658541</v>
          </cell>
          <cell r="L83">
            <v>12.89801362935683</v>
          </cell>
          <cell r="N83">
            <v>-240.43573025027101</v>
          </cell>
          <cell r="O83">
            <v>3.3376895573912</v>
          </cell>
          <cell r="P83">
            <v>105.763711760726</v>
          </cell>
        </row>
        <row r="84">
          <cell r="A84" t="str">
            <v>Codman UK</v>
          </cell>
          <cell r="B84" t="str">
            <v>005100</v>
          </cell>
          <cell r="C84">
            <v>806</v>
          </cell>
          <cell r="D84">
            <v>1094</v>
          </cell>
          <cell r="E84">
            <v>6928</v>
          </cell>
          <cell r="F84">
            <v>650</v>
          </cell>
          <cell r="G84">
            <v>-26.325411334552104</v>
          </cell>
          <cell r="H84">
            <v>-28.373868668945615</v>
          </cell>
          <cell r="I84">
            <v>-88.366050808314085</v>
          </cell>
          <cell r="J84">
            <v>-5.0733069583430295</v>
          </cell>
          <cell r="K84">
            <v>24</v>
          </cell>
          <cell r="L84">
            <v>17.947609680080614</v>
          </cell>
          <cell r="N84">
            <v>-310.41012323826504</v>
          </cell>
          <cell r="O84">
            <v>-351.47870607400512</v>
          </cell>
          <cell r="P84">
            <v>116.65946292052399</v>
          </cell>
        </row>
        <row r="85">
          <cell r="A85" t="str">
            <v>Ttl Codman</v>
          </cell>
          <cell r="B85" t="str">
            <v>A000DR</v>
          </cell>
          <cell r="C85">
            <v>20088</v>
          </cell>
          <cell r="D85">
            <v>21316</v>
          </cell>
          <cell r="E85">
            <v>156117</v>
          </cell>
          <cell r="F85">
            <v>19245</v>
          </cell>
          <cell r="G85">
            <v>-5.7609307562394454</v>
          </cell>
          <cell r="H85">
            <v>-7.4544099505641928</v>
          </cell>
          <cell r="I85">
            <v>-87.132727377543759</v>
          </cell>
          <cell r="J85">
            <v>-1.9732985011140085</v>
          </cell>
          <cell r="K85">
            <v>4.3803585346843334</v>
          </cell>
          <cell r="L85">
            <v>1.9102849210739141</v>
          </cell>
          <cell r="N85">
            <v>-1588.9820250622633</v>
          </cell>
          <cell r="O85">
            <v>-3080.6544209841563</v>
          </cell>
          <cell r="P85">
            <v>367.63433306067475</v>
          </cell>
        </row>
        <row r="86">
          <cell r="A86" t="str">
            <v>Mitek USA</v>
          </cell>
          <cell r="B86" t="str">
            <v>001225</v>
          </cell>
          <cell r="C86">
            <v>11775</v>
          </cell>
          <cell r="D86">
            <v>0</v>
          </cell>
          <cell r="E86">
            <v>92239</v>
          </cell>
          <cell r="F86">
            <v>0</v>
          </cell>
          <cell r="G86">
            <v>0</v>
          </cell>
          <cell r="H86">
            <v>0</v>
          </cell>
          <cell r="I86">
            <v>-87.23425015448997</v>
          </cell>
          <cell r="J86">
            <v>-0.8521341298149373</v>
          </cell>
          <cell r="K86">
            <v>0</v>
          </cell>
          <cell r="L86">
            <v>0</v>
          </cell>
          <cell r="N86">
            <v>0</v>
          </cell>
          <cell r="O86">
            <v>-786</v>
          </cell>
          <cell r="P86">
            <v>0</v>
          </cell>
        </row>
        <row r="87">
          <cell r="A87" t="str">
            <v>Mitek France</v>
          </cell>
          <cell r="B87" t="str">
            <v>003524</v>
          </cell>
          <cell r="C87">
            <v>849</v>
          </cell>
          <cell r="D87">
            <v>0</v>
          </cell>
          <cell r="E87">
            <v>6599</v>
          </cell>
          <cell r="F87">
            <v>0</v>
          </cell>
          <cell r="G87">
            <v>0</v>
          </cell>
          <cell r="H87">
            <v>0</v>
          </cell>
          <cell r="I87">
            <v>-87.134414305197751</v>
          </cell>
          <cell r="J87">
            <v>-3.9453717754173057</v>
          </cell>
          <cell r="K87">
            <v>0</v>
          </cell>
          <cell r="L87">
            <v>0</v>
          </cell>
          <cell r="N87">
            <v>0</v>
          </cell>
          <cell r="O87">
            <v>-260.35508345978798</v>
          </cell>
          <cell r="P87">
            <v>0</v>
          </cell>
        </row>
        <row r="88">
          <cell r="A88" t="str">
            <v>Mitek Germany</v>
          </cell>
          <cell r="B88" t="str">
            <v>003613</v>
          </cell>
          <cell r="C88">
            <v>946</v>
          </cell>
          <cell r="D88">
            <v>0</v>
          </cell>
          <cell r="E88">
            <v>7770</v>
          </cell>
          <cell r="F88">
            <v>0</v>
          </cell>
          <cell r="G88">
            <v>0</v>
          </cell>
          <cell r="H88">
            <v>0</v>
          </cell>
          <cell r="I88">
            <v>-87.824967824967828</v>
          </cell>
          <cell r="J88">
            <v>-3.379152348224518</v>
          </cell>
          <cell r="K88">
            <v>0</v>
          </cell>
          <cell r="L88">
            <v>0</v>
          </cell>
          <cell r="N88">
            <v>0</v>
          </cell>
          <cell r="O88">
            <v>-262.56013745704502</v>
          </cell>
          <cell r="P88">
            <v>0</v>
          </cell>
        </row>
        <row r="89">
          <cell r="A89" t="str">
            <v>Mitek Italy</v>
          </cell>
          <cell r="B89" t="str">
            <v>002338</v>
          </cell>
          <cell r="C89">
            <v>1266</v>
          </cell>
          <cell r="D89">
            <v>0</v>
          </cell>
          <cell r="E89">
            <v>10665</v>
          </cell>
          <cell r="F89">
            <v>0</v>
          </cell>
          <cell r="G89">
            <v>0</v>
          </cell>
          <cell r="H89">
            <v>0</v>
          </cell>
          <cell r="I89">
            <v>-88.129395218002813</v>
          </cell>
          <cell r="J89">
            <v>-0.50073023158773178</v>
          </cell>
          <cell r="K89">
            <v>0</v>
          </cell>
          <cell r="L89">
            <v>0</v>
          </cell>
          <cell r="N89">
            <v>0</v>
          </cell>
          <cell r="O89">
            <v>-53.402879198831599</v>
          </cell>
          <cell r="P89">
            <v>0</v>
          </cell>
        </row>
        <row r="90">
          <cell r="A90" t="str">
            <v>Mitek UK</v>
          </cell>
          <cell r="B90" t="str">
            <v>002715</v>
          </cell>
          <cell r="C90">
            <v>894</v>
          </cell>
          <cell r="D90">
            <v>0</v>
          </cell>
          <cell r="E90">
            <v>6590</v>
          </cell>
          <cell r="F90">
            <v>0</v>
          </cell>
          <cell r="G90">
            <v>0</v>
          </cell>
          <cell r="H90">
            <v>0</v>
          </cell>
          <cell r="I90">
            <v>-86.433990895295921</v>
          </cell>
          <cell r="J90">
            <v>7.8786395889405485</v>
          </cell>
          <cell r="K90">
            <v>0</v>
          </cell>
          <cell r="L90">
            <v>0</v>
          </cell>
          <cell r="N90">
            <v>0</v>
          </cell>
          <cell r="O90">
            <v>519.20234891118218</v>
          </cell>
          <cell r="P90">
            <v>0</v>
          </cell>
        </row>
        <row r="91">
          <cell r="A91" t="str">
            <v>Ttl Mitek</v>
          </cell>
          <cell r="B91" t="str">
            <v>A000MK</v>
          </cell>
          <cell r="C91">
            <v>15730</v>
          </cell>
          <cell r="D91">
            <v>0</v>
          </cell>
          <cell r="E91">
            <v>123863</v>
          </cell>
          <cell r="F91">
            <v>0</v>
          </cell>
          <cell r="G91">
            <v>0</v>
          </cell>
          <cell r="H91">
            <v>0</v>
          </cell>
          <cell r="I91">
            <v>-87.300485213502014</v>
          </cell>
          <cell r="J91">
            <v>-0.68068410356965559</v>
          </cell>
          <cell r="K91">
            <v>0</v>
          </cell>
          <cell r="L91">
            <v>0</v>
          </cell>
          <cell r="N91">
            <v>0</v>
          </cell>
          <cell r="O91">
            <v>-843.11575120448254</v>
          </cell>
          <cell r="P91">
            <v>0</v>
          </cell>
        </row>
        <row r="92">
          <cell r="A92" t="str">
            <v>Total DePuy</v>
          </cell>
          <cell r="B92" t="str">
            <v>A000CQ</v>
          </cell>
          <cell r="C92">
            <v>243574</v>
          </cell>
          <cell r="D92">
            <v>214967</v>
          </cell>
          <cell r="E92">
            <v>1871227</v>
          </cell>
          <cell r="F92">
            <v>196447</v>
          </cell>
          <cell r="G92">
            <v>13.307623960887017</v>
          </cell>
          <cell r="H92">
            <v>10.996682082658683</v>
          </cell>
          <cell r="I92">
            <v>-86.983193380600014</v>
          </cell>
          <cell r="J92">
            <v>0.77200519019608704</v>
          </cell>
          <cell r="K92">
            <v>23.989676604885801</v>
          </cell>
          <cell r="L92">
            <v>20.916573957608307</v>
          </cell>
          <cell r="N92">
            <v>23639.237572628892</v>
          </cell>
          <cell r="O92">
            <v>14445.969560350533</v>
          </cell>
          <cell r="P92">
            <v>41089.982042502794</v>
          </cell>
        </row>
        <row r="93">
          <cell r="A93" t="str">
            <v>J&amp;J Prof Canada</v>
          </cell>
          <cell r="B93" t="str">
            <v>003350</v>
          </cell>
          <cell r="C93">
            <v>13110</v>
          </cell>
          <cell r="D93">
            <v>11490</v>
          </cell>
          <cell r="E93">
            <v>94597</v>
          </cell>
          <cell r="F93">
            <v>10445</v>
          </cell>
          <cell r="G93">
            <v>14.099216710182768</v>
          </cell>
          <cell r="H93">
            <v>-0.98830809204056547</v>
          </cell>
          <cell r="I93">
            <v>-86.14120955209998</v>
          </cell>
          <cell r="J93">
            <v>8.9728974368403658E-2</v>
          </cell>
          <cell r="K93">
            <v>25.514600287218766</v>
          </cell>
          <cell r="L93">
            <v>9.3725281744260496</v>
          </cell>
          <cell r="N93">
            <v>-113.55659977546098</v>
          </cell>
          <cell r="O93">
            <v>84.880917883278812</v>
          </cell>
          <cell r="P93">
            <v>978.96056781880088</v>
          </cell>
        </row>
        <row r="94">
          <cell r="A94" t="str">
            <v>Ttl Valeriani</v>
          </cell>
          <cell r="B94" t="str">
            <v>A000CH</v>
          </cell>
          <cell r="C94">
            <v>256684</v>
          </cell>
          <cell r="D94">
            <v>226457</v>
          </cell>
          <cell r="E94">
            <v>1965824</v>
          </cell>
          <cell r="F94">
            <v>206892</v>
          </cell>
          <cell r="G94">
            <v>13.347787880259828</v>
          </cell>
          <cell r="H94">
            <v>10.388586342154772</v>
          </cell>
          <cell r="I94">
            <v>-86.942676455267616</v>
          </cell>
          <cell r="J94">
            <v>0.73917352103920875</v>
          </cell>
          <cell r="K94">
            <v>24.06666279991493</v>
          </cell>
          <cell r="L94">
            <v>20.333769604586738</v>
          </cell>
          <cell r="N94">
            <v>23525.680972853432</v>
          </cell>
          <cell r="O94">
            <v>14530.850478233815</v>
          </cell>
          <cell r="P94">
            <v>42068.942610321596</v>
          </cell>
        </row>
        <row r="95">
          <cell r="A95" t="str">
            <v>J&amp;J Medical China</v>
          </cell>
          <cell r="B95" t="str">
            <v>003435</v>
          </cell>
          <cell r="C95">
            <v>13150</v>
          </cell>
          <cell r="D95">
            <v>11261</v>
          </cell>
          <cell r="E95">
            <v>86728</v>
          </cell>
          <cell r="F95">
            <v>7764</v>
          </cell>
          <cell r="G95">
            <v>16.77470917325282</v>
          </cell>
          <cell r="H95">
            <v>16.772774513798783</v>
          </cell>
          <cell r="I95">
            <v>-84.837653353011717</v>
          </cell>
          <cell r="J95">
            <v>3.8949623611877247</v>
          </cell>
          <cell r="K95">
            <v>69.371458011334369</v>
          </cell>
          <cell r="L95">
            <v>69.354560962681362</v>
          </cell>
          <cell r="N95">
            <v>1888.7821379988809</v>
          </cell>
          <cell r="O95">
            <v>3378.0229566108897</v>
          </cell>
          <cell r="P95">
            <v>5384.6881131425807</v>
          </cell>
        </row>
        <row r="96">
          <cell r="A96" t="str">
            <v>J&amp;J Med Hong Kong</v>
          </cell>
          <cell r="B96" t="str">
            <v>003850</v>
          </cell>
          <cell r="C96">
            <v>1558</v>
          </cell>
          <cell r="D96">
            <v>1885</v>
          </cell>
          <cell r="E96">
            <v>13013</v>
          </cell>
          <cell r="F96">
            <v>1611</v>
          </cell>
          <cell r="G96">
            <v>-17.347480106100797</v>
          </cell>
          <cell r="H96">
            <v>-17.54547210019517</v>
          </cell>
          <cell r="I96">
            <v>-88.027357258126486</v>
          </cell>
          <cell r="J96">
            <v>0.8345978755690463</v>
          </cell>
          <cell r="K96">
            <v>-3.2898820608317818</v>
          </cell>
          <cell r="L96">
            <v>-3.4393664377174669</v>
          </cell>
          <cell r="N96">
            <v>-330.73214908867897</v>
          </cell>
          <cell r="O96">
            <v>108.6062215478</v>
          </cell>
          <cell r="P96">
            <v>-55.408193311628388</v>
          </cell>
        </row>
        <row r="97">
          <cell r="A97" t="str">
            <v>J&amp;J Medical Taiwan</v>
          </cell>
          <cell r="B97" t="str">
            <v>004890</v>
          </cell>
          <cell r="C97">
            <v>2665</v>
          </cell>
          <cell r="D97">
            <v>2913</v>
          </cell>
          <cell r="E97">
            <v>17786</v>
          </cell>
          <cell r="F97">
            <v>2469</v>
          </cell>
          <cell r="G97">
            <v>-8.5135599038791625</v>
          </cell>
          <cell r="H97">
            <v>-10.287608460163302</v>
          </cell>
          <cell r="I97">
            <v>-85.016304958956482</v>
          </cell>
          <cell r="J97">
            <v>2.6414879050661813</v>
          </cell>
          <cell r="K97">
            <v>7.9384366140137708</v>
          </cell>
          <cell r="L97">
            <v>6.3050181556402611</v>
          </cell>
          <cell r="N97">
            <v>-299.67803444455694</v>
          </cell>
          <cell r="O97">
            <v>469.81503879507102</v>
          </cell>
          <cell r="P97">
            <v>155.67089826275804</v>
          </cell>
        </row>
        <row r="98">
          <cell r="A98" t="str">
            <v>Sub-total Greater China</v>
          </cell>
          <cell r="B98" t="str">
            <v>A000FG</v>
          </cell>
          <cell r="C98">
            <v>17373</v>
          </cell>
          <cell r="D98">
            <v>16059</v>
          </cell>
          <cell r="E98">
            <v>117527</v>
          </cell>
          <cell r="F98">
            <v>11844</v>
          </cell>
          <cell r="G98">
            <v>8.1823276667289377</v>
          </cell>
          <cell r="H98">
            <v>7.8359297245509971</v>
          </cell>
          <cell r="I98">
            <v>-85.217864831060112</v>
          </cell>
          <cell r="J98">
            <v>3.3664130088862656</v>
          </cell>
          <cell r="K98">
            <v>46.681864235055727</v>
          </cell>
          <cell r="L98">
            <v>46.309952871443024</v>
          </cell>
          <cell r="N98">
            <v>1258.3719544656446</v>
          </cell>
          <cell r="O98">
            <v>3956.444216953761</v>
          </cell>
          <cell r="P98">
            <v>5484.9508180937119</v>
          </cell>
        </row>
        <row r="99">
          <cell r="A99" t="str">
            <v>J&amp;J Medical Korea</v>
          </cell>
          <cell r="B99" t="str">
            <v>002450</v>
          </cell>
          <cell r="C99">
            <v>7642</v>
          </cell>
          <cell r="D99">
            <v>6510</v>
          </cell>
          <cell r="E99">
            <v>59901</v>
          </cell>
          <cell r="F99">
            <v>5369</v>
          </cell>
          <cell r="G99">
            <v>17.388632872503845</v>
          </cell>
          <cell r="H99">
            <v>13.382937969452062</v>
          </cell>
          <cell r="I99">
            <v>-87.242283100449072</v>
          </cell>
          <cell r="J99">
            <v>-0.5482958908190565</v>
          </cell>
          <cell r="K99">
            <v>42.335630471223695</v>
          </cell>
          <cell r="L99">
            <v>36.723068570344942</v>
          </cell>
          <cell r="N99">
            <v>871.22926181132914</v>
          </cell>
          <cell r="O99">
            <v>-328.43472155952304</v>
          </cell>
          <cell r="P99">
            <v>1971.6615515418198</v>
          </cell>
        </row>
        <row r="100">
          <cell r="A100" t="str">
            <v>Subtotal N Asia Region</v>
          </cell>
          <cell r="B100" t="str">
            <v>A000FN</v>
          </cell>
          <cell r="C100">
            <v>25015</v>
          </cell>
          <cell r="D100">
            <v>22569</v>
          </cell>
          <cell r="E100">
            <v>177428</v>
          </cell>
          <cell r="F100">
            <v>17213</v>
          </cell>
          <cell r="G100">
            <v>10.837874961230005</v>
          </cell>
          <cell r="H100">
            <v>9.4359573586644228</v>
          </cell>
          <cell r="I100">
            <v>-85.901323353698416</v>
          </cell>
          <cell r="J100">
            <v>2.0447784427453608</v>
          </cell>
          <cell r="K100">
            <v>45.326206936617673</v>
          </cell>
          <cell r="L100">
            <v>43.319655897493341</v>
          </cell>
          <cell r="N100">
            <v>2129.6012162769734</v>
          </cell>
          <cell r="O100">
            <v>3628.0094953942385</v>
          </cell>
          <cell r="P100">
            <v>7456.6123696355289</v>
          </cell>
        </row>
        <row r="101">
          <cell r="A101" t="str">
            <v>J&amp;J Pakistan</v>
          </cell>
          <cell r="B101" t="str">
            <v>002540</v>
          </cell>
          <cell r="C101">
            <v>1347</v>
          </cell>
          <cell r="D101">
            <v>1273</v>
          </cell>
          <cell r="E101">
            <v>9906</v>
          </cell>
          <cell r="F101">
            <v>1393</v>
          </cell>
          <cell r="G101">
            <v>5.813040062843676</v>
          </cell>
          <cell r="H101">
            <v>5.3160734639582508</v>
          </cell>
          <cell r="I101">
            <v>-86.402180496668677</v>
          </cell>
          <cell r="J101">
            <v>3.5758435168493548</v>
          </cell>
          <cell r="K101">
            <v>-3.3022254127781765</v>
          </cell>
          <cell r="L101">
            <v>-5.6497396942996829</v>
          </cell>
          <cell r="N101">
            <v>67.673615196188535</v>
          </cell>
          <cell r="O101">
            <v>354.22305877909713</v>
          </cell>
          <cell r="P101">
            <v>-78.70087394159458</v>
          </cell>
        </row>
        <row r="102">
          <cell r="A102" t="str">
            <v>J&amp;J Med Indonesia</v>
          </cell>
          <cell r="B102" t="str">
            <v>003891</v>
          </cell>
          <cell r="C102">
            <v>980</v>
          </cell>
          <cell r="D102">
            <v>974</v>
          </cell>
          <cell r="E102">
            <v>8017</v>
          </cell>
          <cell r="F102">
            <v>812</v>
          </cell>
          <cell r="G102">
            <v>0.61601642710472282</v>
          </cell>
          <cell r="H102">
            <v>-4.9083048400290661</v>
          </cell>
          <cell r="I102">
            <v>-87.775976050891856</v>
          </cell>
          <cell r="J102">
            <v>2.9983679830238992</v>
          </cell>
          <cell r="K102">
            <v>20.689655172413797</v>
          </cell>
          <cell r="L102">
            <v>13.632639383319461</v>
          </cell>
          <cell r="N102">
            <v>-47.806889141883104</v>
          </cell>
          <cell r="O102">
            <v>240.37916119902599</v>
          </cell>
          <cell r="P102">
            <v>110.69703179255401</v>
          </cell>
        </row>
        <row r="103">
          <cell r="A103" t="str">
            <v>J&amp;J Medical Malaysia</v>
          </cell>
          <cell r="B103" t="str">
            <v>004131</v>
          </cell>
          <cell r="C103">
            <v>1449</v>
          </cell>
          <cell r="D103">
            <v>1526</v>
          </cell>
          <cell r="E103">
            <v>11394</v>
          </cell>
          <cell r="F103">
            <v>1542</v>
          </cell>
          <cell r="G103">
            <v>-5.0458715596330279</v>
          </cell>
          <cell r="H103">
            <v>-5.220908755643225</v>
          </cell>
          <cell r="I103">
            <v>-87.28278041074249</v>
          </cell>
          <cell r="J103">
            <v>-1.2337407296167104</v>
          </cell>
          <cell r="K103">
            <v>-6.0311284046692606</v>
          </cell>
          <cell r="L103">
            <v>-6.1829314131226658</v>
          </cell>
          <cell r="N103">
            <v>-79.671067611115618</v>
          </cell>
          <cell r="O103">
            <v>-140.57241873252798</v>
          </cell>
          <cell r="P103">
            <v>-95.340802390351513</v>
          </cell>
        </row>
        <row r="104">
          <cell r="A104" t="str">
            <v>J&amp;J Med Philippines</v>
          </cell>
          <cell r="B104" t="str">
            <v>004360</v>
          </cell>
          <cell r="C104">
            <v>887</v>
          </cell>
          <cell r="D104">
            <v>951</v>
          </cell>
          <cell r="E104">
            <v>7078</v>
          </cell>
          <cell r="F104">
            <v>927</v>
          </cell>
          <cell r="G104">
            <v>-6.729758149316508</v>
          </cell>
          <cell r="H104">
            <v>-4.9442656211733551</v>
          </cell>
          <cell r="I104">
            <v>-87.468211359141009</v>
          </cell>
          <cell r="J104">
            <v>-3.2418484511197945</v>
          </cell>
          <cell r="K104">
            <v>-4.3149946062567421</v>
          </cell>
          <cell r="L104">
            <v>0.73922818200964613</v>
          </cell>
          <cell r="N104">
            <v>-47.019966057358602</v>
          </cell>
          <cell r="O104">
            <v>-229.45803337025905</v>
          </cell>
          <cell r="P104">
            <v>6.852645247229419</v>
          </cell>
        </row>
        <row r="105">
          <cell r="A105" t="str">
            <v>J&amp;J Medical Singapor</v>
          </cell>
          <cell r="B105" t="str">
            <v>004471</v>
          </cell>
          <cell r="C105">
            <v>1891</v>
          </cell>
          <cell r="D105">
            <v>2056</v>
          </cell>
          <cell r="E105">
            <v>12130</v>
          </cell>
          <cell r="F105">
            <v>2030</v>
          </cell>
          <cell r="G105">
            <v>-8.0252918287937742</v>
          </cell>
          <cell r="H105">
            <v>-9.2485281916375488</v>
          </cell>
          <cell r="I105">
            <v>-84.410552349546577</v>
          </cell>
          <cell r="J105">
            <v>7.0245789498513931</v>
          </cell>
          <cell r="K105">
            <v>-6.847290640394089</v>
          </cell>
          <cell r="L105">
            <v>-8.8909939986761088</v>
          </cell>
          <cell r="N105">
            <v>-190.149739620068</v>
          </cell>
          <cell r="O105">
            <v>852.08142661697389</v>
          </cell>
          <cell r="P105">
            <v>-180.48717817312502</v>
          </cell>
        </row>
        <row r="106">
          <cell r="A106" t="str">
            <v>J&amp;J Medical Thailand</v>
          </cell>
          <cell r="B106" t="str">
            <v>004940</v>
          </cell>
          <cell r="C106">
            <v>2340</v>
          </cell>
          <cell r="D106">
            <v>1928</v>
          </cell>
          <cell r="E106">
            <v>17091</v>
          </cell>
          <cell r="F106">
            <v>1898</v>
          </cell>
          <cell r="G106">
            <v>21.369294605809127</v>
          </cell>
          <cell r="H106">
            <v>13.546204186453782</v>
          </cell>
          <cell r="I106">
            <v>-86.308583464981567</v>
          </cell>
          <cell r="J106">
            <v>1.185443801387672</v>
          </cell>
          <cell r="K106">
            <v>23.287671232876711</v>
          </cell>
          <cell r="L106">
            <v>17.110633772879872</v>
          </cell>
          <cell r="N106">
            <v>261.1708167148289</v>
          </cell>
          <cell r="O106">
            <v>202.60420009516704</v>
          </cell>
          <cell r="P106">
            <v>324.75982900925999</v>
          </cell>
        </row>
        <row r="107">
          <cell r="A107" t="str">
            <v>Subt PASEAN</v>
          </cell>
          <cell r="B107" t="str">
            <v>A000FH</v>
          </cell>
          <cell r="C107">
            <v>8894</v>
          </cell>
          <cell r="D107">
            <v>8708</v>
          </cell>
          <cell r="E107">
            <v>65616</v>
          </cell>
          <cell r="F107">
            <v>8602</v>
          </cell>
          <cell r="G107">
            <v>2.1359669269637114</v>
          </cell>
          <cell r="H107">
            <v>-0.41115331326834914</v>
          </cell>
          <cell r="I107">
            <v>-86.445379175810771</v>
          </cell>
          <cell r="J107">
            <v>1.9496119766329512</v>
          </cell>
          <cell r="K107">
            <v>3.3945594047895837</v>
          </cell>
          <cell r="L107">
            <v>1.0204679323874961</v>
          </cell>
          <cell r="N107">
            <v>-35.80323051940784</v>
          </cell>
          <cell r="O107">
            <v>1279.2573945874774</v>
          </cell>
          <cell r="P107">
            <v>87.780651543972411</v>
          </cell>
        </row>
        <row r="108">
          <cell r="A108" t="str">
            <v>J&amp;J Medical Austral</v>
          </cell>
          <cell r="B108" t="str">
            <v>002960</v>
          </cell>
          <cell r="C108">
            <v>15189</v>
          </cell>
          <cell r="D108">
            <v>12361</v>
          </cell>
          <cell r="E108">
            <v>117605</v>
          </cell>
          <cell r="F108">
            <v>13657</v>
          </cell>
          <cell r="G108">
            <v>22.87840789580131</v>
          </cell>
          <cell r="H108">
            <v>3.5231462285557811</v>
          </cell>
          <cell r="I108">
            <v>-87.084732791973124</v>
          </cell>
          <cell r="J108">
            <v>2.4493432495011689</v>
          </cell>
          <cell r="K108">
            <v>11.217690561616756</v>
          </cell>
          <cell r="L108">
            <v>-8.344860021777329</v>
          </cell>
          <cell r="N108">
            <v>435.49610531178013</v>
          </cell>
          <cell r="O108">
            <v>2880.5501285758501</v>
          </cell>
          <cell r="P108">
            <v>-1139.6575331741299</v>
          </cell>
        </row>
        <row r="109">
          <cell r="A109" t="str">
            <v>J&amp;J Prof. India</v>
          </cell>
          <cell r="B109" t="str">
            <v>003872</v>
          </cell>
          <cell r="C109">
            <v>7918</v>
          </cell>
          <cell r="D109">
            <v>8373</v>
          </cell>
          <cell r="E109">
            <v>68686</v>
          </cell>
          <cell r="F109">
            <v>6712</v>
          </cell>
          <cell r="G109">
            <v>-5.4341335244237428</v>
          </cell>
          <cell r="H109">
            <v>-10.049532504128594</v>
          </cell>
          <cell r="I109">
            <v>-88.472177736365481</v>
          </cell>
          <cell r="J109">
            <v>0.16422123646741255</v>
          </cell>
          <cell r="K109">
            <v>17.96781883194279</v>
          </cell>
          <cell r="L109">
            <v>11.666057599593417</v>
          </cell>
          <cell r="N109">
            <v>-841.44735657068725</v>
          </cell>
          <cell r="O109">
            <v>112.79699848000698</v>
          </cell>
          <cell r="P109">
            <v>783.02578608471015</v>
          </cell>
        </row>
        <row r="110">
          <cell r="A110" t="str">
            <v>Ttl Asia Pac Excl Japan</v>
          </cell>
          <cell r="B110" t="str">
            <v>A000DS</v>
          </cell>
          <cell r="C110">
            <v>57016</v>
          </cell>
          <cell r="D110">
            <v>52011</v>
          </cell>
          <cell r="E110">
            <v>429335</v>
          </cell>
          <cell r="F110">
            <v>46184</v>
          </cell>
          <cell r="G110">
            <v>9.6229643729211123</v>
          </cell>
          <cell r="H110">
            <v>3.2451726259803868</v>
          </cell>
          <cell r="I110">
            <v>-86.719927329474658</v>
          </cell>
          <cell r="J110">
            <v>1.8401979845662646</v>
          </cell>
          <cell r="K110">
            <v>23.454010046769444</v>
          </cell>
          <cell r="L110">
            <v>15.563314728239398</v>
          </cell>
          <cell r="N110">
            <v>1687.8467344986589</v>
          </cell>
          <cell r="O110">
            <v>7900.614017037572</v>
          </cell>
          <cell r="P110">
            <v>7187.7612740900831</v>
          </cell>
        </row>
        <row r="111">
          <cell r="A111" t="str">
            <v>J&amp;J Medical Japan</v>
          </cell>
          <cell r="B111" t="str">
            <v>004090</v>
          </cell>
          <cell r="C111">
            <v>52627</v>
          </cell>
          <cell r="D111">
            <v>53880</v>
          </cell>
          <cell r="E111">
            <v>445875</v>
          </cell>
          <cell r="F111">
            <v>46018</v>
          </cell>
          <cell r="G111">
            <v>-2.325538233110616</v>
          </cell>
          <cell r="H111">
            <v>-8.4166607221377312</v>
          </cell>
          <cell r="I111">
            <v>-88.196916176058309</v>
          </cell>
          <cell r="J111">
            <v>0.16850085918764277</v>
          </cell>
          <cell r="K111">
            <v>14.361771480724936</v>
          </cell>
          <cell r="L111">
            <v>7.5568437544453699</v>
          </cell>
          <cell r="N111">
            <v>-4534.8967970878093</v>
          </cell>
          <cell r="O111">
            <v>751.30320590290216</v>
          </cell>
          <cell r="P111">
            <v>3477.5083589206702</v>
          </cell>
        </row>
        <row r="112">
          <cell r="A112" t="str">
            <v>Total Japan</v>
          </cell>
          <cell r="B112" t="str">
            <v>A000DT</v>
          </cell>
          <cell r="C112">
            <v>52627</v>
          </cell>
          <cell r="D112">
            <v>53880</v>
          </cell>
          <cell r="E112">
            <v>445875</v>
          </cell>
          <cell r="F112">
            <v>46018</v>
          </cell>
          <cell r="G112">
            <v>-2.325538233110616</v>
          </cell>
          <cell r="H112">
            <v>-8.4166607221377312</v>
          </cell>
          <cell r="I112">
            <v>-88.196916176058309</v>
          </cell>
          <cell r="J112">
            <v>0.16850085918764277</v>
          </cell>
          <cell r="K112">
            <v>14.361771480724936</v>
          </cell>
          <cell r="L112">
            <v>7.5568437544453699</v>
          </cell>
          <cell r="N112">
            <v>-4534.8967970878093</v>
          </cell>
          <cell r="O112">
            <v>751.30320590290216</v>
          </cell>
          <cell r="P112">
            <v>3477.5083589206702</v>
          </cell>
        </row>
        <row r="113">
          <cell r="A113" t="str">
            <v>Ttl Bose</v>
          </cell>
          <cell r="B113" t="str">
            <v>A000CI</v>
          </cell>
          <cell r="C113">
            <v>109643</v>
          </cell>
          <cell r="D113">
            <v>105891</v>
          </cell>
          <cell r="E113">
            <v>875210</v>
          </cell>
          <cell r="F113">
            <v>92202</v>
          </cell>
          <cell r="G113">
            <v>3.5432661888168018</v>
          </cell>
          <cell r="H113">
            <v>-2.6886610406825433</v>
          </cell>
          <cell r="I113">
            <v>-87.472378057837545</v>
          </cell>
          <cell r="J113">
            <v>0.98855328697575151</v>
          </cell>
          <cell r="K113">
            <v>18.916075573197979</v>
          </cell>
          <cell r="L113">
            <v>11.567286645637571</v>
          </cell>
          <cell r="N113">
            <v>-2847.0500625891518</v>
          </cell>
          <cell r="O113">
            <v>8651.9172229404739</v>
          </cell>
          <cell r="P113">
            <v>10665.269633010754</v>
          </cell>
        </row>
        <row r="114">
          <cell r="A114" t="str">
            <v>Ethicon Endo-Surgery</v>
          </cell>
          <cell r="B114" t="str">
            <v>001510</v>
          </cell>
          <cell r="C114">
            <v>116483</v>
          </cell>
          <cell r="D114">
            <v>134871</v>
          </cell>
          <cell r="E114">
            <v>950450</v>
          </cell>
          <cell r="F114">
            <v>125298</v>
          </cell>
          <cell r="G114">
            <v>-13.633768564035263</v>
          </cell>
          <cell r="H114">
            <v>-13.633768564035263</v>
          </cell>
          <cell r="I114">
            <v>-87.744436845704683</v>
          </cell>
          <cell r="J114">
            <v>-0.13814508916828871</v>
          </cell>
          <cell r="K114">
            <v>-7.0352280164088823</v>
          </cell>
          <cell r="L114">
            <v>-7.0352280164088823</v>
          </cell>
          <cell r="N114">
            <v>-18387.999999999996</v>
          </cell>
          <cell r="O114">
            <v>-1313.0000000000002</v>
          </cell>
          <cell r="P114">
            <v>-8815.0000000000018</v>
          </cell>
        </row>
        <row r="115">
          <cell r="A115" t="str">
            <v>Ethicon Endo France</v>
          </cell>
          <cell r="B115" t="str">
            <v>003521</v>
          </cell>
          <cell r="C115">
            <v>8476</v>
          </cell>
          <cell r="D115">
            <v>8792</v>
          </cell>
          <cell r="E115">
            <v>69668</v>
          </cell>
          <cell r="F115">
            <v>7410</v>
          </cell>
          <cell r="G115">
            <v>-3.5941765241128296</v>
          </cell>
          <cell r="H115">
            <v>-14.484636744397065</v>
          </cell>
          <cell r="I115">
            <v>-87.833725670322096</v>
          </cell>
          <cell r="J115">
            <v>-3.0340774807575639E-2</v>
          </cell>
          <cell r="K115">
            <v>14.385964912280702</v>
          </cell>
          <cell r="L115">
            <v>-1.9034361928288259</v>
          </cell>
          <cell r="N115">
            <v>-1273.4892625673899</v>
          </cell>
          <cell r="O115">
            <v>-21.137810992941798</v>
          </cell>
          <cell r="P115">
            <v>-141.04462188861598</v>
          </cell>
        </row>
        <row r="116">
          <cell r="A116" t="str">
            <v>Ethicon Endo Germany</v>
          </cell>
          <cell r="B116" t="str">
            <v>003611</v>
          </cell>
          <cell r="C116">
            <v>9350</v>
          </cell>
          <cell r="D116">
            <v>10011</v>
          </cell>
          <cell r="E116">
            <v>73625</v>
          </cell>
          <cell r="F116">
            <v>8141</v>
          </cell>
          <cell r="G116">
            <v>-6.602736989311758</v>
          </cell>
          <cell r="H116">
            <v>-17.063703521383676</v>
          </cell>
          <cell r="I116">
            <v>-87.300509337860788</v>
          </cell>
          <cell r="J116">
            <v>-1.095513682588132</v>
          </cell>
          <cell r="K116">
            <v>14.850755435450193</v>
          </cell>
          <cell r="L116">
            <v>-1.6699756143737381</v>
          </cell>
          <cell r="N116">
            <v>-1708.24735952572</v>
          </cell>
          <cell r="O116">
            <v>-806.57194880551208</v>
          </cell>
          <cell r="P116">
            <v>-135.95271476616603</v>
          </cell>
        </row>
        <row r="117">
          <cell r="A117" t="str">
            <v>Ethicon Endo Italy</v>
          </cell>
          <cell r="B117" t="str">
            <v>002331</v>
          </cell>
          <cell r="C117">
            <v>11744</v>
          </cell>
          <cell r="D117">
            <v>13267</v>
          </cell>
          <cell r="E117">
            <v>110009</v>
          </cell>
          <cell r="F117">
            <v>10406</v>
          </cell>
          <cell r="G117">
            <v>-11.479611065048616</v>
          </cell>
          <cell r="H117">
            <v>-21.68406894686651</v>
          </cell>
          <cell r="I117">
            <v>-89.324509812833497</v>
          </cell>
          <cell r="J117">
            <v>-2.0872942033089292</v>
          </cell>
          <cell r="K117">
            <v>12.857966557755143</v>
          </cell>
          <cell r="L117">
            <v>-2.8901829670644252</v>
          </cell>
          <cell r="N117">
            <v>-2876.82542718078</v>
          </cell>
          <cell r="O117">
            <v>-2296.2114801181201</v>
          </cell>
          <cell r="P117">
            <v>-300.75243955272407</v>
          </cell>
        </row>
        <row r="118">
          <cell r="A118" t="str">
            <v>Ethicon Endo UK</v>
          </cell>
          <cell r="B118" t="str">
            <v>002711</v>
          </cell>
          <cell r="C118">
            <v>6121</v>
          </cell>
          <cell r="D118">
            <v>7302</v>
          </cell>
          <cell r="E118">
            <v>50134</v>
          </cell>
          <cell r="F118">
            <v>6331</v>
          </cell>
          <cell r="G118">
            <v>-16.173651054505619</v>
          </cell>
          <cell r="H118">
            <v>-18.629014116008758</v>
          </cell>
          <cell r="I118">
            <v>-87.790720868073564</v>
          </cell>
          <cell r="J118">
            <v>-3.2353508715507848</v>
          </cell>
          <cell r="K118">
            <v>-3.3170115305638919</v>
          </cell>
          <cell r="L118">
            <v>-8.0928413640620285</v>
          </cell>
          <cell r="N118">
            <v>-1360.2906107509596</v>
          </cell>
          <cell r="O118">
            <v>-1622.0108059432705</v>
          </cell>
          <cell r="P118">
            <v>-512.35778675876702</v>
          </cell>
        </row>
        <row r="119">
          <cell r="A119" t="str">
            <v>Obtech Med Switzerland</v>
          </cell>
          <cell r="B119" t="str">
            <v>003721</v>
          </cell>
          <cell r="C119">
            <v>0</v>
          </cell>
          <cell r="D119">
            <v>0</v>
          </cell>
          <cell r="E119">
            <v>0</v>
          </cell>
          <cell r="F119">
            <v>0</v>
          </cell>
          <cell r="G119">
            <v>0</v>
          </cell>
          <cell r="H119">
            <v>0</v>
          </cell>
          <cell r="I119">
            <v>0</v>
          </cell>
          <cell r="J119">
            <v>0</v>
          </cell>
          <cell r="K119">
            <v>0</v>
          </cell>
          <cell r="L119">
            <v>0</v>
          </cell>
          <cell r="N119">
            <v>0</v>
          </cell>
          <cell r="O119">
            <v>0</v>
          </cell>
          <cell r="P119">
            <v>0</v>
          </cell>
        </row>
        <row r="120">
          <cell r="A120" t="str">
            <v>Ttl EES/Indigo</v>
          </cell>
          <cell r="B120" t="str">
            <v>A000DW</v>
          </cell>
          <cell r="C120">
            <v>152174</v>
          </cell>
          <cell r="D120">
            <v>174243</v>
          </cell>
          <cell r="E120">
            <v>1253886</v>
          </cell>
          <cell r="F120">
            <v>157586</v>
          </cell>
          <cell r="G120">
            <v>-12.665645104824868</v>
          </cell>
          <cell r="H120">
            <v>-14.696058183126356</v>
          </cell>
          <cell r="I120">
            <v>-87.863808990609996</v>
          </cell>
          <cell r="J120">
            <v>-0.41095698060747504</v>
          </cell>
          <cell r="K120">
            <v>-3.4343152310484433</v>
          </cell>
          <cell r="L120">
            <v>-6.2855250865979668</v>
          </cell>
          <cell r="N120">
            <v>-25606.852660024859</v>
          </cell>
          <cell r="O120">
            <v>-5152.9320458598449</v>
          </cell>
          <cell r="P120">
            <v>-9905.1075629662719</v>
          </cell>
        </row>
        <row r="121">
          <cell r="A121" t="str">
            <v>Adv Steril Prod</v>
          </cell>
          <cell r="B121" t="str">
            <v>001751</v>
          </cell>
          <cell r="C121">
            <v>13900</v>
          </cell>
          <cell r="D121">
            <v>12536</v>
          </cell>
          <cell r="E121">
            <v>96831</v>
          </cell>
          <cell r="F121">
            <v>13063</v>
          </cell>
          <cell r="G121">
            <v>10.880663688576899</v>
          </cell>
          <cell r="H121">
            <v>10.880663688576899</v>
          </cell>
          <cell r="I121">
            <v>-85.645092997077398</v>
          </cell>
          <cell r="J121">
            <v>-0.6671417211430225</v>
          </cell>
          <cell r="K121">
            <v>6.4074102426701369</v>
          </cell>
          <cell r="L121">
            <v>6.4074102426701369</v>
          </cell>
          <cell r="N121">
            <v>1364</v>
          </cell>
          <cell r="O121">
            <v>-646.00000000000011</v>
          </cell>
          <cell r="P121">
            <v>837</v>
          </cell>
        </row>
        <row r="122">
          <cell r="A122" t="str">
            <v>ASP UK</v>
          </cell>
          <cell r="B122" t="str">
            <v>002772</v>
          </cell>
          <cell r="C122">
            <v>529</v>
          </cell>
          <cell r="D122">
            <v>0</v>
          </cell>
          <cell r="E122">
            <v>5187</v>
          </cell>
          <cell r="F122">
            <v>0</v>
          </cell>
          <cell r="G122">
            <v>0</v>
          </cell>
          <cell r="H122">
            <v>0</v>
          </cell>
          <cell r="I122">
            <v>-89.801426643531912</v>
          </cell>
          <cell r="J122">
            <v>-19.210444513521924</v>
          </cell>
          <cell r="K122">
            <v>0</v>
          </cell>
          <cell r="L122">
            <v>0</v>
          </cell>
          <cell r="N122">
            <v>0</v>
          </cell>
          <cell r="O122">
            <v>-996.44575691638215</v>
          </cell>
          <cell r="P122">
            <v>0</v>
          </cell>
        </row>
        <row r="123">
          <cell r="A123" t="str">
            <v>ASP Italy</v>
          </cell>
          <cell r="B123" t="str">
            <v>002337</v>
          </cell>
          <cell r="C123">
            <v>989</v>
          </cell>
          <cell r="D123">
            <v>0</v>
          </cell>
          <cell r="E123">
            <v>8806</v>
          </cell>
          <cell r="F123">
            <v>0</v>
          </cell>
          <cell r="G123">
            <v>0</v>
          </cell>
          <cell r="H123">
            <v>0</v>
          </cell>
          <cell r="I123">
            <v>-88.769021121962311</v>
          </cell>
          <cell r="J123">
            <v>-4.4472520530637976</v>
          </cell>
          <cell r="K123">
            <v>0</v>
          </cell>
          <cell r="L123">
            <v>0</v>
          </cell>
          <cell r="N123">
            <v>0</v>
          </cell>
          <cell r="O123">
            <v>-391.62501579279797</v>
          </cell>
          <cell r="P123">
            <v>0</v>
          </cell>
        </row>
        <row r="124">
          <cell r="A124" t="str">
            <v>ASP Germany</v>
          </cell>
          <cell r="B124" t="str">
            <v>003612</v>
          </cell>
          <cell r="C124">
            <v>335</v>
          </cell>
          <cell r="D124">
            <v>0</v>
          </cell>
          <cell r="E124">
            <v>3020</v>
          </cell>
          <cell r="F124">
            <v>0</v>
          </cell>
          <cell r="G124">
            <v>0</v>
          </cell>
          <cell r="H124">
            <v>0</v>
          </cell>
          <cell r="I124">
            <v>-88.907284768211923</v>
          </cell>
          <cell r="J124">
            <v>-1.2527634487840826</v>
          </cell>
          <cell r="K124">
            <v>0</v>
          </cell>
          <cell r="L124">
            <v>0</v>
          </cell>
          <cell r="N124">
            <v>0</v>
          </cell>
          <cell r="O124">
            <v>-37.833456153279293</v>
          </cell>
          <cell r="P124">
            <v>0</v>
          </cell>
        </row>
        <row r="125">
          <cell r="A125" t="str">
            <v>ASP France</v>
          </cell>
          <cell r="B125" t="str">
            <v>003523</v>
          </cell>
          <cell r="C125">
            <v>425</v>
          </cell>
          <cell r="D125">
            <v>0</v>
          </cell>
          <cell r="E125">
            <v>2469</v>
          </cell>
          <cell r="F125">
            <v>0</v>
          </cell>
          <cell r="G125">
            <v>0</v>
          </cell>
          <cell r="H125">
            <v>0</v>
          </cell>
          <cell r="I125">
            <v>-82.786553260429343</v>
          </cell>
          <cell r="J125">
            <v>2.1180712032447064</v>
          </cell>
          <cell r="K125">
            <v>0</v>
          </cell>
          <cell r="L125">
            <v>0</v>
          </cell>
          <cell r="N125">
            <v>0</v>
          </cell>
          <cell r="O125">
            <v>52.295178008111797</v>
          </cell>
          <cell r="P125">
            <v>0</v>
          </cell>
        </row>
        <row r="126">
          <cell r="A126" t="str">
            <v>Ttl ASP</v>
          </cell>
          <cell r="B126" t="str">
            <v>A000DX</v>
          </cell>
          <cell r="C126">
            <v>16178</v>
          </cell>
          <cell r="D126">
            <v>12536</v>
          </cell>
          <cell r="E126">
            <v>116313</v>
          </cell>
          <cell r="F126">
            <v>13063</v>
          </cell>
          <cell r="G126">
            <v>29.052329291640078</v>
          </cell>
          <cell r="H126">
            <v>29.052329291640078</v>
          </cell>
          <cell r="I126">
            <v>-86.090978652429229</v>
          </cell>
          <cell r="J126">
            <v>-1.7363571147286612</v>
          </cell>
          <cell r="K126">
            <v>23.845977187476077</v>
          </cell>
          <cell r="L126">
            <v>23.845977187476077</v>
          </cell>
          <cell r="N126">
            <v>3642</v>
          </cell>
          <cell r="O126">
            <v>-2019.6090508543475</v>
          </cell>
          <cell r="P126">
            <v>3115</v>
          </cell>
        </row>
        <row r="127">
          <cell r="A127" t="str">
            <v>Ttl Licitra</v>
          </cell>
          <cell r="B127" t="str">
            <v>A000CK</v>
          </cell>
          <cell r="C127">
            <v>168352</v>
          </cell>
          <cell r="D127">
            <v>186779</v>
          </cell>
          <cell r="E127">
            <v>1370199</v>
          </cell>
          <cell r="F127">
            <v>170649</v>
          </cell>
          <cell r="G127">
            <v>-9.865670123514958</v>
          </cell>
          <cell r="H127">
            <v>-11.759808468845454</v>
          </cell>
          <cell r="I127">
            <v>-87.713317554603378</v>
          </cell>
          <cell r="J127">
            <v>-0.52346710928224216</v>
          </cell>
          <cell r="K127">
            <v>-1.3460377734413913</v>
          </cell>
          <cell r="L127">
            <v>-3.9789905378679471</v>
          </cell>
          <cell r="N127">
            <v>-21964.852660024852</v>
          </cell>
          <cell r="O127">
            <v>-7172.5410967141888</v>
          </cell>
          <cell r="P127">
            <v>-6790.1075629662728</v>
          </cell>
        </row>
        <row r="128">
          <cell r="A128" t="str">
            <v>Independ Tech USA</v>
          </cell>
          <cell r="B128" t="str">
            <v>001620</v>
          </cell>
          <cell r="C128">
            <v>184</v>
          </cell>
          <cell r="D128">
            <v>2923</v>
          </cell>
          <cell r="E128">
            <v>0</v>
          </cell>
          <cell r="F128">
            <v>0</v>
          </cell>
          <cell r="G128">
            <v>-93.705097502565863</v>
          </cell>
          <cell r="H128">
            <v>-93.705097502565863</v>
          </cell>
          <cell r="I128">
            <v>0</v>
          </cell>
          <cell r="J128">
            <v>0</v>
          </cell>
          <cell r="K128">
            <v>0</v>
          </cell>
          <cell r="L128">
            <v>0</v>
          </cell>
          <cell r="N128">
            <v>-2739</v>
          </cell>
          <cell r="O128">
            <v>0</v>
          </cell>
          <cell r="P128">
            <v>0</v>
          </cell>
        </row>
        <row r="129">
          <cell r="A129" t="str">
            <v>Independence Tech Zug</v>
          </cell>
          <cell r="B129" t="str">
            <v>004692</v>
          </cell>
          <cell r="C129">
            <v>0</v>
          </cell>
          <cell r="D129">
            <v>0</v>
          </cell>
          <cell r="E129">
            <v>111</v>
          </cell>
          <cell r="F129">
            <v>0</v>
          </cell>
          <cell r="G129">
            <v>0</v>
          </cell>
          <cell r="H129">
            <v>0</v>
          </cell>
          <cell r="I129">
            <v>-100</v>
          </cell>
          <cell r="J129">
            <v>-100</v>
          </cell>
          <cell r="K129">
            <v>0</v>
          </cell>
          <cell r="L129">
            <v>0</v>
          </cell>
          <cell r="N129">
            <v>0</v>
          </cell>
          <cell r="O129">
            <v>-111</v>
          </cell>
          <cell r="P129">
            <v>0</v>
          </cell>
        </row>
        <row r="130">
          <cell r="A130" t="str">
            <v>Ttl Independence Tech</v>
          </cell>
          <cell r="B130" t="str">
            <v>A000CC</v>
          </cell>
          <cell r="C130">
            <v>184</v>
          </cell>
          <cell r="D130">
            <v>2923</v>
          </cell>
          <cell r="E130">
            <v>111</v>
          </cell>
          <cell r="F130">
            <v>0</v>
          </cell>
          <cell r="G130">
            <v>-93.705097502565863</v>
          </cell>
          <cell r="H130">
            <v>-93.705097502565863</v>
          </cell>
          <cell r="I130">
            <v>65.765765765765764</v>
          </cell>
          <cell r="J130">
            <v>65.765765765765764</v>
          </cell>
          <cell r="K130">
            <v>0</v>
          </cell>
          <cell r="L130">
            <v>0</v>
          </cell>
          <cell r="N130">
            <v>-2739</v>
          </cell>
          <cell r="O130">
            <v>73</v>
          </cell>
          <cell r="P130">
            <v>0</v>
          </cell>
        </row>
        <row r="131">
          <cell r="A131" t="str">
            <v>J&amp;J HCS USA</v>
          </cell>
          <cell r="B131" t="str">
            <v>001710</v>
          </cell>
          <cell r="C131">
            <v>1571</v>
          </cell>
          <cell r="D131">
            <v>1894</v>
          </cell>
          <cell r="E131">
            <v>14489</v>
          </cell>
          <cell r="F131">
            <v>2818</v>
          </cell>
          <cell r="G131">
            <v>-17.053854276663145</v>
          </cell>
          <cell r="H131">
            <v>-17.053854276663152</v>
          </cell>
          <cell r="I131">
            <v>-89.157291738560289</v>
          </cell>
          <cell r="J131">
            <v>1.2354199737732072</v>
          </cell>
          <cell r="K131">
            <v>-44.251242015613919</v>
          </cell>
          <cell r="L131">
            <v>-44.251242015613919</v>
          </cell>
          <cell r="N131">
            <v>-323.00000000000011</v>
          </cell>
          <cell r="O131">
            <v>179</v>
          </cell>
          <cell r="P131">
            <v>-1247.0000000000002</v>
          </cell>
        </row>
        <row r="132">
          <cell r="A132" t="str">
            <v>Subtotal Other HCS</v>
          </cell>
          <cell r="B132" t="str">
            <v>A000CS</v>
          </cell>
          <cell r="C132">
            <v>1571</v>
          </cell>
          <cell r="D132">
            <v>1894</v>
          </cell>
          <cell r="E132">
            <v>14489</v>
          </cell>
          <cell r="F132">
            <v>2818</v>
          </cell>
          <cell r="G132">
            <v>-17.053854276663145</v>
          </cell>
          <cell r="H132">
            <v>-17.053854276663152</v>
          </cell>
          <cell r="I132">
            <v>-89.157291738560289</v>
          </cell>
          <cell r="J132">
            <v>1.2354199737732072</v>
          </cell>
          <cell r="K132">
            <v>-44.251242015613919</v>
          </cell>
          <cell r="L132">
            <v>-44.251242015613919</v>
          </cell>
          <cell r="N132">
            <v>-323.00000000000011</v>
          </cell>
          <cell r="O132">
            <v>179</v>
          </cell>
          <cell r="P132">
            <v>-1247.0000000000002</v>
          </cell>
        </row>
        <row r="133">
          <cell r="A133" t="str">
            <v>JJ Med Divested USA</v>
          </cell>
          <cell r="B133" t="str">
            <v>001752</v>
          </cell>
          <cell r="C133">
            <v>0</v>
          </cell>
          <cell r="D133">
            <v>-86800</v>
          </cell>
          <cell r="E133">
            <v>0</v>
          </cell>
          <cell r="F133">
            <v>0</v>
          </cell>
          <cell r="G133">
            <v>100</v>
          </cell>
          <cell r="H133">
            <v>100</v>
          </cell>
          <cell r="I133">
            <v>0</v>
          </cell>
          <cell r="J133">
            <v>0</v>
          </cell>
          <cell r="K133">
            <v>0</v>
          </cell>
          <cell r="L133">
            <v>0</v>
          </cell>
          <cell r="N133">
            <v>-86800</v>
          </cell>
          <cell r="O133">
            <v>0</v>
          </cell>
          <cell r="P133">
            <v>0</v>
          </cell>
        </row>
        <row r="134">
          <cell r="A134" t="str">
            <v>Other Medical Devices</v>
          </cell>
          <cell r="B134" t="str">
            <v>A000CP</v>
          </cell>
          <cell r="C134">
            <v>0</v>
          </cell>
          <cell r="D134">
            <v>-86800</v>
          </cell>
          <cell r="E134">
            <v>0</v>
          </cell>
          <cell r="F134">
            <v>0</v>
          </cell>
          <cell r="G134">
            <v>100</v>
          </cell>
          <cell r="H134">
            <v>100</v>
          </cell>
          <cell r="I134">
            <v>0</v>
          </cell>
          <cell r="J134">
            <v>0</v>
          </cell>
          <cell r="K134">
            <v>0</v>
          </cell>
          <cell r="L134">
            <v>0</v>
          </cell>
          <cell r="N134">
            <v>-86800</v>
          </cell>
          <cell r="O134">
            <v>0</v>
          </cell>
          <cell r="P134">
            <v>0</v>
          </cell>
        </row>
        <row r="135">
          <cell r="A135" t="str">
            <v>Ttl Med Devices</v>
          </cell>
          <cell r="B135" t="str">
            <v>A000BE</v>
          </cell>
          <cell r="C135">
            <v>1100784</v>
          </cell>
          <cell r="D135">
            <v>1053646</v>
          </cell>
          <cell r="E135">
            <v>7999989</v>
          </cell>
          <cell r="F135">
            <v>877063</v>
          </cell>
          <cell r="G135">
            <v>4.4737986002889016</v>
          </cell>
          <cell r="H135">
            <v>0.92559209436214174</v>
          </cell>
          <cell r="I135">
            <v>-86.240181080248988</v>
          </cell>
          <cell r="J135">
            <v>-0.33350902458604964</v>
          </cell>
          <cell r="K135">
            <v>25.50797377155347</v>
          </cell>
          <cell r="L135">
            <v>20.574958799988551</v>
          </cell>
          <cell r="N135">
            <v>9752.4640785629326</v>
          </cell>
          <cell r="O135">
            <v>-26680.685280891266</v>
          </cell>
          <cell r="P135">
            <v>180455.35089994356</v>
          </cell>
        </row>
        <row r="136">
          <cell r="A136" t="str">
            <v>Total Med Devices incl Ad</v>
          </cell>
          <cell r="B136" t="str">
            <v>A000A8</v>
          </cell>
          <cell r="C136">
            <v>1100784</v>
          </cell>
          <cell r="D136">
            <v>1053646</v>
          </cell>
          <cell r="E136">
            <v>7999989</v>
          </cell>
          <cell r="F136">
            <v>877063</v>
          </cell>
          <cell r="G136">
            <v>4.4737986002889016</v>
          </cell>
          <cell r="H136">
            <v>0.92559209436214174</v>
          </cell>
          <cell r="I136">
            <v>-86.240181080248988</v>
          </cell>
          <cell r="J136">
            <v>-0.33350902458604964</v>
          </cell>
          <cell r="K136">
            <v>25.50797377155347</v>
          </cell>
          <cell r="L136">
            <v>20.574958799988551</v>
          </cell>
          <cell r="N136">
            <v>9752.4640785629326</v>
          </cell>
          <cell r="O136">
            <v>-26680.685280891266</v>
          </cell>
          <cell r="P136">
            <v>180455.35089994356</v>
          </cell>
        </row>
        <row r="137">
          <cell r="A137" t="str">
            <v>OCD USA</v>
          </cell>
          <cell r="B137" t="str">
            <v>001200</v>
          </cell>
          <cell r="C137">
            <v>62599</v>
          </cell>
          <cell r="D137">
            <v>68187</v>
          </cell>
          <cell r="E137">
            <v>443691</v>
          </cell>
          <cell r="F137">
            <v>61078</v>
          </cell>
          <cell r="G137">
            <v>-8.1951105049349575</v>
          </cell>
          <cell r="H137">
            <v>-8.1951105049349575</v>
          </cell>
          <cell r="I137">
            <v>-85.891307238596227</v>
          </cell>
          <cell r="J137">
            <v>-0.61529307558638779</v>
          </cell>
          <cell r="K137">
            <v>2.4902583581649695</v>
          </cell>
          <cell r="L137">
            <v>2.4902583581649695</v>
          </cell>
          <cell r="N137">
            <v>-5588</v>
          </cell>
          <cell r="O137">
            <v>-2729.9999999999995</v>
          </cell>
          <cell r="P137">
            <v>1521</v>
          </cell>
        </row>
        <row r="138">
          <cell r="A138" t="str">
            <v>OCD Canada</v>
          </cell>
          <cell r="B138" t="str">
            <v>003260</v>
          </cell>
          <cell r="C138">
            <v>2727</v>
          </cell>
          <cell r="D138">
            <v>3136</v>
          </cell>
          <cell r="E138">
            <v>23463</v>
          </cell>
          <cell r="F138">
            <v>2829</v>
          </cell>
          <cell r="G138">
            <v>-13.042091836734695</v>
          </cell>
          <cell r="H138">
            <v>-25.084557380005673</v>
          </cell>
          <cell r="I138">
            <v>-88.377445339470654</v>
          </cell>
          <cell r="J138">
            <v>-1.5212169735788652</v>
          </cell>
          <cell r="K138">
            <v>-3.6055143160127252</v>
          </cell>
          <cell r="L138">
            <v>-16.796658228468083</v>
          </cell>
          <cell r="N138">
            <v>-786.65171943697794</v>
          </cell>
          <cell r="O138">
            <v>-356.92313851080911</v>
          </cell>
          <cell r="P138">
            <v>-475.17746128336205</v>
          </cell>
        </row>
        <row r="139">
          <cell r="A139" t="str">
            <v>OCD North Am</v>
          </cell>
          <cell r="B139" t="str">
            <v>A000DY</v>
          </cell>
          <cell r="C139">
            <v>65326</v>
          </cell>
          <cell r="D139">
            <v>71323</v>
          </cell>
          <cell r="E139">
            <v>467154</v>
          </cell>
          <cell r="F139">
            <v>63907</v>
          </cell>
          <cell r="G139">
            <v>-8.4082273600381363</v>
          </cell>
          <cell r="H139">
            <v>-8.9377223608611231</v>
          </cell>
          <cell r="I139">
            <v>-86.016174537732752</v>
          </cell>
          <cell r="J139">
            <v>-0.66079347249746523</v>
          </cell>
          <cell r="K139">
            <v>2.2204140391506408</v>
          </cell>
          <cell r="L139">
            <v>1.6364757205261367</v>
          </cell>
          <cell r="N139">
            <v>-6374.651719436979</v>
          </cell>
          <cell r="O139">
            <v>-3086.9231385108087</v>
          </cell>
          <cell r="P139">
            <v>1045.8225387166383</v>
          </cell>
        </row>
        <row r="140">
          <cell r="A140" t="str">
            <v>OCD France</v>
          </cell>
          <cell r="B140" t="str">
            <v>002180</v>
          </cell>
          <cell r="C140">
            <v>6810</v>
          </cell>
          <cell r="D140">
            <v>5968</v>
          </cell>
          <cell r="E140">
            <v>51260</v>
          </cell>
          <cell r="F140">
            <v>5267</v>
          </cell>
          <cell r="G140">
            <v>14.108579088471849</v>
          </cell>
          <cell r="H140">
            <v>1.4607825792419566</v>
          </cell>
          <cell r="I140">
            <v>-86.714787358564195</v>
          </cell>
          <cell r="J140">
            <v>-0.94843302369997495</v>
          </cell>
          <cell r="K140">
            <v>29.295614201632812</v>
          </cell>
          <cell r="L140">
            <v>10.550493996088969</v>
          </cell>
          <cell r="N140">
            <v>87.179504329159982</v>
          </cell>
          <cell r="O140">
            <v>-486.16676794860712</v>
          </cell>
          <cell r="P140">
            <v>555.69451877400604</v>
          </cell>
        </row>
        <row r="141">
          <cell r="A141" t="str">
            <v>OCD Germany</v>
          </cell>
          <cell r="B141" t="str">
            <v>003630</v>
          </cell>
          <cell r="C141">
            <v>6430</v>
          </cell>
          <cell r="D141">
            <v>6962</v>
          </cell>
          <cell r="E141">
            <v>51020</v>
          </cell>
          <cell r="F141">
            <v>5618</v>
          </cell>
          <cell r="G141">
            <v>-7.6414823326630268</v>
          </cell>
          <cell r="H141">
            <v>-17.904539113612902</v>
          </cell>
          <cell r="I141">
            <v>-87.397099176793418</v>
          </cell>
          <cell r="J141">
            <v>-0.21369385085041359</v>
          </cell>
          <cell r="K141">
            <v>14.453542185831257</v>
          </cell>
          <cell r="L141">
            <v>-1.9944701237146674</v>
          </cell>
          <cell r="N141">
            <v>-1246.5140130897303</v>
          </cell>
          <cell r="O141">
            <v>-109.02660270388103</v>
          </cell>
          <cell r="P141">
            <v>-112.04933155029001</v>
          </cell>
        </row>
        <row r="142">
          <cell r="A142" t="str">
            <v>OCD Italy</v>
          </cell>
          <cell r="B142" t="str">
            <v>004000</v>
          </cell>
          <cell r="C142">
            <v>7248</v>
          </cell>
          <cell r="D142">
            <v>6840</v>
          </cell>
          <cell r="E142">
            <v>56949</v>
          </cell>
          <cell r="F142">
            <v>6179</v>
          </cell>
          <cell r="G142">
            <v>5.9649122807017543</v>
          </cell>
          <cell r="H142">
            <v>-5.860679434167003</v>
          </cell>
          <cell r="I142">
            <v>-87.2728230522046</v>
          </cell>
          <cell r="J142">
            <v>-2.244579019339707</v>
          </cell>
          <cell r="K142">
            <v>17.300534067001134</v>
          </cell>
          <cell r="L142">
            <v>0.37262050691227877</v>
          </cell>
          <cell r="N142">
            <v>-400.87047329702301</v>
          </cell>
          <cell r="O142">
            <v>-1278.2653057237696</v>
          </cell>
          <cell r="P142">
            <v>23.024221122109704</v>
          </cell>
        </row>
        <row r="143">
          <cell r="A143" t="str">
            <v>OCD Portugal</v>
          </cell>
          <cell r="B143" t="str">
            <v>004430</v>
          </cell>
          <cell r="C143">
            <v>744</v>
          </cell>
          <cell r="D143">
            <v>727</v>
          </cell>
          <cell r="E143">
            <v>5505</v>
          </cell>
          <cell r="F143">
            <v>433</v>
          </cell>
          <cell r="G143">
            <v>2.3383768913342502</v>
          </cell>
          <cell r="H143">
            <v>-8.7230659099427932</v>
          </cell>
          <cell r="I143">
            <v>-86.485013623978219</v>
          </cell>
          <cell r="J143">
            <v>-1.232821341956345</v>
          </cell>
          <cell r="K143">
            <v>71.82448036951503</v>
          </cell>
          <cell r="L143">
            <v>46.912448995767662</v>
          </cell>
          <cell r="N143">
            <v>-63.416689165284104</v>
          </cell>
          <cell r="O143">
            <v>-67.866814874696786</v>
          </cell>
          <cell r="P143">
            <v>203.13090415167397</v>
          </cell>
        </row>
        <row r="144">
          <cell r="A144" t="str">
            <v>OCD Spain</v>
          </cell>
          <cell r="B144" t="str">
            <v>004580</v>
          </cell>
          <cell r="C144">
            <v>1899</v>
          </cell>
          <cell r="D144">
            <v>1902</v>
          </cell>
          <cell r="E144">
            <v>15830</v>
          </cell>
          <cell r="F144">
            <v>1523</v>
          </cell>
          <cell r="G144">
            <v>-0.15772870662460567</v>
          </cell>
          <cell r="H144">
            <v>-11.160313514646003</v>
          </cell>
          <cell r="I144">
            <v>-88.003790271636134</v>
          </cell>
          <cell r="J144">
            <v>-0.32328343523789449</v>
          </cell>
          <cell r="K144">
            <v>24.688115561391989</v>
          </cell>
          <cell r="L144">
            <v>6.9018126485463549</v>
          </cell>
          <cell r="N144">
            <v>-212.26916304856698</v>
          </cell>
          <cell r="O144">
            <v>-51.175767798158702</v>
          </cell>
          <cell r="P144">
            <v>105.11460663736099</v>
          </cell>
        </row>
        <row r="145">
          <cell r="A145" t="str">
            <v>OCD Northern Europe</v>
          </cell>
          <cell r="B145" t="str">
            <v>005020</v>
          </cell>
          <cell r="C145">
            <v>8056</v>
          </cell>
          <cell r="D145">
            <v>8985</v>
          </cell>
          <cell r="E145">
            <v>62849</v>
          </cell>
          <cell r="F145">
            <v>7634</v>
          </cell>
          <cell r="G145">
            <v>-10.339454646633278</v>
          </cell>
          <cell r="H145">
            <v>-12.933147141372396</v>
          </cell>
          <cell r="I145">
            <v>-87.181975846871069</v>
          </cell>
          <cell r="J145">
            <v>2.052334530528473E-2</v>
          </cell>
          <cell r="K145">
            <v>5.5279014933193604</v>
          </cell>
          <cell r="L145">
            <v>0.23232425041011001</v>
          </cell>
          <cell r="N145">
            <v>-1162.04327065231</v>
          </cell>
          <cell r="O145">
            <v>12.8987172909184</v>
          </cell>
          <cell r="P145">
            <v>17.735633276307798</v>
          </cell>
        </row>
        <row r="146">
          <cell r="A146" t="str">
            <v>OCD Europe</v>
          </cell>
          <cell r="B146" t="str">
            <v>A000FI</v>
          </cell>
          <cell r="C146">
            <v>31187</v>
          </cell>
          <cell r="D146">
            <v>31384</v>
          </cell>
          <cell r="E146">
            <v>243413</v>
          </cell>
          <cell r="F146">
            <v>26654</v>
          </cell>
          <cell r="G146">
            <v>-0.62770838643894977</v>
          </cell>
          <cell r="H146">
            <v>-9.5524283231065326</v>
          </cell>
          <cell r="I146">
            <v>-87.187619395841637</v>
          </cell>
          <cell r="J146">
            <v>-0.81326902908151766</v>
          </cell>
          <cell r="K146">
            <v>17.006828243415622</v>
          </cell>
          <cell r="L146">
            <v>2.9738521513137557</v>
          </cell>
          <cell r="N146">
            <v>-2997.9341049237541</v>
          </cell>
          <cell r="O146">
            <v>-1979.6025417581948</v>
          </cell>
          <cell r="P146">
            <v>792.65055241116852</v>
          </cell>
        </row>
        <row r="147">
          <cell r="A147" t="str">
            <v>OCD KK Japan</v>
          </cell>
          <cell r="B147" t="str">
            <v>004100</v>
          </cell>
          <cell r="C147">
            <v>12048</v>
          </cell>
          <cell r="D147">
            <v>12062</v>
          </cell>
          <cell r="E147">
            <v>98818</v>
          </cell>
          <cell r="F147">
            <v>10776</v>
          </cell>
          <cell r="G147">
            <v>-0.11606698723263142</v>
          </cell>
          <cell r="H147">
            <v>-6.207627387579274</v>
          </cell>
          <cell r="I147">
            <v>-87.807889250946189</v>
          </cell>
          <cell r="J147">
            <v>-1.1821709521371915</v>
          </cell>
          <cell r="K147">
            <v>11.804008908685969</v>
          </cell>
          <cell r="L147">
            <v>5.1436047559058489</v>
          </cell>
          <cell r="N147">
            <v>-748.76401548981198</v>
          </cell>
          <cell r="O147">
            <v>-1168.1976914829297</v>
          </cell>
          <cell r="P147">
            <v>554.27484849641428</v>
          </cell>
        </row>
        <row r="148">
          <cell r="A148" t="str">
            <v>OCD Australia</v>
          </cell>
          <cell r="B148" t="str">
            <v>002965</v>
          </cell>
          <cell r="C148">
            <v>1103</v>
          </cell>
          <cell r="D148">
            <v>991</v>
          </cell>
          <cell r="E148">
            <v>8349</v>
          </cell>
          <cell r="F148">
            <v>943</v>
          </cell>
          <cell r="G148">
            <v>11.301715438950556</v>
          </cell>
          <cell r="H148">
            <v>-5.6454619231954295</v>
          </cell>
          <cell r="I148">
            <v>-86.788836986465427</v>
          </cell>
          <cell r="J148">
            <v>-3.2313819794093304</v>
          </cell>
          <cell r="K148">
            <v>16.967126193001061</v>
          </cell>
          <cell r="L148">
            <v>-3.2814812268345919</v>
          </cell>
          <cell r="N148">
            <v>-55.946527658866707</v>
          </cell>
          <cell r="O148">
            <v>-269.788081460885</v>
          </cell>
          <cell r="P148">
            <v>-30.944367969050202</v>
          </cell>
        </row>
        <row r="149">
          <cell r="A149" t="str">
            <v>OCD Singapore</v>
          </cell>
          <cell r="B149" t="str">
            <v>004475</v>
          </cell>
          <cell r="C149">
            <v>2201</v>
          </cell>
          <cell r="D149">
            <v>2934</v>
          </cell>
          <cell r="E149">
            <v>16990</v>
          </cell>
          <cell r="F149">
            <v>2827</v>
          </cell>
          <cell r="G149">
            <v>-24.982958418541244</v>
          </cell>
          <cell r="H149">
            <v>-24.982958418541244</v>
          </cell>
          <cell r="I149">
            <v>-87.045320776927625</v>
          </cell>
          <cell r="J149">
            <v>-3.9611536197763391</v>
          </cell>
          <cell r="K149">
            <v>-22.143615139724087</v>
          </cell>
          <cell r="L149">
            <v>-22.143615139724087</v>
          </cell>
          <cell r="N149">
            <v>-733.00000000000011</v>
          </cell>
          <cell r="O149">
            <v>-673</v>
          </cell>
          <cell r="P149">
            <v>-625.99999999999989</v>
          </cell>
        </row>
        <row r="150">
          <cell r="A150" t="str">
            <v>OCD India</v>
          </cell>
          <cell r="B150" t="str">
            <v>003871</v>
          </cell>
          <cell r="C150">
            <v>796</v>
          </cell>
          <cell r="D150">
            <v>646</v>
          </cell>
          <cell r="E150">
            <v>5587</v>
          </cell>
          <cell r="F150">
            <v>604</v>
          </cell>
          <cell r="G150">
            <v>23.21981424148607</v>
          </cell>
          <cell r="H150">
            <v>17.510630856468882</v>
          </cell>
          <cell r="I150">
            <v>-85.752640057275826</v>
          </cell>
          <cell r="J150">
            <v>2.3260248582226954</v>
          </cell>
          <cell r="K150">
            <v>31.788079470198678</v>
          </cell>
          <cell r="L150">
            <v>25.3851446970606</v>
          </cell>
          <cell r="N150">
            <v>113.11867533278897</v>
          </cell>
          <cell r="O150">
            <v>129.95500882890201</v>
          </cell>
          <cell r="P150">
            <v>153.32627397024604</v>
          </cell>
        </row>
        <row r="151">
          <cell r="A151" t="str">
            <v>OCD Asia/Pac</v>
          </cell>
          <cell r="B151" t="str">
            <v>A000FJ</v>
          </cell>
          <cell r="C151">
            <v>16148</v>
          </cell>
          <cell r="D151">
            <v>16633</v>
          </cell>
          <cell r="E151">
            <v>129744</v>
          </cell>
          <cell r="F151">
            <v>15150</v>
          </cell>
          <cell r="G151">
            <v>-2.9158900979979556</v>
          </cell>
          <cell r="H151">
            <v>-8.5648522083562213</v>
          </cell>
          <cell r="I151">
            <v>-87.553952398569493</v>
          </cell>
          <cell r="J151">
            <v>-1.5268765909135786</v>
          </cell>
          <cell r="K151">
            <v>6.5874587458745886</v>
          </cell>
          <cell r="L151">
            <v>0.3343680164858735</v>
          </cell>
          <cell r="N151">
            <v>-1424.5918678158903</v>
          </cell>
          <cell r="O151">
            <v>-1981.0307641149134</v>
          </cell>
          <cell r="P151">
            <v>50.656754497609832</v>
          </cell>
        </row>
        <row r="152">
          <cell r="A152" t="str">
            <v>OCD Int'l</v>
          </cell>
          <cell r="B152" t="str">
            <v>A000DZ</v>
          </cell>
          <cell r="C152">
            <v>47335</v>
          </cell>
          <cell r="D152">
            <v>48017</v>
          </cell>
          <cell r="E152">
            <v>373157</v>
          </cell>
          <cell r="F152">
            <v>41804</v>
          </cell>
          <cell r="G152">
            <v>-1.420330299685528</v>
          </cell>
          <cell r="H152">
            <v>-9.2103337833259982</v>
          </cell>
          <cell r="I152">
            <v>-87.314990741162561</v>
          </cell>
          <cell r="J152">
            <v>-1.0613852362070413</v>
          </cell>
          <cell r="K152">
            <v>13.230791311836187</v>
          </cell>
          <cell r="L152">
            <v>2.0172885535087026</v>
          </cell>
          <cell r="N152">
            <v>-4422.5259727396442</v>
          </cell>
          <cell r="O152">
            <v>-3960.6333058731093</v>
          </cell>
          <cell r="P152">
            <v>843.30730690877806</v>
          </cell>
        </row>
        <row r="153">
          <cell r="A153" t="str">
            <v>Ttl OCD</v>
          </cell>
          <cell r="B153" t="str">
            <v>A000CM</v>
          </cell>
          <cell r="C153">
            <v>112661</v>
          </cell>
          <cell r="D153">
            <v>119340</v>
          </cell>
          <cell r="E153">
            <v>840311</v>
          </cell>
          <cell r="F153">
            <v>105711</v>
          </cell>
          <cell r="G153">
            <v>-5.596614714261773</v>
          </cell>
          <cell r="H153">
            <v>-9.047408825353294</v>
          </cell>
          <cell r="I153">
            <v>-86.592939994835248</v>
          </cell>
          <cell r="J153">
            <v>-0.83868430192915711</v>
          </cell>
          <cell r="K153">
            <v>6.5745286677829178</v>
          </cell>
          <cell r="L153">
            <v>1.787070262910593</v>
          </cell>
          <cell r="N153">
            <v>-10797.177692176621</v>
          </cell>
          <cell r="O153">
            <v>-7047.5564443839194</v>
          </cell>
          <cell r="P153">
            <v>1889.1298456254167</v>
          </cell>
        </row>
        <row r="154">
          <cell r="A154" t="str">
            <v>LifeScan USA</v>
          </cell>
          <cell r="B154" t="str">
            <v>001520</v>
          </cell>
          <cell r="C154">
            <v>88160</v>
          </cell>
          <cell r="D154">
            <v>109383</v>
          </cell>
          <cell r="E154">
            <v>587690</v>
          </cell>
          <cell r="F154">
            <v>88058</v>
          </cell>
          <cell r="G154">
            <v>-19.402466562445717</v>
          </cell>
          <cell r="H154">
            <v>-19.402466562445717</v>
          </cell>
          <cell r="I154">
            <v>-84.998893974714562</v>
          </cell>
          <cell r="J154">
            <v>2.141775425819735</v>
          </cell>
          <cell r="K154">
            <v>0.11583274659883258</v>
          </cell>
          <cell r="L154">
            <v>0.11583274659883258</v>
          </cell>
          <cell r="N154">
            <v>-21222.999999999996</v>
          </cell>
          <cell r="O154">
            <v>12587</v>
          </cell>
          <cell r="P154">
            <v>102</v>
          </cell>
        </row>
        <row r="155">
          <cell r="A155" t="str">
            <v>Ttl Demestic LifeScan</v>
          </cell>
          <cell r="B155" t="str">
            <v>A000EE</v>
          </cell>
          <cell r="C155">
            <v>88160</v>
          </cell>
          <cell r="D155">
            <v>109383</v>
          </cell>
          <cell r="E155">
            <v>587690</v>
          </cell>
          <cell r="F155">
            <v>88058</v>
          </cell>
          <cell r="G155">
            <v>-19.402466562445717</v>
          </cell>
          <cell r="H155">
            <v>-19.402466562445717</v>
          </cell>
          <cell r="I155">
            <v>-84.998893974714562</v>
          </cell>
          <cell r="J155">
            <v>2.141775425819735</v>
          </cell>
          <cell r="K155">
            <v>0.11583274659883258</v>
          </cell>
          <cell r="L155">
            <v>0.11583274659883258</v>
          </cell>
          <cell r="N155">
            <v>-21222.999999999996</v>
          </cell>
          <cell r="O155">
            <v>12587</v>
          </cell>
          <cell r="P155">
            <v>102</v>
          </cell>
        </row>
        <row r="156">
          <cell r="A156" t="str">
            <v>LifeScan Canada</v>
          </cell>
          <cell r="B156" t="str">
            <v>003230</v>
          </cell>
          <cell r="C156">
            <v>7668</v>
          </cell>
          <cell r="D156">
            <v>7110</v>
          </cell>
          <cell r="E156">
            <v>55526</v>
          </cell>
          <cell r="F156">
            <v>5036</v>
          </cell>
          <cell r="G156">
            <v>7.8481012658227849</v>
          </cell>
          <cell r="H156">
            <v>-6.1651805881163719</v>
          </cell>
          <cell r="I156">
            <v>-86.190253214710225</v>
          </cell>
          <cell r="J156">
            <v>-5.0157878909382454</v>
          </cell>
          <cell r="K156">
            <v>52.263701350277998</v>
          </cell>
          <cell r="L156">
            <v>33.067768517666408</v>
          </cell>
          <cell r="N156">
            <v>-438.34433981507408</v>
          </cell>
          <cell r="O156">
            <v>-2785.0663843223701</v>
          </cell>
          <cell r="P156">
            <v>1665.2928225496803</v>
          </cell>
        </row>
        <row r="157">
          <cell r="A157" t="str">
            <v>Subtotal Lifescan Other</v>
          </cell>
          <cell r="B157" t="str">
            <v>A000FQ</v>
          </cell>
          <cell r="C157">
            <v>7668</v>
          </cell>
          <cell r="D157">
            <v>7110</v>
          </cell>
          <cell r="E157">
            <v>55526</v>
          </cell>
          <cell r="F157">
            <v>5036</v>
          </cell>
          <cell r="G157">
            <v>7.8481012658227849</v>
          </cell>
          <cell r="H157">
            <v>-6.1651805881163719</v>
          </cell>
          <cell r="I157">
            <v>-86.190253214710225</v>
          </cell>
          <cell r="J157">
            <v>-5.0157878909382454</v>
          </cell>
          <cell r="K157">
            <v>52.263701350277998</v>
          </cell>
          <cell r="L157">
            <v>33.067768517666408</v>
          </cell>
          <cell r="N157">
            <v>-438.34433981507408</v>
          </cell>
          <cell r="O157">
            <v>-2785.0663843223701</v>
          </cell>
          <cell r="P157">
            <v>1665.2928225496803</v>
          </cell>
        </row>
        <row r="158">
          <cell r="A158" t="str">
            <v>LifeScan Belgium</v>
          </cell>
          <cell r="B158" t="str">
            <v>003080</v>
          </cell>
          <cell r="C158">
            <v>2817</v>
          </cell>
          <cell r="D158">
            <v>2586</v>
          </cell>
          <cell r="E158">
            <v>22486</v>
          </cell>
          <cell r="F158">
            <v>2039</v>
          </cell>
          <cell r="G158">
            <v>8.9327146171693741</v>
          </cell>
          <cell r="H158">
            <v>-3.4053491702635728</v>
          </cell>
          <cell r="I158">
            <v>-87.472204927510447</v>
          </cell>
          <cell r="J158">
            <v>4.4033247575697594</v>
          </cell>
          <cell r="K158">
            <v>38.155958803334968</v>
          </cell>
          <cell r="L158">
            <v>18.552204110384803</v>
          </cell>
          <cell r="N158">
            <v>-88.062329543015991</v>
          </cell>
          <cell r="O158">
            <v>990.13160498713603</v>
          </cell>
          <cell r="P158">
            <v>378.27944181074616</v>
          </cell>
        </row>
        <row r="159">
          <cell r="A159" t="str">
            <v>LifeScan France</v>
          </cell>
          <cell r="B159" t="str">
            <v>003510</v>
          </cell>
          <cell r="C159">
            <v>9752</v>
          </cell>
          <cell r="D159">
            <v>8926</v>
          </cell>
          <cell r="E159">
            <v>74717</v>
          </cell>
          <cell r="F159">
            <v>7220</v>
          </cell>
          <cell r="G159">
            <v>9.2538651131525871</v>
          </cell>
          <cell r="H159">
            <v>-3.0405634713300476</v>
          </cell>
          <cell r="I159">
            <v>-86.948084104019159</v>
          </cell>
          <cell r="J159">
            <v>6.0378201310303812</v>
          </cell>
          <cell r="K159">
            <v>35.069252077562332</v>
          </cell>
          <cell r="L159">
            <v>15.778001504471332</v>
          </cell>
          <cell r="N159">
            <v>-271.40069545092007</v>
          </cell>
          <cell r="O159">
            <v>4511.2780673019697</v>
          </cell>
          <cell r="P159">
            <v>1139.1717086228302</v>
          </cell>
        </row>
        <row r="160">
          <cell r="A160" t="str">
            <v>LifeScan Germany</v>
          </cell>
          <cell r="B160" t="str">
            <v>003570</v>
          </cell>
          <cell r="C160">
            <v>9427</v>
          </cell>
          <cell r="D160">
            <v>7703</v>
          </cell>
          <cell r="E160">
            <v>69043</v>
          </cell>
          <cell r="F160">
            <v>7068</v>
          </cell>
          <cell r="G160">
            <v>22.380890562118651</v>
          </cell>
          <cell r="H160">
            <v>8.8060364488400484</v>
          </cell>
          <cell r="I160">
            <v>-86.346190055472675</v>
          </cell>
          <cell r="J160">
            <v>0.79600386722526528</v>
          </cell>
          <cell r="K160">
            <v>33.375778155065085</v>
          </cell>
          <cell r="L160">
            <v>13.984894243972951</v>
          </cell>
          <cell r="N160">
            <v>678.32898765414893</v>
          </cell>
          <cell r="O160">
            <v>549.58495004833981</v>
          </cell>
          <cell r="P160">
            <v>988.45232516400824</v>
          </cell>
        </row>
        <row r="161">
          <cell r="A161" t="str">
            <v>LifeScan Intl Europe</v>
          </cell>
          <cell r="B161" t="str">
            <v>004825</v>
          </cell>
          <cell r="C161">
            <v>6745</v>
          </cell>
          <cell r="D161">
            <v>6941</v>
          </cell>
          <cell r="E161">
            <v>43620</v>
          </cell>
          <cell r="F161">
            <v>0</v>
          </cell>
          <cell r="G161">
            <v>-2.8238006051001299</v>
          </cell>
          <cell r="H161">
            <v>-2.8238006051001299</v>
          </cell>
          <cell r="I161">
            <v>-84.536909674461256</v>
          </cell>
          <cell r="J161">
            <v>-0.84364970197157252</v>
          </cell>
          <cell r="K161">
            <v>0</v>
          </cell>
          <cell r="L161">
            <v>0</v>
          </cell>
          <cell r="N161">
            <v>-196.00000000000003</v>
          </cell>
          <cell r="O161">
            <v>-367.99999999999994</v>
          </cell>
          <cell r="P161">
            <v>0</v>
          </cell>
        </row>
        <row r="162">
          <cell r="A162" t="str">
            <v>LifeScan Italy</v>
          </cell>
          <cell r="B162" t="str">
            <v>004010</v>
          </cell>
          <cell r="C162">
            <v>5475</v>
          </cell>
          <cell r="D162">
            <v>6785</v>
          </cell>
          <cell r="E162">
            <v>50378</v>
          </cell>
          <cell r="F162">
            <v>4785</v>
          </cell>
          <cell r="G162">
            <v>-19.307295504789977</v>
          </cell>
          <cell r="H162">
            <v>-28.487568261309512</v>
          </cell>
          <cell r="I162">
            <v>-89.132160863869146</v>
          </cell>
          <cell r="J162">
            <v>-7.1572113155047257</v>
          </cell>
          <cell r="K162">
            <v>14.420062695924766</v>
          </cell>
          <cell r="L162">
            <v>-1.7736225787134399</v>
          </cell>
          <cell r="N162">
            <v>-1932.8815065298506</v>
          </cell>
          <cell r="O162">
            <v>-3605.6599165249709</v>
          </cell>
          <cell r="P162">
            <v>-84.867840391438094</v>
          </cell>
        </row>
        <row r="163">
          <cell r="A163" t="str">
            <v>LifeScan Portugal</v>
          </cell>
          <cell r="B163" t="str">
            <v>004440</v>
          </cell>
          <cell r="C163">
            <v>789</v>
          </cell>
          <cell r="D163">
            <v>695</v>
          </cell>
          <cell r="E163">
            <v>5845</v>
          </cell>
          <cell r="F163">
            <v>560</v>
          </cell>
          <cell r="G163">
            <v>13.525179856115107</v>
          </cell>
          <cell r="H163">
            <v>1.0120456182972721</v>
          </cell>
          <cell r="I163">
            <v>-86.501283147989739</v>
          </cell>
          <cell r="J163">
            <v>-5.8622002283974179</v>
          </cell>
          <cell r="K163">
            <v>40.892857142857146</v>
          </cell>
          <cell r="L163">
            <v>20.254017992275354</v>
          </cell>
          <cell r="N163">
            <v>7.033717047166042</v>
          </cell>
          <cell r="O163">
            <v>-342.64560334982906</v>
          </cell>
          <cell r="P163">
            <v>113.42250075674198</v>
          </cell>
        </row>
        <row r="164">
          <cell r="A164" t="str">
            <v>LifeScan ROW</v>
          </cell>
          <cell r="B164" t="str">
            <v>001521</v>
          </cell>
          <cell r="C164">
            <v>0</v>
          </cell>
          <cell r="D164">
            <v>0</v>
          </cell>
          <cell r="E164">
            <v>0</v>
          </cell>
          <cell r="F164">
            <v>4998</v>
          </cell>
          <cell r="G164">
            <v>0</v>
          </cell>
          <cell r="H164">
            <v>0</v>
          </cell>
          <cell r="I164">
            <v>0</v>
          </cell>
          <cell r="J164">
            <v>0</v>
          </cell>
          <cell r="K164">
            <v>-100</v>
          </cell>
          <cell r="L164">
            <v>-100</v>
          </cell>
          <cell r="N164">
            <v>0</v>
          </cell>
          <cell r="O164">
            <v>0</v>
          </cell>
          <cell r="P164">
            <v>-4998</v>
          </cell>
        </row>
        <row r="165">
          <cell r="A165" t="str">
            <v>LifeScan Scand-Switz</v>
          </cell>
          <cell r="B165" t="str">
            <v>003081</v>
          </cell>
          <cell r="C165">
            <v>3110</v>
          </cell>
          <cell r="D165">
            <v>1610</v>
          </cell>
          <cell r="E165">
            <v>19688</v>
          </cell>
          <cell r="F165">
            <v>2829</v>
          </cell>
          <cell r="G165">
            <v>93.16770186335404</v>
          </cell>
          <cell r="H165">
            <v>72.312102190385716</v>
          </cell>
          <cell r="I165">
            <v>-84.20357578220235</v>
          </cell>
          <cell r="J165">
            <v>-6.2100921060066554</v>
          </cell>
          <cell r="K165">
            <v>9.9328384588193703</v>
          </cell>
          <cell r="L165">
            <v>-6.6079797499224826</v>
          </cell>
          <cell r="N165">
            <v>1164.22484526521</v>
          </cell>
          <cell r="O165">
            <v>-1222.6429338305902</v>
          </cell>
          <cell r="P165">
            <v>-186.93974712530704</v>
          </cell>
        </row>
        <row r="166">
          <cell r="A166" t="str">
            <v>LifeScan Spain</v>
          </cell>
          <cell r="B166" t="str">
            <v>004590</v>
          </cell>
          <cell r="C166">
            <v>1723</v>
          </cell>
          <cell r="D166">
            <v>1575</v>
          </cell>
          <cell r="E166">
            <v>15069</v>
          </cell>
          <cell r="F166">
            <v>1304</v>
          </cell>
          <cell r="G166">
            <v>9.3968253968253972</v>
          </cell>
          <cell r="H166">
            <v>-2.9920524394326926</v>
          </cell>
          <cell r="I166">
            <v>-88.56593005507996</v>
          </cell>
          <cell r="J166">
            <v>-3.2336655592469574</v>
          </cell>
          <cell r="K166">
            <v>32.131901840490798</v>
          </cell>
          <cell r="L166">
            <v>13.325091026697853</v>
          </cell>
          <cell r="N166">
            <v>-47.124825921064911</v>
          </cell>
          <cell r="O166">
            <v>-487.28106312292397</v>
          </cell>
          <cell r="P166">
            <v>173.75918698813999</v>
          </cell>
        </row>
        <row r="167">
          <cell r="A167" t="str">
            <v>LifeScan UK</v>
          </cell>
          <cell r="B167" t="str">
            <v>004980</v>
          </cell>
          <cell r="C167">
            <v>2954</v>
          </cell>
          <cell r="D167">
            <v>2987</v>
          </cell>
          <cell r="E167">
            <v>25218</v>
          </cell>
          <cell r="F167">
            <v>2291</v>
          </cell>
          <cell r="G167">
            <v>-1.1047874121191832</v>
          </cell>
          <cell r="H167">
            <v>-4.0060109930155674</v>
          </cell>
          <cell r="I167">
            <v>-88.286144817194071</v>
          </cell>
          <cell r="J167">
            <v>-4.9549261556166631</v>
          </cell>
          <cell r="K167">
            <v>28.939327804452205</v>
          </cell>
          <cell r="L167">
            <v>22.630272375205017</v>
          </cell>
          <cell r="N167">
            <v>-119.65954836137499</v>
          </cell>
          <cell r="O167">
            <v>-1249.5332779234102</v>
          </cell>
          <cell r="P167">
            <v>518.45954011594699</v>
          </cell>
        </row>
        <row r="168">
          <cell r="A168" t="str">
            <v>Lifescan EMEA</v>
          </cell>
          <cell r="B168" t="str">
            <v>A000FK</v>
          </cell>
          <cell r="C168">
            <v>42792</v>
          </cell>
          <cell r="D168">
            <v>39808</v>
          </cell>
          <cell r="E168">
            <v>326064</v>
          </cell>
          <cell r="F168">
            <v>33094</v>
          </cell>
          <cell r="G168">
            <v>7.495980707395498</v>
          </cell>
          <cell r="H168">
            <v>-2.0235665088416925</v>
          </cell>
          <cell r="I168">
            <v>-86.876196084204338</v>
          </cell>
          <cell r="J168">
            <v>-0.37562201666368461</v>
          </cell>
          <cell r="K168">
            <v>29.304405632440925</v>
          </cell>
          <cell r="L168">
            <v>14.464063322480415</v>
          </cell>
          <cell r="N168">
            <v>-805.54135583970105</v>
          </cell>
          <cell r="O168">
            <v>-1224.7681724142765</v>
          </cell>
          <cell r="P168">
            <v>4786.7371159416689</v>
          </cell>
        </row>
        <row r="169">
          <cell r="A169" t="str">
            <v>Lifescan Int'l</v>
          </cell>
          <cell r="B169" t="str">
            <v>A000E0</v>
          </cell>
          <cell r="C169">
            <v>50460</v>
          </cell>
          <cell r="D169">
            <v>46918</v>
          </cell>
          <cell r="E169">
            <v>381590</v>
          </cell>
          <cell r="F169">
            <v>38130</v>
          </cell>
          <cell r="G169">
            <v>7.5493414041519236</v>
          </cell>
          <cell r="H169">
            <v>-2.6511907917105906</v>
          </cell>
          <cell r="I169">
            <v>-86.776383028905371</v>
          </cell>
          <cell r="J169">
            <v>-1.0508227565545862</v>
          </cell>
          <cell r="K169">
            <v>32.336742722265932</v>
          </cell>
          <cell r="L169">
            <v>16.921138050069104</v>
          </cell>
          <cell r="N169">
            <v>-1243.885695654775</v>
          </cell>
          <cell r="O169">
            <v>-4009.8345567366455</v>
          </cell>
          <cell r="P169">
            <v>6452.0299384913496</v>
          </cell>
        </row>
        <row r="170">
          <cell r="A170" t="str">
            <v>Can-Am Corp USA</v>
          </cell>
          <cell r="B170" t="str">
            <v>001527</v>
          </cell>
          <cell r="C170">
            <v>0</v>
          </cell>
          <cell r="D170">
            <v>0</v>
          </cell>
          <cell r="E170">
            <v>0</v>
          </cell>
          <cell r="F170">
            <v>3247</v>
          </cell>
          <cell r="G170">
            <v>0</v>
          </cell>
          <cell r="H170">
            <v>0</v>
          </cell>
          <cell r="I170">
            <v>0</v>
          </cell>
          <cell r="J170">
            <v>0</v>
          </cell>
          <cell r="K170">
            <v>-100</v>
          </cell>
          <cell r="L170">
            <v>-100</v>
          </cell>
          <cell r="N170">
            <v>0</v>
          </cell>
          <cell r="O170">
            <v>0</v>
          </cell>
          <cell r="P170">
            <v>-3247</v>
          </cell>
        </row>
        <row r="171">
          <cell r="A171" t="str">
            <v>LXN Corp. USA</v>
          </cell>
          <cell r="B171" t="str">
            <v>001525</v>
          </cell>
          <cell r="C171">
            <v>0</v>
          </cell>
          <cell r="D171">
            <v>0</v>
          </cell>
          <cell r="E171">
            <v>0</v>
          </cell>
          <cell r="F171">
            <v>233</v>
          </cell>
          <cell r="G171">
            <v>0</v>
          </cell>
          <cell r="H171">
            <v>0</v>
          </cell>
          <cell r="I171">
            <v>0</v>
          </cell>
          <cell r="J171">
            <v>0</v>
          </cell>
          <cell r="K171">
            <v>-100</v>
          </cell>
          <cell r="L171">
            <v>-100</v>
          </cell>
          <cell r="N171">
            <v>0</v>
          </cell>
          <cell r="O171">
            <v>0</v>
          </cell>
          <cell r="P171">
            <v>-233</v>
          </cell>
        </row>
        <row r="172">
          <cell r="A172" t="str">
            <v>Diabetes Diag Aus Pty Ltd</v>
          </cell>
          <cell r="B172" t="str">
            <v>003084</v>
          </cell>
          <cell r="C172">
            <v>0</v>
          </cell>
          <cell r="D172">
            <v>0</v>
          </cell>
          <cell r="E172">
            <v>0</v>
          </cell>
          <cell r="F172">
            <v>2</v>
          </cell>
          <cell r="G172">
            <v>0</v>
          </cell>
          <cell r="H172">
            <v>0</v>
          </cell>
          <cell r="I172">
            <v>0</v>
          </cell>
          <cell r="J172">
            <v>0</v>
          </cell>
          <cell r="K172">
            <v>-100</v>
          </cell>
          <cell r="L172">
            <v>-100</v>
          </cell>
          <cell r="N172">
            <v>0</v>
          </cell>
          <cell r="O172">
            <v>0</v>
          </cell>
          <cell r="P172">
            <v>-2</v>
          </cell>
        </row>
        <row r="173">
          <cell r="A173" t="str">
            <v>Diabetes Diag Intl GmbH</v>
          </cell>
          <cell r="B173" t="str">
            <v>003083</v>
          </cell>
          <cell r="C173">
            <v>1447</v>
          </cell>
          <cell r="D173">
            <v>706</v>
          </cell>
          <cell r="E173">
            <v>13120</v>
          </cell>
          <cell r="F173">
            <v>1118</v>
          </cell>
          <cell r="G173">
            <v>104.95750708215297</v>
          </cell>
          <cell r="H173">
            <v>81.1082143794047</v>
          </cell>
          <cell r="I173">
            <v>-88.971036585365852</v>
          </cell>
          <cell r="J173">
            <v>2.933943865004665</v>
          </cell>
          <cell r="K173">
            <v>29.427549194991052</v>
          </cell>
          <cell r="L173">
            <v>11.392014848292309</v>
          </cell>
          <cell r="N173">
            <v>572.62399351859722</v>
          </cell>
          <cell r="O173">
            <v>384.93343508861204</v>
          </cell>
          <cell r="P173">
            <v>127.36272600390801</v>
          </cell>
        </row>
        <row r="174">
          <cell r="A174" t="str">
            <v>Inverness Medical Ltd UK</v>
          </cell>
          <cell r="B174" t="str">
            <v>003082</v>
          </cell>
          <cell r="C174">
            <v>0</v>
          </cell>
          <cell r="D174">
            <v>0</v>
          </cell>
          <cell r="E174">
            <v>0</v>
          </cell>
          <cell r="F174">
            <v>147</v>
          </cell>
          <cell r="G174">
            <v>0</v>
          </cell>
          <cell r="H174">
            <v>0</v>
          </cell>
          <cell r="I174">
            <v>0</v>
          </cell>
          <cell r="J174">
            <v>0</v>
          </cell>
          <cell r="K174">
            <v>-100</v>
          </cell>
          <cell r="L174">
            <v>-100</v>
          </cell>
          <cell r="N174">
            <v>0</v>
          </cell>
          <cell r="O174">
            <v>0</v>
          </cell>
          <cell r="P174">
            <v>-147</v>
          </cell>
        </row>
        <row r="175">
          <cell r="A175" t="str">
            <v>Ttl IMT</v>
          </cell>
          <cell r="B175" t="str">
            <v>A000FL</v>
          </cell>
          <cell r="C175">
            <v>1447</v>
          </cell>
          <cell r="D175">
            <v>706</v>
          </cell>
          <cell r="E175">
            <v>13120</v>
          </cell>
          <cell r="F175">
            <v>4747</v>
          </cell>
          <cell r="G175">
            <v>104.95750708215297</v>
          </cell>
          <cell r="H175">
            <v>81.1082143794047</v>
          </cell>
          <cell r="I175">
            <v>-88.971036585365852</v>
          </cell>
          <cell r="J175">
            <v>2.933943865004665</v>
          </cell>
          <cell r="K175">
            <v>-69.517590056878035</v>
          </cell>
          <cell r="L175">
            <v>-73.765268042892188</v>
          </cell>
          <cell r="N175">
            <v>572.62399351859722</v>
          </cell>
          <cell r="O175">
            <v>384.93343508861204</v>
          </cell>
          <cell r="P175">
            <v>-3501.6372739960921</v>
          </cell>
        </row>
        <row r="176">
          <cell r="A176" t="str">
            <v>Ttl Lifescan</v>
          </cell>
          <cell r="B176" t="str">
            <v>A000CN</v>
          </cell>
          <cell r="C176">
            <v>140067</v>
          </cell>
          <cell r="D176">
            <v>157007</v>
          </cell>
          <cell r="E176">
            <v>982400</v>
          </cell>
          <cell r="F176">
            <v>130935</v>
          </cell>
          <cell r="G176">
            <v>-10.789327864362736</v>
          </cell>
          <cell r="H176">
            <v>-13.944767877952049</v>
          </cell>
          <cell r="I176">
            <v>-85.742365635179155</v>
          </cell>
          <cell r="J176">
            <v>0.91226576530455705</v>
          </cell>
          <cell r="K176">
            <v>6.9744529728491242</v>
          </cell>
          <cell r="L176">
            <v>2.3312274521673015</v>
          </cell>
          <cell r="N176">
            <v>-21894.261702136173</v>
          </cell>
          <cell r="O176">
            <v>8962.0988783519679</v>
          </cell>
          <cell r="P176">
            <v>3052.3926644952562</v>
          </cell>
        </row>
        <row r="177">
          <cell r="A177" t="str">
            <v>Therakos USA</v>
          </cell>
          <cell r="B177" t="str">
            <v>001880</v>
          </cell>
          <cell r="C177">
            <v>2460</v>
          </cell>
          <cell r="D177">
            <v>2626</v>
          </cell>
          <cell r="E177">
            <v>21524</v>
          </cell>
          <cell r="F177">
            <v>1976</v>
          </cell>
          <cell r="G177">
            <v>-6.3214013709063215</v>
          </cell>
          <cell r="H177">
            <v>-6.3214013709063215</v>
          </cell>
          <cell r="I177">
            <v>-88.570897602676084</v>
          </cell>
          <cell r="J177">
            <v>0.2137149228767887</v>
          </cell>
          <cell r="K177">
            <v>24.493927125506072</v>
          </cell>
          <cell r="L177">
            <v>24.493927125506072</v>
          </cell>
          <cell r="N177">
            <v>-166</v>
          </cell>
          <cell r="O177">
            <v>46</v>
          </cell>
          <cell r="P177">
            <v>484.00000000000006</v>
          </cell>
        </row>
        <row r="178">
          <cell r="A178" t="str">
            <v>Ttl Other</v>
          </cell>
          <cell r="B178" t="str">
            <v>A000E2</v>
          </cell>
          <cell r="C178">
            <v>2460</v>
          </cell>
          <cell r="D178">
            <v>2626</v>
          </cell>
          <cell r="E178">
            <v>21524</v>
          </cell>
          <cell r="F178">
            <v>1976</v>
          </cell>
          <cell r="G178">
            <v>-6.3214013709063215</v>
          </cell>
          <cell r="H178">
            <v>-6.3214013709063215</v>
          </cell>
          <cell r="I178">
            <v>-88.570897602676084</v>
          </cell>
          <cell r="J178">
            <v>0.2137149228767887</v>
          </cell>
          <cell r="K178">
            <v>24.493927125506072</v>
          </cell>
          <cell r="L178">
            <v>24.493927125506072</v>
          </cell>
          <cell r="N178">
            <v>-166</v>
          </cell>
          <cell r="O178">
            <v>46</v>
          </cell>
          <cell r="P178">
            <v>484.00000000000006</v>
          </cell>
        </row>
        <row r="179">
          <cell r="A179" t="str">
            <v>Ttl Diag + H Sys</v>
          </cell>
          <cell r="B179" t="str">
            <v>A000BG</v>
          </cell>
          <cell r="C179">
            <v>255188</v>
          </cell>
          <cell r="D179">
            <v>278973</v>
          </cell>
          <cell r="E179">
            <v>1844235</v>
          </cell>
          <cell r="F179">
            <v>238622</v>
          </cell>
          <cell r="G179">
            <v>-8.5259146942535651</v>
          </cell>
          <cell r="H179">
            <v>-11.777999804394263</v>
          </cell>
          <cell r="I179">
            <v>-86.162934766990119</v>
          </cell>
          <cell r="J179">
            <v>0.10630654086751683</v>
          </cell>
          <cell r="K179">
            <v>6.9423607211405489</v>
          </cell>
          <cell r="L179">
            <v>2.2736891443876397</v>
          </cell>
          <cell r="N179">
            <v>-32857.439394312809</v>
          </cell>
          <cell r="O179">
            <v>1960.5424339680492</v>
          </cell>
          <cell r="P179">
            <v>5425.5225101206734</v>
          </cell>
        </row>
        <row r="180">
          <cell r="A180" t="str">
            <v>Ttl Diag + H Sys incl Adj</v>
          </cell>
          <cell r="B180" t="str">
            <v>A000A9</v>
          </cell>
          <cell r="C180">
            <v>255188</v>
          </cell>
          <cell r="D180">
            <v>278973</v>
          </cell>
          <cell r="E180">
            <v>1844235</v>
          </cell>
          <cell r="F180">
            <v>238622</v>
          </cell>
          <cell r="G180">
            <v>-8.5259146942535651</v>
          </cell>
          <cell r="H180">
            <v>-11.777999804394263</v>
          </cell>
          <cell r="I180">
            <v>-86.162934766990119</v>
          </cell>
          <cell r="J180">
            <v>0.10630654086751683</v>
          </cell>
          <cell r="K180">
            <v>6.9423607211405489</v>
          </cell>
          <cell r="L180">
            <v>2.2736891443876397</v>
          </cell>
          <cell r="N180">
            <v>-32857.439394312809</v>
          </cell>
          <cell r="O180">
            <v>1960.5424339680492</v>
          </cell>
          <cell r="P180">
            <v>5425.5225101206734</v>
          </cell>
        </row>
        <row r="181">
          <cell r="A181" t="str">
            <v>Med Devices Diag Gr w/aj</v>
          </cell>
          <cell r="B181" t="str">
            <v>A00008</v>
          </cell>
          <cell r="C181">
            <v>1355972</v>
          </cell>
          <cell r="D181">
            <v>1332619</v>
          </cell>
          <cell r="E181">
            <v>9844224</v>
          </cell>
          <cell r="F181">
            <v>1115685</v>
          </cell>
          <cell r="G181">
            <v>1.7524138557232036</v>
          </cell>
          <cell r="H181">
            <v>-1.7338020331204842</v>
          </cell>
          <cell r="I181">
            <v>-86.22570961408438</v>
          </cell>
          <cell r="J181">
            <v>-0.25111316897018215</v>
          </cell>
          <cell r="K181">
            <v>21.537172230513093</v>
          </cell>
          <cell r="L181">
            <v>16.660694856528885</v>
          </cell>
          <cell r="N181">
            <v>-23104.975315749864</v>
          </cell>
          <cell r="O181">
            <v>-24720.142846923223</v>
          </cell>
          <cell r="P181">
            <v>185880.87341006429</v>
          </cell>
        </row>
        <row r="182">
          <cell r="A182" t="str">
            <v>Med Devices Diag Gr w/aj</v>
          </cell>
          <cell r="B182" t="str">
            <v>A00008</v>
          </cell>
          <cell r="C182">
            <v>1353571</v>
          </cell>
          <cell r="D182">
            <v>1331519</v>
          </cell>
          <cell r="E182">
            <v>1331519</v>
          </cell>
          <cell r="F182">
            <v>1144226</v>
          </cell>
          <cell r="G182">
            <v>1.6561536110262036</v>
          </cell>
          <cell r="H182">
            <v>-2.2648874054183468</v>
          </cell>
          <cell r="I182">
            <v>1.6561536110262036</v>
          </cell>
          <cell r="J182">
            <v>-2.2648874054183468</v>
          </cell>
          <cell r="K182">
            <v>18.295773737006499</v>
          </cell>
          <cell r="L182">
            <v>12.414039400639204</v>
          </cell>
          <cell r="N182">
            <v>-30157.406131752316</v>
          </cell>
          <cell r="O182">
            <v>-30157.406131752316</v>
          </cell>
          <cell r="P182">
            <v>142044.66647235793</v>
          </cell>
        </row>
      </sheetData>
      <sheetData sheetId="16"/>
      <sheetData sheetId="17"/>
      <sheetData sheetId="18"/>
      <sheetData sheetId="19" refreshError="1">
        <row r="2">
          <cell r="A2" t="str">
            <v>Ethicon USA</v>
          </cell>
          <cell r="B2" t="str">
            <v>001220</v>
          </cell>
          <cell r="C2">
            <v>146864</v>
          </cell>
          <cell r="D2">
            <v>153847</v>
          </cell>
          <cell r="E2">
            <v>146910</v>
          </cell>
          <cell r="F2">
            <v>151510</v>
          </cell>
          <cell r="G2">
            <v>-4.5389250359123023</v>
          </cell>
          <cell r="H2">
            <v>-4.5389250359123023</v>
          </cell>
          <cell r="I2">
            <v>-3.1311687427676808E-2</v>
          </cell>
          <cell r="J2">
            <v>-3.1311687427676801E-2</v>
          </cell>
          <cell r="K2">
            <v>-3.0664642597848326</v>
          </cell>
          <cell r="L2">
            <v>-3.0664642597848326</v>
          </cell>
          <cell r="N2">
            <v>-6983</v>
          </cell>
          <cell r="O2">
            <v>-45.999999999999986</v>
          </cell>
          <cell r="P2">
            <v>-4646</v>
          </cell>
        </row>
        <row r="3">
          <cell r="A3" t="str">
            <v>Subtotal Ethicon USA</v>
          </cell>
          <cell r="B3" t="str">
            <v>A000EB</v>
          </cell>
          <cell r="C3">
            <v>146864</v>
          </cell>
          <cell r="D3">
            <v>153847</v>
          </cell>
          <cell r="E3">
            <v>146910</v>
          </cell>
          <cell r="F3">
            <v>151510</v>
          </cell>
          <cell r="G3">
            <v>-4.5389250359123023</v>
          </cell>
          <cell r="H3">
            <v>-4.5389250359123023</v>
          </cell>
          <cell r="I3">
            <v>-3.1311687427676808E-2</v>
          </cell>
          <cell r="J3">
            <v>-3.1311687427676801E-2</v>
          </cell>
          <cell r="K3">
            <v>-3.0664642597848326</v>
          </cell>
          <cell r="L3">
            <v>-3.0664642597848326</v>
          </cell>
          <cell r="N3">
            <v>-6983</v>
          </cell>
          <cell r="O3">
            <v>-45.999999999999986</v>
          </cell>
          <cell r="P3">
            <v>-4646</v>
          </cell>
        </row>
        <row r="4">
          <cell r="A4" t="str">
            <v>Ethicon Germany</v>
          </cell>
          <cell r="B4" t="str">
            <v>003610</v>
          </cell>
          <cell r="C4">
            <v>21986</v>
          </cell>
          <cell r="D4">
            <v>19513</v>
          </cell>
          <cell r="E4">
            <v>22192</v>
          </cell>
          <cell r="F4">
            <v>21520</v>
          </cell>
          <cell r="G4">
            <v>12.673602213908678</v>
          </cell>
          <cell r="H4">
            <v>1.8643110266550245</v>
          </cell>
          <cell r="I4">
            <v>-0.92826243691420329</v>
          </cell>
          <cell r="J4">
            <v>-0.58145363408521089</v>
          </cell>
          <cell r="K4">
            <v>2.1654275092936808</v>
          </cell>
          <cell r="L4">
            <v>-14.842643081018398</v>
          </cell>
          <cell r="N4">
            <v>363.78301063119494</v>
          </cell>
          <cell r="O4">
            <v>-129.03619047619</v>
          </cell>
          <cell r="P4">
            <v>-3194.1367910351591</v>
          </cell>
        </row>
        <row r="5">
          <cell r="A5" t="str">
            <v>Ethicon Italy</v>
          </cell>
          <cell r="B5" t="str">
            <v>002330</v>
          </cell>
          <cell r="C5">
            <v>10637</v>
          </cell>
          <cell r="D5">
            <v>9000</v>
          </cell>
          <cell r="E5">
            <v>9925</v>
          </cell>
          <cell r="F5">
            <v>8814</v>
          </cell>
          <cell r="G5">
            <v>18.188888888888894</v>
          </cell>
          <cell r="H5">
            <v>6.8619806171326791</v>
          </cell>
          <cell r="I5">
            <v>7.1738035264483617</v>
          </cell>
          <cell r="J5">
            <v>7.520735261152212</v>
          </cell>
          <cell r="K5">
            <v>20.683004311322897</v>
          </cell>
          <cell r="L5">
            <v>0.54501624567655449</v>
          </cell>
          <cell r="N5">
            <v>617.57825554194108</v>
          </cell>
          <cell r="O5">
            <v>746.43297466935701</v>
          </cell>
          <cell r="P5">
            <v>48.037731893931515</v>
          </cell>
        </row>
        <row r="6">
          <cell r="A6" t="str">
            <v>Ethicon Sarl Switzer</v>
          </cell>
          <cell r="B6" t="str">
            <v>002713</v>
          </cell>
          <cell r="C6">
            <v>40391</v>
          </cell>
          <cell r="D6">
            <v>49426</v>
          </cell>
          <cell r="E6">
            <v>41310</v>
          </cell>
          <cell r="F6">
            <v>30613</v>
          </cell>
          <cell r="G6">
            <v>-18.279852709100474</v>
          </cell>
          <cell r="H6">
            <v>-24.182139699381096</v>
          </cell>
          <cell r="I6">
            <v>-2.2246429435971922</v>
          </cell>
          <cell r="J6">
            <v>-1.9211866678580998</v>
          </cell>
          <cell r="K6">
            <v>31.940678796589683</v>
          </cell>
          <cell r="L6">
            <v>12.917163902720056</v>
          </cell>
          <cell r="N6">
            <v>-11952.2643678161</v>
          </cell>
          <cell r="O6">
            <v>-793.64221249218099</v>
          </cell>
          <cell r="P6">
            <v>3954.3313855396905</v>
          </cell>
        </row>
        <row r="7">
          <cell r="A7" t="str">
            <v>Ethicon Scotland</v>
          </cell>
          <cell r="B7" t="str">
            <v>002710</v>
          </cell>
          <cell r="C7">
            <v>15947</v>
          </cell>
          <cell r="D7">
            <v>14777</v>
          </cell>
          <cell r="E7">
            <v>15995</v>
          </cell>
          <cell r="F7">
            <v>13124</v>
          </cell>
          <cell r="G7">
            <v>7.9177099546592675</v>
          </cell>
          <cell r="H7">
            <v>5.3927315357561563</v>
          </cell>
          <cell r="I7">
            <v>-0.30009377930603315</v>
          </cell>
          <cell r="J7">
            <v>-0.3125</v>
          </cell>
          <cell r="K7">
            <v>21.510210301737274</v>
          </cell>
          <cell r="L7">
            <v>11.287418410983546</v>
          </cell>
          <cell r="N7">
            <v>796.88393903868723</v>
          </cell>
          <cell r="O7">
            <v>-49.984375</v>
          </cell>
          <cell r="P7">
            <v>1481.3607922574806</v>
          </cell>
        </row>
        <row r="8">
          <cell r="A8" t="str">
            <v>J&amp;J Prof Prd UK-Expo</v>
          </cell>
          <cell r="B8" t="str">
            <v>002714</v>
          </cell>
          <cell r="C8">
            <v>441</v>
          </cell>
          <cell r="D8">
            <v>284</v>
          </cell>
          <cell r="E8">
            <v>179</v>
          </cell>
          <cell r="F8">
            <v>715</v>
          </cell>
          <cell r="G8">
            <v>55.281690140845065</v>
          </cell>
          <cell r="H8">
            <v>51.648351648351763</v>
          </cell>
          <cell r="I8">
            <v>146.36871508379889</v>
          </cell>
          <cell r="J8">
            <v>148.64864864864862</v>
          </cell>
          <cell r="K8">
            <v>-38.32167832167832</v>
          </cell>
          <cell r="L8">
            <v>-43.092783505154692</v>
          </cell>
          <cell r="N8">
            <v>146.681318681319</v>
          </cell>
          <cell r="O8">
            <v>266.08108108108104</v>
          </cell>
          <cell r="P8">
            <v>-308.11340206185605</v>
          </cell>
        </row>
        <row r="9">
          <cell r="A9" t="str">
            <v>Ethicon France</v>
          </cell>
          <cell r="B9" t="str">
            <v>003520</v>
          </cell>
          <cell r="C9">
            <v>7247</v>
          </cell>
          <cell r="D9">
            <v>5791</v>
          </cell>
          <cell r="E9">
            <v>7061</v>
          </cell>
          <cell r="F9">
            <v>5923</v>
          </cell>
          <cell r="G9">
            <v>25.142462441719914</v>
          </cell>
          <cell r="H9">
            <v>13.127814340145488</v>
          </cell>
          <cell r="I9">
            <v>2.6341877920974373</v>
          </cell>
          <cell r="J9">
            <v>2.9147628801008358</v>
          </cell>
          <cell r="K9">
            <v>22.353537058922843</v>
          </cell>
          <cell r="L9">
            <v>1.8556058007172886</v>
          </cell>
          <cell r="N9">
            <v>760.23172843782527</v>
          </cell>
          <cell r="O9">
            <v>205.81140696392001</v>
          </cell>
          <cell r="P9">
            <v>109.90753157648501</v>
          </cell>
        </row>
        <row r="10">
          <cell r="A10" t="str">
            <v>Eur Logistics Center</v>
          </cell>
          <cell r="B10" t="str">
            <v>002712</v>
          </cell>
          <cell r="C10">
            <v>85617</v>
          </cell>
          <cell r="D10">
            <v>88076</v>
          </cell>
          <cell r="E10">
            <v>86723</v>
          </cell>
          <cell r="F10">
            <v>68809</v>
          </cell>
          <cell r="G10">
            <v>-2.7919069894182296</v>
          </cell>
          <cell r="H10">
            <v>-2.7919069894182296</v>
          </cell>
          <cell r="I10">
            <v>-1.2753248849786101</v>
          </cell>
          <cell r="J10">
            <v>-1.2753248849786101</v>
          </cell>
          <cell r="K10">
            <v>24.427037160836516</v>
          </cell>
          <cell r="L10">
            <v>24.427037160836516</v>
          </cell>
          <cell r="N10">
            <v>-2459</v>
          </cell>
          <cell r="O10">
            <v>-1106</v>
          </cell>
          <cell r="P10">
            <v>16807.999999999996</v>
          </cell>
        </row>
        <row r="11">
          <cell r="A11" t="str">
            <v>Eth Europe Mkt Offic</v>
          </cell>
          <cell r="B11" t="str">
            <v>002795</v>
          </cell>
          <cell r="C11">
            <v>-14040</v>
          </cell>
          <cell r="D11">
            <v>-15773</v>
          </cell>
          <cell r="E11">
            <v>-15512</v>
          </cell>
          <cell r="F11">
            <v>-13990</v>
          </cell>
          <cell r="G11">
            <v>10.987129905534776</v>
          </cell>
          <cell r="H11">
            <v>10.987129905534776</v>
          </cell>
          <cell r="I11">
            <v>9.4894275399690571</v>
          </cell>
          <cell r="J11">
            <v>9.4894275399690571</v>
          </cell>
          <cell r="K11">
            <v>-0.35739814152966404</v>
          </cell>
          <cell r="L11">
            <v>-0.35739814152966404</v>
          </cell>
          <cell r="N11">
            <v>1733.0000000000002</v>
          </cell>
          <cell r="O11">
            <v>1472.0000000000002</v>
          </cell>
          <cell r="P11">
            <v>-50</v>
          </cell>
        </row>
        <row r="12">
          <cell r="A12" t="str">
            <v>AWC Europe Operation</v>
          </cell>
          <cell r="B12" t="str">
            <v>002788</v>
          </cell>
          <cell r="C12">
            <v>5149</v>
          </cell>
          <cell r="D12">
            <v>4086</v>
          </cell>
          <cell r="E12">
            <v>4622</v>
          </cell>
          <cell r="F12">
            <v>3620</v>
          </cell>
          <cell r="G12">
            <v>26.015663240332849</v>
          </cell>
          <cell r="H12">
            <v>22.949557181363122</v>
          </cell>
          <cell r="I12">
            <v>11.401990480311554</v>
          </cell>
          <cell r="J12">
            <v>11.370770840599935</v>
          </cell>
          <cell r="K12">
            <v>42.237569060773488</v>
          </cell>
          <cell r="L12">
            <v>30.379746835443093</v>
          </cell>
          <cell r="N12">
            <v>937.71890643049721</v>
          </cell>
          <cell r="O12">
            <v>525.55702825252899</v>
          </cell>
          <cell r="P12">
            <v>1099.74683544304</v>
          </cell>
        </row>
        <row r="13">
          <cell r="A13" t="str">
            <v>Total Ethicon Europe</v>
          </cell>
          <cell r="B13" t="str">
            <v>A000FM</v>
          </cell>
          <cell r="C13">
            <v>173375</v>
          </cell>
          <cell r="D13">
            <v>175180</v>
          </cell>
          <cell r="E13">
            <v>172495</v>
          </cell>
          <cell r="F13">
            <v>139148</v>
          </cell>
          <cell r="G13">
            <v>-1.0303687635574839</v>
          </cell>
          <cell r="H13">
            <v>-5.1691900953617065</v>
          </cell>
          <cell r="I13">
            <v>0.51015971477434141</v>
          </cell>
          <cell r="J13">
            <v>0.65927691411259237</v>
          </cell>
          <cell r="K13">
            <v>24.597550809210333</v>
          </cell>
          <cell r="L13">
            <v>14.336630123044246</v>
          </cell>
          <cell r="N13">
            <v>-9055.3872090546374</v>
          </cell>
          <cell r="O13">
            <v>1137.2197129985161</v>
          </cell>
          <cell r="P13">
            <v>19949.134083613608</v>
          </cell>
        </row>
        <row r="14">
          <cell r="A14" t="str">
            <v>Ethicon Direct Ex. GWC</v>
          </cell>
          <cell r="B14" t="str">
            <v>A000E6</v>
          </cell>
          <cell r="C14">
            <v>320239</v>
          </cell>
          <cell r="D14">
            <v>329027</v>
          </cell>
          <cell r="E14">
            <v>319405</v>
          </cell>
          <cell r="F14">
            <v>290658</v>
          </cell>
          <cell r="G14">
            <v>-2.6709054272141799</v>
          </cell>
          <cell r="H14">
            <v>-4.8744896950872239</v>
          </cell>
          <cell r="I14">
            <v>0.26111050234028899</v>
          </cell>
          <cell r="J14">
            <v>0.34164139978977032</v>
          </cell>
          <cell r="K14">
            <v>10.177252991488277</v>
          </cell>
          <cell r="L14">
            <v>5.2649966915115396</v>
          </cell>
          <cell r="N14">
            <v>-16038.387209054639</v>
          </cell>
          <cell r="O14">
            <v>1091.2197129985159</v>
          </cell>
          <cell r="P14">
            <v>15303.13408361361</v>
          </cell>
        </row>
        <row r="15">
          <cell r="A15" t="str">
            <v>J&amp;J Medical USA</v>
          </cell>
          <cell r="B15" t="str">
            <v>001750</v>
          </cell>
          <cell r="C15">
            <v>-3349</v>
          </cell>
          <cell r="D15">
            <v>-6623</v>
          </cell>
          <cell r="E15">
            <v>-3317</v>
          </cell>
          <cell r="F15">
            <v>-8925</v>
          </cell>
          <cell r="G15">
            <v>49.433791333232676</v>
          </cell>
          <cell r="H15">
            <v>49.433791333232676</v>
          </cell>
          <cell r="I15">
            <v>-0.96472716309918594</v>
          </cell>
          <cell r="J15">
            <v>-0.96472716309918594</v>
          </cell>
          <cell r="K15">
            <v>62.476190476190482</v>
          </cell>
          <cell r="L15">
            <v>62.476190476190482</v>
          </cell>
          <cell r="N15">
            <v>3274</v>
          </cell>
          <cell r="O15">
            <v>-32</v>
          </cell>
          <cell r="P15">
            <v>5576.0000000000009</v>
          </cell>
        </row>
        <row r="16">
          <cell r="A16" t="str">
            <v>Subtotal GWC Other</v>
          </cell>
          <cell r="B16" t="str">
            <v>A000EC</v>
          </cell>
          <cell r="C16">
            <v>-3349</v>
          </cell>
          <cell r="D16">
            <v>-6623</v>
          </cell>
          <cell r="E16">
            <v>-3317</v>
          </cell>
          <cell r="F16">
            <v>-8925</v>
          </cell>
          <cell r="G16">
            <v>49.433791333232676</v>
          </cell>
          <cell r="H16">
            <v>49.433791333232676</v>
          </cell>
          <cell r="I16">
            <v>-0.96472716309918594</v>
          </cell>
          <cell r="J16">
            <v>-0.96472716309918594</v>
          </cell>
          <cell r="K16">
            <v>62.476190476190482</v>
          </cell>
          <cell r="L16">
            <v>62.476190476190482</v>
          </cell>
          <cell r="N16">
            <v>3274</v>
          </cell>
          <cell r="O16">
            <v>-32</v>
          </cell>
          <cell r="P16">
            <v>5576.0000000000009</v>
          </cell>
        </row>
        <row r="17">
          <cell r="A17" t="str">
            <v>J&amp;J Medical France</v>
          </cell>
          <cell r="B17" t="str">
            <v>002190</v>
          </cell>
          <cell r="C17">
            <v>532</v>
          </cell>
          <cell r="D17">
            <v>574</v>
          </cell>
          <cell r="E17">
            <v>578</v>
          </cell>
          <cell r="F17">
            <v>362</v>
          </cell>
          <cell r="G17">
            <v>-7.3170731707317067</v>
          </cell>
          <cell r="H17">
            <v>-16.083916083916087</v>
          </cell>
          <cell r="I17">
            <v>-7.9584775086505193</v>
          </cell>
          <cell r="J17">
            <v>-7.3359073359073372</v>
          </cell>
          <cell r="K17">
            <v>46.961325966850829</v>
          </cell>
          <cell r="L17">
            <v>22.448979591836743</v>
          </cell>
          <cell r="N17">
            <v>-92.321678321678334</v>
          </cell>
          <cell r="O17">
            <v>-42.401544401544413</v>
          </cell>
          <cell r="P17">
            <v>81.265306122449005</v>
          </cell>
        </row>
        <row r="18">
          <cell r="A18" t="str">
            <v>J&amp;J Medical Germany</v>
          </cell>
          <cell r="B18" t="str">
            <v>002290</v>
          </cell>
          <cell r="C18">
            <v>289</v>
          </cell>
          <cell r="D18">
            <v>443</v>
          </cell>
          <cell r="E18">
            <v>200</v>
          </cell>
          <cell r="F18">
            <v>152</v>
          </cell>
          <cell r="G18">
            <v>-34.762979683972915</v>
          </cell>
          <cell r="H18">
            <v>-41.176470588235226</v>
          </cell>
          <cell r="I18">
            <v>44.5</v>
          </cell>
          <cell r="J18">
            <v>43.646408839778999</v>
          </cell>
          <cell r="K18">
            <v>90.131578947368439</v>
          </cell>
          <cell r="L18">
            <v>58.536585365853689</v>
          </cell>
          <cell r="N18">
            <v>-182.41176470588204</v>
          </cell>
          <cell r="O18">
            <v>87.292817679557999</v>
          </cell>
          <cell r="P18">
            <v>88.975609756097612</v>
          </cell>
        </row>
        <row r="19">
          <cell r="A19" t="str">
            <v>JJ Medical Italy</v>
          </cell>
          <cell r="B19" t="str">
            <v>002333</v>
          </cell>
          <cell r="C19">
            <v>291</v>
          </cell>
          <cell r="D19">
            <v>276</v>
          </cell>
          <cell r="E19">
            <v>270</v>
          </cell>
          <cell r="F19">
            <v>269</v>
          </cell>
          <cell r="G19">
            <v>5.4347826086956523</v>
          </cell>
          <cell r="H19">
            <v>-4.7101449275362315</v>
          </cell>
          <cell r="I19">
            <v>7.7777777777777786</v>
          </cell>
          <cell r="J19">
            <v>7.7868852459016296</v>
          </cell>
          <cell r="K19">
            <v>8.1784386617100377</v>
          </cell>
          <cell r="L19">
            <v>-8.9965397923875479</v>
          </cell>
          <cell r="N19">
            <v>-12.999999999999998</v>
          </cell>
          <cell r="O19">
            <v>21.024590163934402</v>
          </cell>
          <cell r="P19">
            <v>-24.200692041522505</v>
          </cell>
        </row>
        <row r="20">
          <cell r="A20" t="str">
            <v>J&amp;J Medical UK</v>
          </cell>
          <cell r="B20" t="str">
            <v>002770</v>
          </cell>
          <cell r="C20">
            <v>1139</v>
          </cell>
          <cell r="D20">
            <v>1006</v>
          </cell>
          <cell r="E20">
            <v>1004</v>
          </cell>
          <cell r="F20">
            <v>1458</v>
          </cell>
          <cell r="G20">
            <v>13.220675944333996</v>
          </cell>
          <cell r="H20">
            <v>10.641627543035989</v>
          </cell>
          <cell r="I20">
            <v>13.446215139442231</v>
          </cell>
          <cell r="J20">
            <v>13.665594855305484</v>
          </cell>
          <cell r="K20">
            <v>-21.879286694101513</v>
          </cell>
          <cell r="L20">
            <v>-28.44129554655871</v>
          </cell>
          <cell r="N20">
            <v>107.05477308294205</v>
          </cell>
          <cell r="O20">
            <v>137.20257234726708</v>
          </cell>
          <cell r="P20">
            <v>-414.67408906882599</v>
          </cell>
        </row>
        <row r="21">
          <cell r="A21" t="str">
            <v>Ttl GWC Europe</v>
          </cell>
          <cell r="B21" t="str">
            <v>A000DU</v>
          </cell>
          <cell r="C21">
            <v>2251</v>
          </cell>
          <cell r="D21">
            <v>2299</v>
          </cell>
          <cell r="E21">
            <v>2052</v>
          </cell>
          <cell r="F21">
            <v>2241</v>
          </cell>
          <cell r="G21">
            <v>-2.0878642888212267</v>
          </cell>
          <cell r="H21">
            <v>-7.859011306855952</v>
          </cell>
          <cell r="I21">
            <v>9.6978557504873297</v>
          </cell>
          <cell r="J21">
            <v>9.8985592489870857</v>
          </cell>
          <cell r="K21">
            <v>0.44622936189201257</v>
          </cell>
          <cell r="L21">
            <v>-11.987231826497188</v>
          </cell>
          <cell r="N21">
            <v>-180.67866994461835</v>
          </cell>
          <cell r="O21">
            <v>203.118435789215</v>
          </cell>
          <cell r="P21">
            <v>-268.63386523180196</v>
          </cell>
        </row>
        <row r="22">
          <cell r="A22" t="str">
            <v>General Wound Care</v>
          </cell>
          <cell r="B22" t="str">
            <v>A000E7</v>
          </cell>
          <cell r="C22">
            <v>-1098</v>
          </cell>
          <cell r="D22">
            <v>-4324</v>
          </cell>
          <cell r="E22">
            <v>-1265</v>
          </cell>
          <cell r="F22">
            <v>-6684</v>
          </cell>
          <cell r="G22">
            <v>74.606845513413518</v>
          </cell>
          <cell r="H22">
            <v>71.538421139116153</v>
          </cell>
          <cell r="I22">
            <v>13.201581027667984</v>
          </cell>
          <cell r="J22">
            <v>13.527149074246244</v>
          </cell>
          <cell r="K22">
            <v>83.57271095152602</v>
          </cell>
          <cell r="L22">
            <v>79.404041513587643</v>
          </cell>
          <cell r="N22">
            <v>3093.3213300553821</v>
          </cell>
          <cell r="O22">
            <v>171.118435789215</v>
          </cell>
          <cell r="P22">
            <v>5307.3661347681982</v>
          </cell>
        </row>
        <row r="23">
          <cell r="A23" t="str">
            <v>Ethicon Direct</v>
          </cell>
          <cell r="B23" t="str">
            <v>A000DL</v>
          </cell>
          <cell r="C23">
            <v>319141</v>
          </cell>
          <cell r="D23">
            <v>324703</v>
          </cell>
          <cell r="E23">
            <v>318140</v>
          </cell>
          <cell r="F23">
            <v>283974</v>
          </cell>
          <cell r="G23">
            <v>-1.7129499881430108</v>
          </cell>
          <cell r="H23">
            <v>-3.986740460974878</v>
          </cell>
          <cell r="I23">
            <v>0.31464135286351919</v>
          </cell>
          <cell r="J23">
            <v>0.39678699590989225</v>
          </cell>
          <cell r="K23">
            <v>12.383880214385824</v>
          </cell>
          <cell r="L23">
            <v>7.2578828408170493</v>
          </cell>
          <cell r="N23">
            <v>-12945.065878999259</v>
          </cell>
          <cell r="O23">
            <v>1262.3381487877311</v>
          </cell>
          <cell r="P23">
            <v>20610.500218381807</v>
          </cell>
        </row>
        <row r="24">
          <cell r="A24" t="str">
            <v>Lat Amer Reg Off-Pro</v>
          </cell>
          <cell r="B24" t="str">
            <v>005310</v>
          </cell>
          <cell r="C24">
            <v>-8080</v>
          </cell>
          <cell r="D24">
            <v>-8454</v>
          </cell>
          <cell r="E24">
            <v>-8163</v>
          </cell>
          <cell r="F24">
            <v>-7385</v>
          </cell>
          <cell r="G24">
            <v>4.4239413295481427</v>
          </cell>
          <cell r="H24">
            <v>4.4239413295481427</v>
          </cell>
          <cell r="I24">
            <v>1.0167830454489772</v>
          </cell>
          <cell r="J24">
            <v>1.0167830454489772</v>
          </cell>
          <cell r="K24">
            <v>-9.4109681787406902</v>
          </cell>
          <cell r="L24">
            <v>-9.4109681787406902</v>
          </cell>
          <cell r="N24">
            <v>374</v>
          </cell>
          <cell r="O24">
            <v>83.000000000000014</v>
          </cell>
          <cell r="P24">
            <v>-695</v>
          </cell>
        </row>
        <row r="25">
          <cell r="A25" t="str">
            <v>J&amp;J Brazil Mfg</v>
          </cell>
          <cell r="B25" t="str">
            <v>003182</v>
          </cell>
          <cell r="C25">
            <v>2070</v>
          </cell>
          <cell r="D25">
            <v>1708</v>
          </cell>
          <cell r="E25">
            <v>1787</v>
          </cell>
          <cell r="F25">
            <v>2186</v>
          </cell>
          <cell r="G25">
            <v>21.194379391100703</v>
          </cell>
          <cell r="H25">
            <v>7.5593952483801541</v>
          </cell>
          <cell r="I25">
            <v>15.836597649692221</v>
          </cell>
          <cell r="J25">
            <v>16.355140186915893</v>
          </cell>
          <cell r="K25">
            <v>-5.3064958828911255</v>
          </cell>
          <cell r="L25">
            <v>13.578947368421041</v>
          </cell>
          <cell r="N25">
            <v>129.11447084233305</v>
          </cell>
          <cell r="O25">
            <v>292.26635514018699</v>
          </cell>
          <cell r="P25">
            <v>296.83578947368392</v>
          </cell>
        </row>
        <row r="26">
          <cell r="A26" t="str">
            <v>J&amp;J Prof Prod Brazil</v>
          </cell>
          <cell r="B26" t="str">
            <v>003180</v>
          </cell>
          <cell r="C26">
            <v>12320</v>
          </cell>
          <cell r="D26">
            <v>10513</v>
          </cell>
          <cell r="E26">
            <v>9843</v>
          </cell>
          <cell r="F26">
            <v>10314</v>
          </cell>
          <cell r="G26">
            <v>17.188243127556358</v>
          </cell>
          <cell r="H26">
            <v>3.890042892983355</v>
          </cell>
          <cell r="I26">
            <v>25.165091943513158</v>
          </cell>
          <cell r="J26">
            <v>25.586173161584881</v>
          </cell>
          <cell r="K26">
            <v>19.449292224161333</v>
          </cell>
          <cell r="L26">
            <v>43.147604356391497</v>
          </cell>
          <cell r="N26">
            <v>408.96020933934011</v>
          </cell>
          <cell r="O26">
            <v>2518.4470242947996</v>
          </cell>
          <cell r="P26">
            <v>4450.2439133182188</v>
          </cell>
        </row>
        <row r="27">
          <cell r="A27" t="str">
            <v>JJ Med Car/PR</v>
          </cell>
          <cell r="B27" t="str">
            <v>001757</v>
          </cell>
          <cell r="C27">
            <v>506</v>
          </cell>
          <cell r="D27">
            <v>1856</v>
          </cell>
          <cell r="E27">
            <v>1730</v>
          </cell>
          <cell r="F27">
            <v>1903</v>
          </cell>
          <cell r="G27">
            <v>-72.737068965517238</v>
          </cell>
          <cell r="H27">
            <v>-72.737068965517238</v>
          </cell>
          <cell r="I27">
            <v>-70.751445086705203</v>
          </cell>
          <cell r="J27">
            <v>-70.751445086705203</v>
          </cell>
          <cell r="K27">
            <v>-73.410404624277461</v>
          </cell>
          <cell r="L27">
            <v>-73.410404624277461</v>
          </cell>
          <cell r="N27">
            <v>-1350</v>
          </cell>
          <cell r="O27">
            <v>-1224</v>
          </cell>
          <cell r="P27">
            <v>-1397</v>
          </cell>
        </row>
        <row r="28">
          <cell r="A28" t="str">
            <v>J&amp;J Med Mexico</v>
          </cell>
          <cell r="B28" t="str">
            <v>004160</v>
          </cell>
          <cell r="C28">
            <v>980</v>
          </cell>
          <cell r="D28">
            <v>3372</v>
          </cell>
          <cell r="E28">
            <v>2011</v>
          </cell>
          <cell r="F28">
            <v>2630</v>
          </cell>
          <cell r="G28">
            <v>-70.937129300118627</v>
          </cell>
          <cell r="H28">
            <v>-69.678925861062567</v>
          </cell>
          <cell r="I28">
            <v>-51.268025857782206</v>
          </cell>
          <cell r="J28">
            <v>-51.004622205452506</v>
          </cell>
          <cell r="K28">
            <v>-62.737642585551335</v>
          </cell>
          <cell r="L28">
            <v>-58.165196729893921</v>
          </cell>
          <cell r="N28">
            <v>-2349.5733800350299</v>
          </cell>
          <cell r="O28">
            <v>-1025.70295255165</v>
          </cell>
          <cell r="P28">
            <v>-1529.7446739962102</v>
          </cell>
        </row>
        <row r="29">
          <cell r="A29" t="str">
            <v>J&amp;J Med Southern Con</v>
          </cell>
          <cell r="B29" t="str">
            <v>002890</v>
          </cell>
          <cell r="C29">
            <v>4082</v>
          </cell>
          <cell r="D29">
            <v>1471</v>
          </cell>
          <cell r="E29">
            <v>4556</v>
          </cell>
          <cell r="F29">
            <v>142</v>
          </cell>
          <cell r="G29">
            <v>177.49830047586678</v>
          </cell>
          <cell r="H29">
            <v>132.77702309334398</v>
          </cell>
          <cell r="I29">
            <v>-10.403863037752414</v>
          </cell>
          <cell r="J29">
            <v>-9.3622487532114391</v>
          </cell>
          <cell r="K29">
            <v>2774.6478873239435</v>
          </cell>
          <cell r="L29">
            <v>3327.1428571428605</v>
          </cell>
          <cell r="N29">
            <v>1953.1500097030901</v>
          </cell>
          <cell r="O29">
            <v>-426.54405319631314</v>
          </cell>
          <cell r="P29">
            <v>4724.542857142862</v>
          </cell>
        </row>
        <row r="30">
          <cell r="A30" t="str">
            <v>J&amp;J Med Northern Reg</v>
          </cell>
          <cell r="B30" t="str">
            <v>002115</v>
          </cell>
          <cell r="C30">
            <v>2450</v>
          </cell>
          <cell r="D30">
            <v>4532</v>
          </cell>
          <cell r="E30">
            <v>2030</v>
          </cell>
          <cell r="F30">
            <v>3002</v>
          </cell>
          <cell r="G30">
            <v>-45.939982347749336</v>
          </cell>
          <cell r="H30">
            <v>-41.62243980500044</v>
          </cell>
          <cell r="I30">
            <v>20.689655172413797</v>
          </cell>
          <cell r="J30">
            <v>20.586420662873699</v>
          </cell>
          <cell r="K30">
            <v>-18.387741505662891</v>
          </cell>
          <cell r="L30">
            <v>-1.5658950222775352</v>
          </cell>
          <cell r="N30">
            <v>-1886.3289719626198</v>
          </cell>
          <cell r="O30">
            <v>417.90433945633612</v>
          </cell>
          <cell r="P30">
            <v>-47.008168568771609</v>
          </cell>
        </row>
        <row r="31">
          <cell r="A31" t="str">
            <v>Ttl Moreira-Rato</v>
          </cell>
          <cell r="B31" t="str">
            <v>A000DM</v>
          </cell>
          <cell r="C31">
            <v>14328</v>
          </cell>
          <cell r="D31">
            <v>14998</v>
          </cell>
          <cell r="E31">
            <v>13794</v>
          </cell>
          <cell r="F31">
            <v>12792</v>
          </cell>
          <cell r="G31">
            <v>-4.4672623016402184</v>
          </cell>
          <cell r="H31">
            <v>-18.140269783390366</v>
          </cell>
          <cell r="I31">
            <v>3.871248368856024</v>
          </cell>
          <cell r="J31">
            <v>4.6061382713017291</v>
          </cell>
          <cell r="K31">
            <v>12.007504690431519</v>
          </cell>
          <cell r="L31">
            <v>45.363271711771276</v>
          </cell>
          <cell r="N31">
            <v>-2720.6776621128874</v>
          </cell>
          <cell r="O31">
            <v>635.37071314336049</v>
          </cell>
          <cell r="P31">
            <v>5802.869717369781</v>
          </cell>
        </row>
        <row r="32">
          <cell r="A32" t="str">
            <v>Ttl Longstreet</v>
          </cell>
          <cell r="B32" t="str">
            <v>A000CE</v>
          </cell>
          <cell r="C32">
            <v>333469</v>
          </cell>
          <cell r="D32">
            <v>339701</v>
          </cell>
          <cell r="E32">
            <v>331934</v>
          </cell>
          <cell r="F32">
            <v>296766</v>
          </cell>
          <cell r="G32">
            <v>-1.8345545052855305</v>
          </cell>
          <cell r="H32">
            <v>-4.6116271489080525</v>
          </cell>
          <cell r="I32">
            <v>0.46244132869787374</v>
          </cell>
          <cell r="J32">
            <v>0.57171270852973544</v>
          </cell>
          <cell r="K32">
            <v>12.367656672260301</v>
          </cell>
          <cell r="L32">
            <v>8.9004029894770937</v>
          </cell>
          <cell r="N32">
            <v>-15665.743541112144</v>
          </cell>
          <cell r="O32">
            <v>1897.7088619310919</v>
          </cell>
          <cell r="P32">
            <v>26413.369935751591</v>
          </cell>
        </row>
        <row r="33">
          <cell r="A33" t="str">
            <v>J&amp;J Medical Benelux</v>
          </cell>
          <cell r="B33" t="str">
            <v>002520</v>
          </cell>
          <cell r="C33">
            <v>9043</v>
          </cell>
          <cell r="D33">
            <v>2996</v>
          </cell>
          <cell r="E33">
            <v>8701</v>
          </cell>
          <cell r="F33">
            <v>3226</v>
          </cell>
          <cell r="G33">
            <v>201.83578104138851</v>
          </cell>
          <cell r="H33">
            <v>173.65771812080541</v>
          </cell>
          <cell r="I33">
            <v>3.9305826916446387</v>
          </cell>
          <cell r="J33">
            <v>4.3105653619851632</v>
          </cell>
          <cell r="K33">
            <v>180.31618102913825</v>
          </cell>
          <cell r="L33">
            <v>133.80160550458712</v>
          </cell>
          <cell r="N33">
            <v>5202.7852348993301</v>
          </cell>
          <cell r="O33">
            <v>375.06229214632901</v>
          </cell>
          <cell r="P33">
            <v>4316.4397935779798</v>
          </cell>
        </row>
        <row r="34">
          <cell r="A34" t="str">
            <v>J&amp;J Medical Greece</v>
          </cell>
          <cell r="B34" t="str">
            <v>003760</v>
          </cell>
          <cell r="C34">
            <v>757</v>
          </cell>
          <cell r="D34">
            <v>909</v>
          </cell>
          <cell r="E34">
            <v>1290</v>
          </cell>
          <cell r="F34">
            <v>2051</v>
          </cell>
          <cell r="G34">
            <v>-16.72167216721672</v>
          </cell>
          <cell r="H34">
            <v>-24.21875</v>
          </cell>
          <cell r="I34">
            <v>-41.31782945736434</v>
          </cell>
          <cell r="J34">
            <v>-41.415012942191552</v>
          </cell>
          <cell r="K34">
            <v>-63.091175036567527</v>
          </cell>
          <cell r="L34">
            <v>-69.441944194419307</v>
          </cell>
          <cell r="N34">
            <v>-220.1484375</v>
          </cell>
          <cell r="O34">
            <v>-534.25366695427101</v>
          </cell>
          <cell r="P34">
            <v>-1424.2542754275398</v>
          </cell>
        </row>
        <row r="35">
          <cell r="A35" t="str">
            <v>J&amp;J Medical Ireland</v>
          </cell>
          <cell r="B35" t="str">
            <v>003960</v>
          </cell>
          <cell r="C35">
            <v>2569</v>
          </cell>
          <cell r="D35">
            <v>2337</v>
          </cell>
          <cell r="E35">
            <v>2571</v>
          </cell>
          <cell r="F35">
            <v>1496</v>
          </cell>
          <cell r="G35">
            <v>9.9272571673085146</v>
          </cell>
          <cell r="H35">
            <v>-0.43047783039173293</v>
          </cell>
          <cell r="I35">
            <v>-7.7790742901594725E-2</v>
          </cell>
          <cell r="J35">
            <v>8.6542622241453898E-2</v>
          </cell>
          <cell r="K35">
            <v>71.724598930481278</v>
          </cell>
          <cell r="L35">
            <v>42.777777777777821</v>
          </cell>
          <cell r="N35">
            <v>-10.060266896254799</v>
          </cell>
          <cell r="O35">
            <v>2.2250108178277799</v>
          </cell>
          <cell r="P35">
            <v>639.9555555555562</v>
          </cell>
        </row>
        <row r="36">
          <cell r="A36" t="str">
            <v>J&amp;J Medical Austria</v>
          </cell>
          <cell r="B36" t="str">
            <v>003070</v>
          </cell>
          <cell r="C36">
            <v>2747</v>
          </cell>
          <cell r="D36">
            <v>2599</v>
          </cell>
          <cell r="E36">
            <v>2744</v>
          </cell>
          <cell r="F36">
            <v>2954</v>
          </cell>
          <cell r="G36">
            <v>5.6944978838014633</v>
          </cell>
          <cell r="H36">
            <v>-3.916246607212083</v>
          </cell>
          <cell r="I36">
            <v>0.10932944606413994</v>
          </cell>
          <cell r="J36">
            <v>0.60901339829476331</v>
          </cell>
          <cell r="K36">
            <v>-7.0074475287745432</v>
          </cell>
          <cell r="L36">
            <v>-22.586691658856598</v>
          </cell>
          <cell r="N36">
            <v>-101.78324932144204</v>
          </cell>
          <cell r="O36">
            <v>16.711327649208304</v>
          </cell>
          <cell r="P36">
            <v>-667.21087160262391</v>
          </cell>
        </row>
        <row r="37">
          <cell r="A37" t="str">
            <v>J&amp;J Med Switzerland</v>
          </cell>
          <cell r="B37" t="str">
            <v>004840</v>
          </cell>
          <cell r="C37">
            <v>4586</v>
          </cell>
          <cell r="D37">
            <v>2711</v>
          </cell>
          <cell r="E37">
            <v>4066</v>
          </cell>
          <cell r="F37">
            <v>3845</v>
          </cell>
          <cell r="G37">
            <v>69.162670601254163</v>
          </cell>
          <cell r="H37">
            <v>56.722054380664694</v>
          </cell>
          <cell r="I37">
            <v>12.788981800295133</v>
          </cell>
          <cell r="J37">
            <v>12.914928351169969</v>
          </cell>
          <cell r="K37">
            <v>19.271781534460338</v>
          </cell>
          <cell r="L37">
            <v>1.7822105951602369</v>
          </cell>
          <cell r="N37">
            <v>1537.7348942598201</v>
          </cell>
          <cell r="O37">
            <v>525.12098675857089</v>
          </cell>
          <cell r="P37">
            <v>68.525997383911118</v>
          </cell>
        </row>
        <row r="38">
          <cell r="A38" t="str">
            <v>J&amp;J Prof Pr Portugal</v>
          </cell>
          <cell r="B38" t="str">
            <v>004420</v>
          </cell>
          <cell r="C38">
            <v>1171</v>
          </cell>
          <cell r="D38">
            <v>920</v>
          </cell>
          <cell r="E38">
            <v>1040</v>
          </cell>
          <cell r="F38">
            <v>923</v>
          </cell>
          <cell r="G38">
            <v>27.282608695652176</v>
          </cell>
          <cell r="H38">
            <v>16.924778761061951</v>
          </cell>
          <cell r="I38">
            <v>12.596153846153848</v>
          </cell>
          <cell r="J38">
            <v>12.686567164179134</v>
          </cell>
          <cell r="K38">
            <v>26.868905742145181</v>
          </cell>
          <cell r="L38">
            <v>5.4890219560878224</v>
          </cell>
          <cell r="N38">
            <v>155.70796460176996</v>
          </cell>
          <cell r="O38">
            <v>131.94029850746301</v>
          </cell>
          <cell r="P38">
            <v>50.6636726546906</v>
          </cell>
        </row>
        <row r="39">
          <cell r="A39" t="str">
            <v>J&amp;J Prof Pr Spain</v>
          </cell>
          <cell r="B39" t="str">
            <v>004600</v>
          </cell>
          <cell r="C39">
            <v>6246</v>
          </cell>
          <cell r="D39">
            <v>2310</v>
          </cell>
          <cell r="E39">
            <v>6154</v>
          </cell>
          <cell r="F39">
            <v>2437</v>
          </cell>
          <cell r="G39">
            <v>170.3896103896104</v>
          </cell>
          <cell r="H39">
            <v>145.95893403232856</v>
          </cell>
          <cell r="I39">
            <v>1.4949626259343518</v>
          </cell>
          <cell r="J39">
            <v>1.7899114084252361</v>
          </cell>
          <cell r="K39">
            <v>156.29872794419367</v>
          </cell>
          <cell r="L39">
            <v>113.98707715697459</v>
          </cell>
          <cell r="N39">
            <v>3371.6513761467895</v>
          </cell>
          <cell r="O39">
            <v>110.15114807448904</v>
          </cell>
          <cell r="P39">
            <v>2777.8650703154713</v>
          </cell>
        </row>
        <row r="40">
          <cell r="A40" t="str">
            <v>J&amp;J Prof Pr Sweden</v>
          </cell>
          <cell r="B40" t="str">
            <v>002610</v>
          </cell>
          <cell r="C40">
            <v>3337</v>
          </cell>
          <cell r="D40">
            <v>2326</v>
          </cell>
          <cell r="E40">
            <v>3323</v>
          </cell>
          <cell r="F40">
            <v>2067</v>
          </cell>
          <cell r="G40">
            <v>43.465176268271719</v>
          </cell>
          <cell r="H40">
            <v>30.486763450042691</v>
          </cell>
          <cell r="I40">
            <v>0.42130604875112854</v>
          </cell>
          <cell r="J40">
            <v>0.41987659279272649</v>
          </cell>
          <cell r="K40">
            <v>61.441702951136904</v>
          </cell>
          <cell r="L40">
            <v>33.475686693196202</v>
          </cell>
          <cell r="N40">
            <v>709.12211784799297</v>
          </cell>
          <cell r="O40">
            <v>13.9524991785023</v>
          </cell>
          <cell r="P40">
            <v>691.94244394836551</v>
          </cell>
        </row>
        <row r="41">
          <cell r="A41" t="str">
            <v>West Umbrellas</v>
          </cell>
          <cell r="B41" t="str">
            <v>A000FB</v>
          </cell>
          <cell r="C41">
            <v>30456</v>
          </cell>
          <cell r="D41">
            <v>17108</v>
          </cell>
          <cell r="E41">
            <v>29889</v>
          </cell>
          <cell r="F41">
            <v>18999</v>
          </cell>
          <cell r="G41">
            <v>78.021978021978029</v>
          </cell>
          <cell r="H41">
            <v>62.222408429027382</v>
          </cell>
          <cell r="I41">
            <v>1.897018970189702</v>
          </cell>
          <cell r="J41">
            <v>2.1443002314500972</v>
          </cell>
          <cell r="K41">
            <v>60.303173851255323</v>
          </cell>
          <cell r="L41">
            <v>33.969826761439066</v>
          </cell>
          <cell r="N41">
            <v>10645.009634038006</v>
          </cell>
          <cell r="O41">
            <v>640.90989617811954</v>
          </cell>
          <cell r="P41">
            <v>6453.9273864058077</v>
          </cell>
        </row>
        <row r="42">
          <cell r="A42" t="str">
            <v>J&amp;J Prof Czech Repub</v>
          </cell>
          <cell r="B42" t="str">
            <v>002130</v>
          </cell>
          <cell r="C42">
            <v>934</v>
          </cell>
          <cell r="D42">
            <v>1067</v>
          </cell>
          <cell r="E42">
            <v>650</v>
          </cell>
          <cell r="F42">
            <v>1031</v>
          </cell>
          <cell r="G42">
            <v>-12.46485473289597</v>
          </cell>
          <cell r="H42">
            <v>-18.847701237676944</v>
          </cell>
          <cell r="I42">
            <v>43.692307692307693</v>
          </cell>
          <cell r="J42">
            <v>42.478162406988005</v>
          </cell>
          <cell r="K42">
            <v>-9.4083414161008729</v>
          </cell>
          <cell r="L42">
            <v>-22.838370565045974</v>
          </cell>
          <cell r="N42">
            <v>-201.104972206013</v>
          </cell>
          <cell r="O42">
            <v>276.10805564542204</v>
          </cell>
          <cell r="P42">
            <v>-235.46360052562397</v>
          </cell>
        </row>
        <row r="43">
          <cell r="A43" t="str">
            <v>J&amp;J Prof Prd Hungary</v>
          </cell>
          <cell r="B43" t="str">
            <v>002320</v>
          </cell>
          <cell r="C43">
            <v>1242</v>
          </cell>
          <cell r="D43">
            <v>1038</v>
          </cell>
          <cell r="E43">
            <v>1221</v>
          </cell>
          <cell r="F43">
            <v>1604</v>
          </cell>
          <cell r="G43">
            <v>19.653179190751445</v>
          </cell>
          <cell r="H43">
            <v>15.397859182709057</v>
          </cell>
          <cell r="I43">
            <v>1.7199017199017197</v>
          </cell>
          <cell r="J43">
            <v>1.4053281145060765</v>
          </cell>
          <cell r="K43">
            <v>-22.568578553615961</v>
          </cell>
          <cell r="L43">
            <v>-33.50885126512599</v>
          </cell>
          <cell r="N43">
            <v>159.82977831651999</v>
          </cell>
          <cell r="O43">
            <v>17.159056278119195</v>
          </cell>
          <cell r="P43">
            <v>-537.48197429262086</v>
          </cell>
        </row>
        <row r="44">
          <cell r="A44" t="str">
            <v>J&amp;J Prof Prd Poland</v>
          </cell>
          <cell r="B44" t="str">
            <v>002560</v>
          </cell>
          <cell r="C44">
            <v>79</v>
          </cell>
          <cell r="D44">
            <v>1069</v>
          </cell>
          <cell r="E44">
            <v>279</v>
          </cell>
          <cell r="F44">
            <v>969</v>
          </cell>
          <cell r="G44">
            <v>-92.609915809167447</v>
          </cell>
          <cell r="H44">
            <v>-91.832335329341348</v>
          </cell>
          <cell r="I44">
            <v>-71.68458781362007</v>
          </cell>
          <cell r="J44">
            <v>-68.396663577386391</v>
          </cell>
          <cell r="K44">
            <v>-91.847265221878246</v>
          </cell>
          <cell r="L44">
            <v>-91.474999999999994</v>
          </cell>
          <cell r="N44">
            <v>-981.68766467065905</v>
          </cell>
          <cell r="O44">
            <v>-190.82669138090804</v>
          </cell>
          <cell r="P44">
            <v>-886.39274999999998</v>
          </cell>
        </row>
        <row r="45">
          <cell r="A45" t="str">
            <v>J&amp;J Prof Russia</v>
          </cell>
          <cell r="B45" t="str">
            <v>004466</v>
          </cell>
          <cell r="C45">
            <v>402</v>
          </cell>
          <cell r="D45">
            <v>-180</v>
          </cell>
          <cell r="E45">
            <v>380</v>
          </cell>
          <cell r="F45">
            <v>229</v>
          </cell>
          <cell r="G45">
            <v>323.33333333333331</v>
          </cell>
          <cell r="H45">
            <v>323.33333333333331</v>
          </cell>
          <cell r="I45">
            <v>5.7894736842105274</v>
          </cell>
          <cell r="J45">
            <v>5.7894736842105274</v>
          </cell>
          <cell r="K45">
            <v>75.54585152838429</v>
          </cell>
          <cell r="L45">
            <v>75.54585152838429</v>
          </cell>
          <cell r="N45">
            <v>581.99999999999989</v>
          </cell>
          <cell r="O45">
            <v>22.000000000000004</v>
          </cell>
          <cell r="P45">
            <v>173.00000000000003</v>
          </cell>
        </row>
        <row r="46">
          <cell r="A46" t="str">
            <v>J&amp;J S.E. Slovenia</v>
          </cell>
          <cell r="B46" t="str">
            <v>002790</v>
          </cell>
          <cell r="C46">
            <v>1102</v>
          </cell>
          <cell r="D46">
            <v>451</v>
          </cell>
          <cell r="E46">
            <v>1094</v>
          </cell>
          <cell r="F46">
            <v>618</v>
          </cell>
          <cell r="G46">
            <v>144.34589800443459</v>
          </cell>
          <cell r="H46">
            <v>123.03413180604456</v>
          </cell>
          <cell r="I46">
            <v>0.73126142595978072</v>
          </cell>
          <cell r="J46">
            <v>0.82483785332231285</v>
          </cell>
          <cell r="K46">
            <v>78.317152103559891</v>
          </cell>
          <cell r="L46">
            <v>54.928697194930081</v>
          </cell>
          <cell r="N46">
            <v>554.88393444526105</v>
          </cell>
          <cell r="O46">
            <v>9.0237261153461024</v>
          </cell>
          <cell r="P46">
            <v>339.45934866466786</v>
          </cell>
        </row>
        <row r="47">
          <cell r="A47" t="str">
            <v>J&amp;J Medical Turkey</v>
          </cell>
          <cell r="B47" t="str">
            <v>002693</v>
          </cell>
          <cell r="C47">
            <v>-1460</v>
          </cell>
          <cell r="D47">
            <v>-362</v>
          </cell>
          <cell r="E47">
            <v>-1529</v>
          </cell>
          <cell r="F47">
            <v>-1907</v>
          </cell>
          <cell r="G47">
            <v>-303.31491712707185</v>
          </cell>
          <cell r="H47">
            <v>-288.8412017167376</v>
          </cell>
          <cell r="I47">
            <v>4.5127534336167425</v>
          </cell>
          <cell r="J47">
            <v>4.4303797468354409</v>
          </cell>
          <cell r="K47">
            <v>23.43995804929208</v>
          </cell>
          <cell r="L47">
            <v>30.200308166409858</v>
          </cell>
          <cell r="N47">
            <v>-1045.6051502145901</v>
          </cell>
          <cell r="O47">
            <v>67.740506329113899</v>
          </cell>
          <cell r="P47">
            <v>575.9198767334359</v>
          </cell>
        </row>
        <row r="48">
          <cell r="A48" t="str">
            <v>East Umbrellas</v>
          </cell>
          <cell r="B48" t="str">
            <v>A000FC</v>
          </cell>
          <cell r="C48">
            <v>2299</v>
          </cell>
          <cell r="D48">
            <v>3083</v>
          </cell>
          <cell r="E48">
            <v>2095</v>
          </cell>
          <cell r="F48">
            <v>2544</v>
          </cell>
          <cell r="G48">
            <v>-25.429776192020764</v>
          </cell>
          <cell r="H48">
            <v>-30.220047821261151</v>
          </cell>
          <cell r="I48">
            <v>9.7374701670644388</v>
          </cell>
          <cell r="J48">
            <v>9.6040407153743743</v>
          </cell>
          <cell r="K48">
            <v>-9.6305031446540887</v>
          </cell>
          <cell r="L48">
            <v>-22.443360826263408</v>
          </cell>
          <cell r="N48">
            <v>-931.6840743294814</v>
          </cell>
          <cell r="O48">
            <v>201.20465298709314</v>
          </cell>
          <cell r="P48">
            <v>-570.95909942014111</v>
          </cell>
        </row>
        <row r="49">
          <cell r="A49" t="str">
            <v>J&amp;J Prof Pr S Africa</v>
          </cell>
          <cell r="B49" t="str">
            <v>004530</v>
          </cell>
          <cell r="C49">
            <v>3475</v>
          </cell>
          <cell r="D49">
            <v>2271</v>
          </cell>
          <cell r="E49">
            <v>3128</v>
          </cell>
          <cell r="F49">
            <v>3051</v>
          </cell>
          <cell r="G49">
            <v>53.016292382210487</v>
          </cell>
          <cell r="H49">
            <v>23.014719244048703</v>
          </cell>
          <cell r="I49">
            <v>11.093350383631714</v>
          </cell>
          <cell r="J49">
            <v>10.495388884354863</v>
          </cell>
          <cell r="K49">
            <v>13.897082923631595</v>
          </cell>
          <cell r="L49">
            <v>-17.913117288628843</v>
          </cell>
          <cell r="N49">
            <v>522.66427403234604</v>
          </cell>
          <cell r="O49">
            <v>328.29576430262011</v>
          </cell>
          <cell r="P49">
            <v>-546.52920847606606</v>
          </cell>
        </row>
        <row r="50">
          <cell r="A50" t="str">
            <v>J&amp;J Prof. Egypt</v>
          </cell>
          <cell r="B50" t="str">
            <v>003505</v>
          </cell>
          <cell r="C50">
            <v>280</v>
          </cell>
          <cell r="D50">
            <v>-125</v>
          </cell>
          <cell r="E50">
            <v>157</v>
          </cell>
          <cell r="F50">
            <v>-687</v>
          </cell>
          <cell r="G50">
            <v>324</v>
          </cell>
          <cell r="H50">
            <v>378.52112676056328</v>
          </cell>
          <cell r="I50">
            <v>78.343949044585983</v>
          </cell>
          <cell r="J50">
            <v>75.973303670745224</v>
          </cell>
          <cell r="K50">
            <v>140.75691411935952</v>
          </cell>
          <cell r="L50">
            <v>149.42205560762298</v>
          </cell>
          <cell r="N50">
            <v>473.15140845070408</v>
          </cell>
          <cell r="O50">
            <v>119.27808676307001</v>
          </cell>
          <cell r="P50">
            <v>1026.52952202437</v>
          </cell>
        </row>
        <row r="51">
          <cell r="A51" t="str">
            <v>J&amp;J Medical Israel</v>
          </cell>
          <cell r="B51" t="str">
            <v>004966</v>
          </cell>
          <cell r="C51">
            <v>318</v>
          </cell>
          <cell r="D51">
            <v>218</v>
          </cell>
          <cell r="E51">
            <v>453</v>
          </cell>
          <cell r="F51">
            <v>1373</v>
          </cell>
          <cell r="G51">
            <v>45.87155963302753</v>
          </cell>
          <cell r="H51">
            <v>43.87855044074437</v>
          </cell>
          <cell r="I51">
            <v>-29.801324503311257</v>
          </cell>
          <cell r="J51">
            <v>-28.965183752417886</v>
          </cell>
          <cell r="K51">
            <v>-76.839038601602326</v>
          </cell>
          <cell r="L51">
            <v>-77.295208655332132</v>
          </cell>
          <cell r="N51">
            <v>95.655239960822726</v>
          </cell>
          <cell r="O51">
            <v>-131.212282398453</v>
          </cell>
          <cell r="P51">
            <v>-1061.2632148377102</v>
          </cell>
        </row>
        <row r="52">
          <cell r="A52" t="str">
            <v>J&amp;J Prof Middle East</v>
          </cell>
          <cell r="B52" t="str">
            <v>004961</v>
          </cell>
          <cell r="C52">
            <v>5797</v>
          </cell>
          <cell r="D52">
            <v>4262</v>
          </cell>
          <cell r="E52">
            <v>5192</v>
          </cell>
          <cell r="F52">
            <v>3928</v>
          </cell>
          <cell r="G52">
            <v>36.015954950727355</v>
          </cell>
          <cell r="H52">
            <v>36.015954950727355</v>
          </cell>
          <cell r="I52">
            <v>11.652542372881355</v>
          </cell>
          <cell r="J52">
            <v>11.652542372881355</v>
          </cell>
          <cell r="K52">
            <v>47.581466395112024</v>
          </cell>
          <cell r="L52">
            <v>47.581466395112024</v>
          </cell>
          <cell r="N52">
            <v>1535</v>
          </cell>
          <cell r="O52">
            <v>604.99999999999989</v>
          </cell>
          <cell r="P52">
            <v>1869.0000000000005</v>
          </cell>
        </row>
        <row r="53">
          <cell r="A53" t="str">
            <v>Africa/ME</v>
          </cell>
          <cell r="B53" t="str">
            <v>A000FD</v>
          </cell>
          <cell r="C53">
            <v>9870</v>
          </cell>
          <cell r="D53">
            <v>6626</v>
          </cell>
          <cell r="E53">
            <v>8930</v>
          </cell>
          <cell r="F53">
            <v>7665</v>
          </cell>
          <cell r="G53">
            <v>48.958647751282825</v>
          </cell>
          <cell r="H53">
            <v>39.638860888075357</v>
          </cell>
          <cell r="I53">
            <v>10.526315789473685</v>
          </cell>
          <cell r="J53">
            <v>10.317598753272533</v>
          </cell>
          <cell r="K53">
            <v>28.767123287671236</v>
          </cell>
          <cell r="L53">
            <v>16.80022307515452</v>
          </cell>
          <cell r="N53">
            <v>2626.470922443873</v>
          </cell>
          <cell r="O53">
            <v>921.36156866723718</v>
          </cell>
          <cell r="P53">
            <v>1287.737098710594</v>
          </cell>
        </row>
        <row r="54">
          <cell r="A54" t="str">
            <v>Ttl Hak Umbrellas</v>
          </cell>
          <cell r="B54" t="str">
            <v>A000DN</v>
          </cell>
          <cell r="C54">
            <v>42625</v>
          </cell>
          <cell r="D54">
            <v>26817</v>
          </cell>
          <cell r="E54">
            <v>40914</v>
          </cell>
          <cell r="F54">
            <v>29208</v>
          </cell>
          <cell r="G54">
            <v>58.947682440243128</v>
          </cell>
          <cell r="H54">
            <v>46.01482821401499</v>
          </cell>
          <cell r="I54">
            <v>4.1819426113310847</v>
          </cell>
          <cell r="J54">
            <v>4.3102021748850019</v>
          </cell>
          <cell r="K54">
            <v>45.936044919200221</v>
          </cell>
          <cell r="L54">
            <v>24.5504840649694</v>
          </cell>
          <cell r="N54">
            <v>12339.7964821524</v>
          </cell>
          <cell r="O54">
            <v>1763.4761178324497</v>
          </cell>
          <cell r="P54">
            <v>7170.7053856962621</v>
          </cell>
        </row>
        <row r="55">
          <cell r="A55" t="str">
            <v>W European RO-Prof</v>
          </cell>
          <cell r="B55" t="str">
            <v>003730</v>
          </cell>
          <cell r="C55">
            <v>-3460</v>
          </cell>
          <cell r="D55">
            <v>-4301</v>
          </cell>
          <cell r="E55">
            <v>-2881</v>
          </cell>
          <cell r="F55">
            <v>-1760</v>
          </cell>
          <cell r="G55">
            <v>19.553592187863291</v>
          </cell>
          <cell r="H55">
            <v>19.553592187863291</v>
          </cell>
          <cell r="I55">
            <v>-20.097188476223536</v>
          </cell>
          <cell r="J55">
            <v>-20.097188476223536</v>
          </cell>
          <cell r="K55">
            <v>-96.590909090909108</v>
          </cell>
          <cell r="L55">
            <v>-96.590909090909108</v>
          </cell>
          <cell r="N55">
            <v>841.00000000000023</v>
          </cell>
          <cell r="O55">
            <v>-579.00000000000011</v>
          </cell>
          <cell r="P55">
            <v>-1700.0000000000002</v>
          </cell>
        </row>
        <row r="56">
          <cell r="A56" t="str">
            <v>Ttl Hak</v>
          </cell>
          <cell r="B56" t="str">
            <v>A000CF</v>
          </cell>
          <cell r="C56">
            <v>39165</v>
          </cell>
          <cell r="D56">
            <v>22516</v>
          </cell>
          <cell r="E56">
            <v>38033</v>
          </cell>
          <cell r="F56">
            <v>27448</v>
          </cell>
          <cell r="G56">
            <v>73.942973885237166</v>
          </cell>
          <cell r="H56">
            <v>58.539689474828563</v>
          </cell>
          <cell r="I56">
            <v>2.9763626324507664</v>
          </cell>
          <cell r="J56">
            <v>3.1143378587869739</v>
          </cell>
          <cell r="K56">
            <v>42.68799183911397</v>
          </cell>
          <cell r="L56">
            <v>19.931162145497897</v>
          </cell>
          <cell r="N56">
            <v>13180.796482152398</v>
          </cell>
          <cell r="O56">
            <v>1184.4761178324497</v>
          </cell>
          <cell r="P56">
            <v>5470.705385696263</v>
          </cell>
        </row>
        <row r="57">
          <cell r="A57" t="str">
            <v>Cordis USA</v>
          </cell>
          <cell r="B57" t="str">
            <v>001650</v>
          </cell>
          <cell r="C57">
            <v>-10993</v>
          </cell>
          <cell r="D57">
            <v>51388</v>
          </cell>
          <cell r="E57">
            <v>71577</v>
          </cell>
          <cell r="F57">
            <v>44655</v>
          </cell>
          <cell r="G57">
            <v>-121.39215381022807</v>
          </cell>
          <cell r="H57">
            <v>-121.39215381022807</v>
          </cell>
          <cell r="I57">
            <v>-115.35828548276683</v>
          </cell>
          <cell r="J57">
            <v>-115.35828548276683</v>
          </cell>
          <cell r="K57">
            <v>-124.61762400627029</v>
          </cell>
          <cell r="L57">
            <v>-124.61762400627029</v>
          </cell>
          <cell r="N57">
            <v>-62381.000000000007</v>
          </cell>
          <cell r="O57">
            <v>-82570.000000000015</v>
          </cell>
          <cell r="P57">
            <v>-55648</v>
          </cell>
        </row>
        <row r="58">
          <cell r="A58" t="str">
            <v>Cordis Roden</v>
          </cell>
          <cell r="B58" t="str">
            <v>002523</v>
          </cell>
          <cell r="C58">
            <v>65654</v>
          </cell>
          <cell r="D58">
            <v>62277</v>
          </cell>
          <cell r="E58">
            <v>80520</v>
          </cell>
          <cell r="F58">
            <v>100818</v>
          </cell>
          <cell r="G58">
            <v>5.4225476500152547</v>
          </cell>
          <cell r="H58">
            <v>-4.7079646017699153</v>
          </cell>
          <cell r="I58">
            <v>-18.462493790362643</v>
          </cell>
          <cell r="J58">
            <v>-18.171769647396914</v>
          </cell>
          <cell r="K58">
            <v>-34.87869229701046</v>
          </cell>
          <cell r="L58">
            <v>-45.714861867311996</v>
          </cell>
          <cell r="N58">
            <v>-2931.9791150442502</v>
          </cell>
          <cell r="O58">
            <v>-14631.908920083997</v>
          </cell>
          <cell r="P58">
            <v>-46088.809437386604</v>
          </cell>
        </row>
        <row r="59">
          <cell r="A59" t="str">
            <v>Ttl Cordis Dom</v>
          </cell>
          <cell r="B59" t="str">
            <v>A000FE</v>
          </cell>
          <cell r="C59">
            <v>54661</v>
          </cell>
          <cell r="D59">
            <v>113665</v>
          </cell>
          <cell r="E59">
            <v>152097</v>
          </cell>
          <cell r="F59">
            <v>145473</v>
          </cell>
          <cell r="G59">
            <v>-51.910438569480498</v>
          </cell>
          <cell r="H59">
            <v>-57.460941463990011</v>
          </cell>
          <cell r="I59">
            <v>-64.061750067391202</v>
          </cell>
          <cell r="J59">
            <v>-63.907840996261598</v>
          </cell>
          <cell r="K59">
            <v>-62.425329786283363</v>
          </cell>
          <cell r="L59">
            <v>-69.935183461801586</v>
          </cell>
          <cell r="N59">
            <v>-65312.979115044247</v>
          </cell>
          <cell r="O59">
            <v>-97201.90892008401</v>
          </cell>
          <cell r="P59">
            <v>-101736.80943738662</v>
          </cell>
        </row>
        <row r="60">
          <cell r="A60" t="str">
            <v>Cordis Benelux</v>
          </cell>
          <cell r="B60" t="str">
            <v>002521</v>
          </cell>
          <cell r="C60">
            <v>2181</v>
          </cell>
          <cell r="D60">
            <v>516</v>
          </cell>
          <cell r="E60">
            <v>2083</v>
          </cell>
          <cell r="F60">
            <v>763</v>
          </cell>
          <cell r="G60">
            <v>322.67441860465118</v>
          </cell>
          <cell r="H60">
            <v>285.49019607843223</v>
          </cell>
          <cell r="I60">
            <v>4.7047527604416706</v>
          </cell>
          <cell r="J60">
            <v>5.0774986638161295</v>
          </cell>
          <cell r="K60">
            <v>185.84534731323726</v>
          </cell>
          <cell r="L60">
            <v>138.30303030303017</v>
          </cell>
          <cell r="N60">
            <v>1473.1294117647103</v>
          </cell>
          <cell r="O60">
            <v>105.76429716728998</v>
          </cell>
          <cell r="P60">
            <v>1055.2521212121203</v>
          </cell>
        </row>
        <row r="61">
          <cell r="A61" t="str">
            <v>Cordis European HQ</v>
          </cell>
          <cell r="B61" t="str">
            <v>002522</v>
          </cell>
          <cell r="C61">
            <v>-8932</v>
          </cell>
          <cell r="D61">
            <v>-8685</v>
          </cell>
          <cell r="E61">
            <v>-9695</v>
          </cell>
          <cell r="F61">
            <v>-9157</v>
          </cell>
          <cell r="G61">
            <v>-2.8439838802533104</v>
          </cell>
          <cell r="H61">
            <v>7.0604522381172137</v>
          </cell>
          <cell r="I61">
            <v>7.8700361010830333</v>
          </cell>
          <cell r="J61">
            <v>7.5510672481064987</v>
          </cell>
          <cell r="K61">
            <v>2.4571366167958941</v>
          </cell>
          <cell r="L61">
            <v>18.700171561206943</v>
          </cell>
          <cell r="N61">
            <v>613.20027688048003</v>
          </cell>
          <cell r="O61">
            <v>732.07596970392501</v>
          </cell>
          <cell r="P61">
            <v>1712.3747098597198</v>
          </cell>
        </row>
        <row r="62">
          <cell r="A62" t="str">
            <v>Cordis France</v>
          </cell>
          <cell r="B62" t="str">
            <v>002232</v>
          </cell>
          <cell r="C62">
            <v>1392</v>
          </cell>
          <cell r="D62">
            <v>844</v>
          </cell>
          <cell r="E62">
            <v>1152</v>
          </cell>
          <cell r="F62">
            <v>87</v>
          </cell>
          <cell r="G62">
            <v>64.928909952606631</v>
          </cell>
          <cell r="H62">
            <v>49.227110582639696</v>
          </cell>
          <cell r="I62">
            <v>20.833333333333332</v>
          </cell>
          <cell r="J62">
            <v>21.022179363548698</v>
          </cell>
          <cell r="K62">
            <v>1500</v>
          </cell>
          <cell r="L62">
            <v>1221.0526315789425</v>
          </cell>
          <cell r="N62">
            <v>415.47681331747901</v>
          </cell>
          <cell r="O62">
            <v>242.17550626808099</v>
          </cell>
          <cell r="P62">
            <v>1062.3157894736798</v>
          </cell>
        </row>
        <row r="63">
          <cell r="A63" t="str">
            <v>Cordis Germany</v>
          </cell>
          <cell r="B63" t="str">
            <v>002302</v>
          </cell>
          <cell r="C63">
            <v>545</v>
          </cell>
          <cell r="D63">
            <v>2149</v>
          </cell>
          <cell r="E63">
            <v>819</v>
          </cell>
          <cell r="F63">
            <v>1070</v>
          </cell>
          <cell r="G63">
            <v>-74.63936714751047</v>
          </cell>
          <cell r="H63">
            <v>-76.87645687645697</v>
          </cell>
          <cell r="I63">
            <v>-33.455433455433457</v>
          </cell>
          <cell r="J63">
            <v>-32.700135685210256</v>
          </cell>
          <cell r="K63">
            <v>-49.065420560747661</v>
          </cell>
          <cell r="L63">
            <v>-57.130509939498701</v>
          </cell>
          <cell r="N63">
            <v>-1652.0750582750602</v>
          </cell>
          <cell r="O63">
            <v>-267.81411126187203</v>
          </cell>
          <cell r="P63">
            <v>-611.29645635263603</v>
          </cell>
        </row>
        <row r="64">
          <cell r="A64" t="str">
            <v>Cordis Italy</v>
          </cell>
          <cell r="B64" t="str">
            <v>002332</v>
          </cell>
          <cell r="C64">
            <v>2449</v>
          </cell>
          <cell r="D64">
            <v>701</v>
          </cell>
          <cell r="E64">
            <v>1326</v>
          </cell>
          <cell r="F64">
            <v>227</v>
          </cell>
          <cell r="G64">
            <v>249.35805991440796</v>
          </cell>
          <cell r="H64">
            <v>217.38505747126393</v>
          </cell>
          <cell r="I64">
            <v>84.690799396681754</v>
          </cell>
          <cell r="J64">
            <v>85.008375209380119</v>
          </cell>
          <cell r="K64">
            <v>978.8546255506609</v>
          </cell>
          <cell r="L64">
            <v>780.07968127489846</v>
          </cell>
          <cell r="N64">
            <v>1523.8692528735603</v>
          </cell>
          <cell r="O64">
            <v>1127.2110552763804</v>
          </cell>
          <cell r="P64">
            <v>1770.7808764940196</v>
          </cell>
        </row>
        <row r="65">
          <cell r="A65" t="str">
            <v>Cordis PR LLC</v>
          </cell>
          <cell r="B65" t="str">
            <v>001651</v>
          </cell>
          <cell r="C65">
            <v>166122</v>
          </cell>
          <cell r="D65">
            <v>169701</v>
          </cell>
          <cell r="E65">
            <v>80002</v>
          </cell>
          <cell r="F65">
            <v>-94079</v>
          </cell>
          <cell r="G65">
            <v>-2.1090034825958592</v>
          </cell>
          <cell r="H65">
            <v>-2.1090034825958592</v>
          </cell>
          <cell r="I65">
            <v>107.64730881727958</v>
          </cell>
          <cell r="J65">
            <v>107.64730881727958</v>
          </cell>
          <cell r="K65">
            <v>276.57713198482128</v>
          </cell>
          <cell r="L65">
            <v>276.57713198482128</v>
          </cell>
          <cell r="N65">
            <v>-3578.9999999999991</v>
          </cell>
          <cell r="O65">
            <v>86120</v>
          </cell>
          <cell r="P65">
            <v>260201</v>
          </cell>
        </row>
        <row r="66">
          <cell r="A66" t="str">
            <v>Cordis UK</v>
          </cell>
          <cell r="B66" t="str">
            <v>005102</v>
          </cell>
          <cell r="C66">
            <v>2057</v>
          </cell>
          <cell r="D66">
            <v>1621</v>
          </cell>
          <cell r="E66">
            <v>1528</v>
          </cell>
          <cell r="F66">
            <v>1329</v>
          </cell>
          <cell r="G66">
            <v>26.89697717458359</v>
          </cell>
          <cell r="H66">
            <v>24.124513618677046</v>
          </cell>
          <cell r="I66">
            <v>34.620418848167546</v>
          </cell>
          <cell r="J66">
            <v>34.741288278775066</v>
          </cell>
          <cell r="K66">
            <v>54.778028592927022</v>
          </cell>
          <cell r="L66">
            <v>41.620421753607069</v>
          </cell>
          <cell r="N66">
            <v>391.05836575875492</v>
          </cell>
          <cell r="O66">
            <v>530.846884899683</v>
          </cell>
          <cell r="P66">
            <v>553.13540510543794</v>
          </cell>
        </row>
        <row r="67">
          <cell r="A67" t="str">
            <v>Ttl Cordis Intl</v>
          </cell>
          <cell r="B67" t="str">
            <v>A000FF</v>
          </cell>
          <cell r="C67">
            <v>165814</v>
          </cell>
          <cell r="D67">
            <v>166847</v>
          </cell>
          <cell r="E67">
            <v>77215</v>
          </cell>
          <cell r="F67">
            <v>-99760</v>
          </cell>
          <cell r="G67">
            <v>-0.61913010123046863</v>
          </cell>
          <cell r="H67">
            <v>-0.48807646387413373</v>
          </cell>
          <cell r="I67">
            <v>114.74324936864599</v>
          </cell>
          <cell r="J67">
            <v>114.73192980904417</v>
          </cell>
          <cell r="K67">
            <v>266.21291098636726</v>
          </cell>
          <cell r="L67">
            <v>266.38288136105888</v>
          </cell>
          <cell r="N67">
            <v>-814.34093768007585</v>
          </cell>
          <cell r="O67">
            <v>88590.259602053455</v>
          </cell>
          <cell r="P67">
            <v>265743.56244579231</v>
          </cell>
        </row>
        <row r="68">
          <cell r="A68" t="str">
            <v>Ttl Cordis Direct</v>
          </cell>
          <cell r="B68" t="str">
            <v>A000DO</v>
          </cell>
          <cell r="C68">
            <v>220475</v>
          </cell>
          <cell r="D68">
            <v>280512</v>
          </cell>
          <cell r="E68">
            <v>229312</v>
          </cell>
          <cell r="F68">
            <v>45713</v>
          </cell>
          <cell r="G68">
            <v>-21.402649441022131</v>
          </cell>
          <cell r="H68">
            <v>-23.573793653292675</v>
          </cell>
          <cell r="I68">
            <v>-3.8537015071169409</v>
          </cell>
          <cell r="J68">
            <v>-3.7554289867213728</v>
          </cell>
          <cell r="K68">
            <v>382.30262726139171</v>
          </cell>
          <cell r="L68">
            <v>358.77486274890231</v>
          </cell>
          <cell r="N68">
            <v>-66127.320052724346</v>
          </cell>
          <cell r="O68">
            <v>-8611.6493180305151</v>
          </cell>
          <cell r="P68">
            <v>164006.75300840571</v>
          </cell>
        </row>
        <row r="69">
          <cell r="A69" t="str">
            <v>Biosense Webster USA</v>
          </cell>
          <cell r="B69" t="str">
            <v>001655</v>
          </cell>
          <cell r="C69">
            <v>17002</v>
          </cell>
          <cell r="D69">
            <v>13387</v>
          </cell>
          <cell r="E69">
            <v>15636</v>
          </cell>
          <cell r="F69">
            <v>7891</v>
          </cell>
          <cell r="G69">
            <v>27.003809666093975</v>
          </cell>
          <cell r="H69">
            <v>27.003809666093975</v>
          </cell>
          <cell r="I69">
            <v>8.7362496802251233</v>
          </cell>
          <cell r="J69">
            <v>8.7362496802251233</v>
          </cell>
          <cell r="K69">
            <v>115.46065137498415</v>
          </cell>
          <cell r="L69">
            <v>115.46065137498421</v>
          </cell>
          <cell r="N69">
            <v>3615.0000000000005</v>
          </cell>
          <cell r="O69">
            <v>1366.0000000000002</v>
          </cell>
          <cell r="P69">
            <v>9111.0000000000036</v>
          </cell>
        </row>
        <row r="70">
          <cell r="A70" t="str">
            <v>Biosense Europe</v>
          </cell>
          <cell r="B70" t="str">
            <v>003717</v>
          </cell>
          <cell r="C70">
            <v>-3589</v>
          </cell>
          <cell r="D70">
            <v>-3962</v>
          </cell>
          <cell r="E70">
            <v>-4071</v>
          </cell>
          <cell r="F70">
            <v>-3351</v>
          </cell>
          <cell r="G70">
            <v>9.4144371529530542</v>
          </cell>
          <cell r="H70">
            <v>18.108244815376832</v>
          </cell>
          <cell r="I70">
            <v>11.839842790469172</v>
          </cell>
          <cell r="J70">
            <v>11.48168398031712</v>
          </cell>
          <cell r="K70">
            <v>-7.1023575052223213</v>
          </cell>
          <cell r="L70">
            <v>10.675862068965506</v>
          </cell>
          <cell r="N70">
            <v>717.44865958523008</v>
          </cell>
          <cell r="O70">
            <v>467.41935483870998</v>
          </cell>
          <cell r="P70">
            <v>357.74813793103408</v>
          </cell>
        </row>
        <row r="71">
          <cell r="A71" t="str">
            <v>Biosense Israel</v>
          </cell>
          <cell r="B71" t="str">
            <v>004968</v>
          </cell>
          <cell r="C71">
            <v>4105</v>
          </cell>
          <cell r="D71">
            <v>2248</v>
          </cell>
          <cell r="E71">
            <v>3290</v>
          </cell>
          <cell r="F71">
            <v>3381</v>
          </cell>
          <cell r="G71">
            <v>82.606761565836294</v>
          </cell>
          <cell r="H71">
            <v>82.606761565836294</v>
          </cell>
          <cell r="I71">
            <v>24.772036474164139</v>
          </cell>
          <cell r="J71">
            <v>24.772036474164139</v>
          </cell>
          <cell r="K71">
            <v>21.413782904466135</v>
          </cell>
          <cell r="L71">
            <v>21.413782904466135</v>
          </cell>
          <cell r="N71">
            <v>1857</v>
          </cell>
          <cell r="O71">
            <v>815.00000000000011</v>
          </cell>
          <cell r="P71">
            <v>724.00000000000011</v>
          </cell>
        </row>
        <row r="72">
          <cell r="A72" t="str">
            <v>Ttl Biosense</v>
          </cell>
          <cell r="B72" t="str">
            <v>A000DP</v>
          </cell>
          <cell r="C72">
            <v>17518</v>
          </cell>
          <cell r="D72">
            <v>11673</v>
          </cell>
          <cell r="E72">
            <v>14855</v>
          </cell>
          <cell r="F72">
            <v>7921</v>
          </cell>
          <cell r="G72">
            <v>50.072817613295641</v>
          </cell>
          <cell r="H72">
            <v>53.023632824340197</v>
          </cell>
          <cell r="I72">
            <v>17.926624032312354</v>
          </cell>
          <cell r="J72">
            <v>17.828470917796771</v>
          </cell>
          <cell r="K72">
            <v>121.15894457770484</v>
          </cell>
          <cell r="L72">
            <v>128.68006738961037</v>
          </cell>
          <cell r="N72">
            <v>6189.4486595852313</v>
          </cell>
          <cell r="O72">
            <v>2648.4193548387102</v>
          </cell>
          <cell r="P72">
            <v>10192.748137931037</v>
          </cell>
        </row>
        <row r="73">
          <cell r="A73" t="str">
            <v>Ttl Croce Direct</v>
          </cell>
          <cell r="B73" t="str">
            <v>A000CG</v>
          </cell>
          <cell r="C73">
            <v>237993</v>
          </cell>
          <cell r="D73">
            <v>292185</v>
          </cell>
          <cell r="E73">
            <v>244167</v>
          </cell>
          <cell r="F73">
            <v>53634</v>
          </cell>
          <cell r="G73">
            <v>-18.547153344627549</v>
          </cell>
          <cell r="H73">
            <v>-20.513671609815393</v>
          </cell>
          <cell r="I73">
            <v>-2.5285972305839857</v>
          </cell>
          <cell r="J73">
            <v>-2.4422751490544594</v>
          </cell>
          <cell r="K73">
            <v>343.73531714956931</v>
          </cell>
          <cell r="L73">
            <v>324.79304386459472</v>
          </cell>
          <cell r="N73">
            <v>-59937.871393139103</v>
          </cell>
          <cell r="O73">
            <v>-5963.2299631918022</v>
          </cell>
          <cell r="P73">
            <v>174199.50114633673</v>
          </cell>
        </row>
        <row r="74">
          <cell r="A74" t="str">
            <v>DePuy Ortho Joint US</v>
          </cell>
          <cell r="B74" t="str">
            <v>000940</v>
          </cell>
          <cell r="C74">
            <v>151298</v>
          </cell>
          <cell r="D74">
            <v>143040</v>
          </cell>
          <cell r="E74">
            <v>149997</v>
          </cell>
          <cell r="F74">
            <v>131423</v>
          </cell>
          <cell r="G74">
            <v>5.7732102908277412</v>
          </cell>
          <cell r="H74">
            <v>5.7732102908277412</v>
          </cell>
          <cell r="I74">
            <v>0.86735068034694041</v>
          </cell>
          <cell r="J74">
            <v>0.86735068034694041</v>
          </cell>
          <cell r="K74">
            <v>15.122923689156389</v>
          </cell>
          <cell r="L74">
            <v>15.122923689156389</v>
          </cell>
          <cell r="N74">
            <v>8258.0000000000018</v>
          </cell>
          <cell r="O74">
            <v>1301.0000000000002</v>
          </cell>
          <cell r="P74">
            <v>19875</v>
          </cell>
        </row>
        <row r="75">
          <cell r="A75" t="str">
            <v>DePuy Acromed USA</v>
          </cell>
          <cell r="B75" t="str">
            <v>000942</v>
          </cell>
          <cell r="C75">
            <v>86178</v>
          </cell>
          <cell r="D75">
            <v>89200</v>
          </cell>
          <cell r="E75">
            <v>84443</v>
          </cell>
          <cell r="F75">
            <v>75071</v>
          </cell>
          <cell r="G75">
            <v>-3.3878923766816142</v>
          </cell>
          <cell r="H75">
            <v>-3.3878923766816142</v>
          </cell>
          <cell r="I75">
            <v>2.0546404083227738</v>
          </cell>
          <cell r="J75">
            <v>2.0546404083227738</v>
          </cell>
          <cell r="K75">
            <v>14.795327090354466</v>
          </cell>
          <cell r="L75">
            <v>14.795327090354466</v>
          </cell>
          <cell r="N75">
            <v>-3022</v>
          </cell>
          <cell r="O75">
            <v>1734.9999999999998</v>
          </cell>
          <cell r="P75">
            <v>11107</v>
          </cell>
        </row>
        <row r="76">
          <cell r="A76" t="str">
            <v>DePuy Ace Medical US</v>
          </cell>
          <cell r="B76" t="str">
            <v>000944</v>
          </cell>
          <cell r="C76">
            <v>19475</v>
          </cell>
          <cell r="D76">
            <v>17132</v>
          </cell>
          <cell r="E76">
            <v>17979</v>
          </cell>
          <cell r="F76">
            <v>16838</v>
          </cell>
          <cell r="G76">
            <v>13.676161568993695</v>
          </cell>
          <cell r="H76">
            <v>13.676161568993695</v>
          </cell>
          <cell r="I76">
            <v>8.320818732966238</v>
          </cell>
          <cell r="J76">
            <v>8.320818732966238</v>
          </cell>
          <cell r="K76">
            <v>15.661004869937047</v>
          </cell>
          <cell r="L76">
            <v>15.661004869937047</v>
          </cell>
          <cell r="N76">
            <v>2342.9999999999995</v>
          </cell>
          <cell r="O76">
            <v>1496</v>
          </cell>
          <cell r="P76">
            <v>2637</v>
          </cell>
        </row>
        <row r="77">
          <cell r="A77" t="str">
            <v>DePuy CBS USA</v>
          </cell>
          <cell r="B77" t="str">
            <v>000946</v>
          </cell>
          <cell r="C77">
            <v>-1090</v>
          </cell>
          <cell r="D77">
            <v>-391</v>
          </cell>
          <cell r="E77">
            <v>-726</v>
          </cell>
          <cell r="F77">
            <v>-712</v>
          </cell>
          <cell r="G77">
            <v>-178.772378516624</v>
          </cell>
          <cell r="H77">
            <v>-178.772378516624</v>
          </cell>
          <cell r="I77">
            <v>-50.137741046831955</v>
          </cell>
          <cell r="J77">
            <v>-50.137741046831955</v>
          </cell>
          <cell r="K77">
            <v>-53.08988764044944</v>
          </cell>
          <cell r="L77">
            <v>-53.08988764044944</v>
          </cell>
          <cell r="N77">
            <v>-698.99999999999989</v>
          </cell>
          <cell r="O77">
            <v>-363.99999999999994</v>
          </cell>
          <cell r="P77">
            <v>-378</v>
          </cell>
        </row>
        <row r="78">
          <cell r="A78" t="str">
            <v>DePuy Ireland</v>
          </cell>
          <cell r="B78" t="str">
            <v>003970</v>
          </cell>
          <cell r="C78">
            <v>61173</v>
          </cell>
          <cell r="D78">
            <v>64640</v>
          </cell>
          <cell r="E78">
            <v>63896</v>
          </cell>
          <cell r="F78">
            <v>24871</v>
          </cell>
          <cell r="G78">
            <v>-5.3635519801980198</v>
          </cell>
          <cell r="H78">
            <v>-14.465525793650791</v>
          </cell>
          <cell r="I78">
            <v>-4.261612620508326</v>
          </cell>
          <cell r="J78">
            <v>-3.9228318214267088</v>
          </cell>
          <cell r="K78">
            <v>145.96115958345058</v>
          </cell>
          <cell r="L78">
            <v>105.00055726864059</v>
          </cell>
          <cell r="N78">
            <v>-9350.515873015871</v>
          </cell>
          <cell r="O78">
            <v>-2506.5326206188097</v>
          </cell>
          <cell r="P78">
            <v>26114.688598283603</v>
          </cell>
        </row>
        <row r="79">
          <cell r="A79" t="str">
            <v>DePuy Australia</v>
          </cell>
          <cell r="B79" t="str">
            <v>002961</v>
          </cell>
          <cell r="C79">
            <v>3941</v>
          </cell>
          <cell r="D79">
            <v>1027</v>
          </cell>
          <cell r="E79">
            <v>971</v>
          </cell>
          <cell r="F79">
            <v>3587</v>
          </cell>
          <cell r="G79">
            <v>283.73904576436223</v>
          </cell>
          <cell r="H79">
            <v>242.88052373158712</v>
          </cell>
          <cell r="I79">
            <v>305.87023686920702</v>
          </cell>
          <cell r="J79">
            <v>307.0595854922276</v>
          </cell>
          <cell r="K79">
            <v>9.8689712851965439</v>
          </cell>
          <cell r="L79">
            <v>-5.786238944685949</v>
          </cell>
          <cell r="N79">
            <v>2494.3829787233994</v>
          </cell>
          <cell r="O79">
            <v>2981.54857512953</v>
          </cell>
          <cell r="P79">
            <v>-207.55239094588498</v>
          </cell>
        </row>
        <row r="80">
          <cell r="A80" t="str">
            <v>DePuy France</v>
          </cell>
          <cell r="B80" t="str">
            <v>002231</v>
          </cell>
          <cell r="C80">
            <v>3915</v>
          </cell>
          <cell r="D80">
            <v>2396</v>
          </cell>
          <cell r="E80">
            <v>2149</v>
          </cell>
          <cell r="F80">
            <v>2267</v>
          </cell>
          <cell r="G80">
            <v>63.397328881469114</v>
          </cell>
          <cell r="H80">
            <v>47.47179272879216</v>
          </cell>
          <cell r="I80">
            <v>82.177757096323873</v>
          </cell>
          <cell r="J80">
            <v>82.660455486542602</v>
          </cell>
          <cell r="K80">
            <v>72.695191883546542</v>
          </cell>
          <cell r="L80">
            <v>44.099632503062466</v>
          </cell>
          <cell r="N80">
            <v>1137.4241537818602</v>
          </cell>
          <cell r="O80">
            <v>1776.3731884058006</v>
          </cell>
          <cell r="P80">
            <v>999.738668844426</v>
          </cell>
        </row>
        <row r="81">
          <cell r="A81" t="str">
            <v>DePuy Germany</v>
          </cell>
          <cell r="B81" t="str">
            <v>002301</v>
          </cell>
          <cell r="C81">
            <v>3958</v>
          </cell>
          <cell r="D81">
            <v>2204</v>
          </cell>
          <cell r="E81">
            <v>4714</v>
          </cell>
          <cell r="F81">
            <v>-384</v>
          </cell>
          <cell r="G81">
            <v>79.582577132486392</v>
          </cell>
          <cell r="H81">
            <v>62.391996361982727</v>
          </cell>
          <cell r="I81">
            <v>-16.037335596096732</v>
          </cell>
          <cell r="J81">
            <v>-15.718668869483135</v>
          </cell>
          <cell r="K81">
            <v>1130.729166666667</v>
          </cell>
          <cell r="L81">
            <v>956.35491606714584</v>
          </cell>
          <cell r="N81">
            <v>1375.1195998180992</v>
          </cell>
          <cell r="O81">
            <v>-740.978050507435</v>
          </cell>
          <cell r="P81">
            <v>3672.4028776978403</v>
          </cell>
        </row>
        <row r="82">
          <cell r="A82" t="str">
            <v>DePuy UK</v>
          </cell>
          <cell r="B82" t="str">
            <v>005110</v>
          </cell>
          <cell r="C82">
            <v>13142</v>
          </cell>
          <cell r="D82">
            <v>15103</v>
          </cell>
          <cell r="E82">
            <v>17137</v>
          </cell>
          <cell r="F82">
            <v>34322</v>
          </cell>
          <cell r="G82">
            <v>-12.984175329404755</v>
          </cell>
          <cell r="H82">
            <v>-15.04378648874065</v>
          </cell>
          <cell r="I82">
            <v>-23.312131644978702</v>
          </cell>
          <cell r="J82">
            <v>-23.332392511054678</v>
          </cell>
          <cell r="K82">
            <v>-61.709690577472173</v>
          </cell>
          <cell r="L82">
            <v>-64.93092912165929</v>
          </cell>
          <cell r="N82">
            <v>-2272.0630733945004</v>
          </cell>
          <cell r="O82">
            <v>-3998.4721046194404</v>
          </cell>
          <cell r="P82">
            <v>-22285.593493135901</v>
          </cell>
        </row>
        <row r="83">
          <cell r="A83" t="str">
            <v>DePuy Italy</v>
          </cell>
          <cell r="B83" t="str">
            <v>002341</v>
          </cell>
          <cell r="C83">
            <v>-1383</v>
          </cell>
          <cell r="D83">
            <v>-1280</v>
          </cell>
          <cell r="E83">
            <v>-1266</v>
          </cell>
          <cell r="F83">
            <v>-793</v>
          </cell>
          <cell r="G83">
            <v>-8.046875</v>
          </cell>
          <cell r="H83">
            <v>2.578125</v>
          </cell>
          <cell r="I83">
            <v>-9.24170616113744</v>
          </cell>
          <cell r="J83">
            <v>-9.4820017559262268</v>
          </cell>
          <cell r="K83">
            <v>-74.401008827238329</v>
          </cell>
          <cell r="L83">
            <v>-45.677570093457888</v>
          </cell>
          <cell r="N83">
            <v>33</v>
          </cell>
          <cell r="O83">
            <v>-120.04214223002603</v>
          </cell>
          <cell r="P83">
            <v>-362.22313084112102</v>
          </cell>
        </row>
        <row r="84">
          <cell r="A84" t="str">
            <v>DePuy New Zealand</v>
          </cell>
          <cell r="B84" t="str">
            <v>002963</v>
          </cell>
          <cell r="C84">
            <v>-82</v>
          </cell>
          <cell r="D84">
            <v>280</v>
          </cell>
          <cell r="E84">
            <v>303</v>
          </cell>
          <cell r="F84">
            <v>0</v>
          </cell>
          <cell r="G84">
            <v>-129.28571428571428</v>
          </cell>
          <cell r="H84">
            <v>-126.16487455197149</v>
          </cell>
          <cell r="I84">
            <v>-127.06270627062707</v>
          </cell>
          <cell r="J84">
            <v>-127.23880597014917</v>
          </cell>
          <cell r="K84">
            <v>0</v>
          </cell>
          <cell r="L84">
            <v>0</v>
          </cell>
          <cell r="N84">
            <v>-353.26164874552018</v>
          </cell>
          <cell r="O84">
            <v>-385.533582089552</v>
          </cell>
          <cell r="P84">
            <v>0</v>
          </cell>
        </row>
        <row r="85">
          <cell r="A85" t="str">
            <v>DePuy Japan</v>
          </cell>
          <cell r="B85" t="str">
            <v>004081</v>
          </cell>
          <cell r="C85">
            <v>-874</v>
          </cell>
          <cell r="D85">
            <v>1845</v>
          </cell>
          <cell r="E85">
            <v>-681</v>
          </cell>
          <cell r="F85">
            <v>2006</v>
          </cell>
          <cell r="G85">
            <v>-147.37127371273712</v>
          </cell>
          <cell r="H85">
            <v>-145.81382771216803</v>
          </cell>
          <cell r="I85">
            <v>-28.340675477239358</v>
          </cell>
          <cell r="J85">
            <v>-27.669956885369462</v>
          </cell>
          <cell r="K85">
            <v>-143.56929212362911</v>
          </cell>
          <cell r="L85">
            <v>-140.86381627593417</v>
          </cell>
          <cell r="N85">
            <v>-2690.2651212895003</v>
          </cell>
          <cell r="O85">
            <v>-188.43240638936604</v>
          </cell>
          <cell r="P85">
            <v>-2825.7281544952393</v>
          </cell>
        </row>
        <row r="86">
          <cell r="A86" t="str">
            <v>DePuy CBS Germany</v>
          </cell>
          <cell r="B86" t="str">
            <v>002306</v>
          </cell>
          <cell r="C86">
            <v>-400</v>
          </cell>
          <cell r="D86">
            <v>-480</v>
          </cell>
          <cell r="E86">
            <v>-536</v>
          </cell>
          <cell r="F86">
            <v>-497</v>
          </cell>
          <cell r="G86">
            <v>16.666666666666671</v>
          </cell>
          <cell r="H86">
            <v>25.155925155925207</v>
          </cell>
          <cell r="I86">
            <v>25.373134328358205</v>
          </cell>
          <cell r="J86">
            <v>25.155925155925189</v>
          </cell>
          <cell r="K86">
            <v>19.517102615694164</v>
          </cell>
          <cell r="L86">
            <v>33.333333333333407</v>
          </cell>
          <cell r="N86">
            <v>120.748440748441</v>
          </cell>
          <cell r="O86">
            <v>134.83575883575901</v>
          </cell>
          <cell r="P86">
            <v>165.66666666666706</v>
          </cell>
        </row>
        <row r="87">
          <cell r="A87" t="str">
            <v>DePuy CBS UK</v>
          </cell>
          <cell r="B87" t="str">
            <v>005116</v>
          </cell>
          <cell r="C87">
            <v>194</v>
          </cell>
          <cell r="D87">
            <v>118</v>
          </cell>
          <cell r="E87">
            <v>202</v>
          </cell>
          <cell r="F87">
            <v>32</v>
          </cell>
          <cell r="G87">
            <v>64.406779661016955</v>
          </cell>
          <cell r="H87">
            <v>62.162162162162204</v>
          </cell>
          <cell r="I87">
            <v>-3.9603960396039608</v>
          </cell>
          <cell r="J87">
            <v>-4</v>
          </cell>
          <cell r="K87">
            <v>506.25</v>
          </cell>
          <cell r="L87">
            <v>471.4285714285719</v>
          </cell>
          <cell r="N87">
            <v>73.351351351351397</v>
          </cell>
          <cell r="O87">
            <v>-8.08</v>
          </cell>
          <cell r="P87">
            <v>150.857142857143</v>
          </cell>
        </row>
        <row r="88">
          <cell r="A88" t="str">
            <v>Sub Ttl DePuy</v>
          </cell>
          <cell r="B88" t="str">
            <v>A000DQ</v>
          </cell>
          <cell r="C88">
            <v>339445</v>
          </cell>
          <cell r="D88">
            <v>334834</v>
          </cell>
          <cell r="E88">
            <v>338582</v>
          </cell>
          <cell r="F88">
            <v>288031</v>
          </cell>
          <cell r="G88">
            <v>1.3771002944742767</v>
          </cell>
          <cell r="H88">
            <v>-0.76219236756788111</v>
          </cell>
          <cell r="I88">
            <v>0.2548865562847405</v>
          </cell>
          <cell r="J88">
            <v>0.32863135545199085</v>
          </cell>
          <cell r="K88">
            <v>17.850161961733285</v>
          </cell>
          <cell r="L88">
            <v>13.394827912596746</v>
          </cell>
          <cell r="N88">
            <v>-2552.0791920222391</v>
          </cell>
          <cell r="O88">
            <v>1112.6866159164597</v>
          </cell>
          <cell r="P88">
            <v>38581.256784931531</v>
          </cell>
        </row>
        <row r="89">
          <cell r="A89" t="str">
            <v>Codman USA</v>
          </cell>
          <cell r="B89" t="str">
            <v>000945</v>
          </cell>
          <cell r="C89">
            <v>26017</v>
          </cell>
          <cell r="D89">
            <v>24215</v>
          </cell>
          <cell r="E89">
            <v>24533</v>
          </cell>
          <cell r="F89">
            <v>23297</v>
          </cell>
          <cell r="G89">
            <v>7.4416683873632055</v>
          </cell>
          <cell r="H89">
            <v>7.4416683873632055</v>
          </cell>
          <cell r="I89">
            <v>6.048995230913464</v>
          </cell>
          <cell r="J89">
            <v>6.048995230913464</v>
          </cell>
          <cell r="K89">
            <v>11.675323002961754</v>
          </cell>
          <cell r="L89">
            <v>11.675323002961754</v>
          </cell>
          <cell r="N89">
            <v>1802.0000000000002</v>
          </cell>
          <cell r="O89">
            <v>1484.0000000000002</v>
          </cell>
          <cell r="P89">
            <v>2720</v>
          </cell>
        </row>
        <row r="90">
          <cell r="A90" t="str">
            <v>Codman France</v>
          </cell>
          <cell r="B90" t="str">
            <v>002230</v>
          </cell>
          <cell r="C90">
            <v>-407</v>
          </cell>
          <cell r="D90">
            <v>-133</v>
          </cell>
          <cell r="E90">
            <v>-201</v>
          </cell>
          <cell r="F90">
            <v>-271</v>
          </cell>
          <cell r="G90">
            <v>-206.01503759398497</v>
          </cell>
          <cell r="H90">
            <v>-172.59259259259252</v>
          </cell>
          <cell r="I90">
            <v>-102.48756218905474</v>
          </cell>
          <cell r="J90">
            <v>-105.58659217877111</v>
          </cell>
          <cell r="K90">
            <v>-50.18450184501846</v>
          </cell>
          <cell r="L90">
            <v>-25.597269624573396</v>
          </cell>
          <cell r="N90">
            <v>-229.54814814814804</v>
          </cell>
          <cell r="O90">
            <v>-212.22905027932993</v>
          </cell>
          <cell r="P90">
            <v>-69.368600682593907</v>
          </cell>
        </row>
        <row r="91">
          <cell r="A91" t="str">
            <v>Codman Germany</v>
          </cell>
          <cell r="B91" t="str">
            <v>002300</v>
          </cell>
          <cell r="C91">
            <v>-104</v>
          </cell>
          <cell r="D91">
            <v>104</v>
          </cell>
          <cell r="E91">
            <v>-86</v>
          </cell>
          <cell r="F91">
            <v>-195</v>
          </cell>
          <cell r="G91">
            <v>-200</v>
          </cell>
          <cell r="H91">
            <v>-191.2621359223298</v>
          </cell>
          <cell r="I91">
            <v>-20.930232558139537</v>
          </cell>
          <cell r="J91">
            <v>-18.987341772151861</v>
          </cell>
          <cell r="K91">
            <v>46.666666666666664</v>
          </cell>
          <cell r="L91">
            <v>55.450236966824626</v>
          </cell>
          <cell r="N91">
            <v>-198.91262135922301</v>
          </cell>
          <cell r="O91">
            <v>-16.329113924050599</v>
          </cell>
          <cell r="P91">
            <v>108.12796208530803</v>
          </cell>
        </row>
        <row r="92">
          <cell r="A92" t="str">
            <v>Codman Italy</v>
          </cell>
          <cell r="B92" t="str">
            <v>002334</v>
          </cell>
          <cell r="C92">
            <v>-49</v>
          </cell>
          <cell r="D92">
            <v>-34</v>
          </cell>
          <cell r="E92">
            <v>-135</v>
          </cell>
          <cell r="F92">
            <v>91</v>
          </cell>
          <cell r="G92">
            <v>-44.117647058823529</v>
          </cell>
          <cell r="H92">
            <v>-19.444444444444436</v>
          </cell>
          <cell r="I92">
            <v>63.703703703703702</v>
          </cell>
          <cell r="J92">
            <v>65.322580645161267</v>
          </cell>
          <cell r="K92">
            <v>-153.84615384615384</v>
          </cell>
          <cell r="L92">
            <v>-143.87755102040771</v>
          </cell>
          <cell r="N92">
            <v>-6.6111111111111081</v>
          </cell>
          <cell r="O92">
            <v>88.185483870967715</v>
          </cell>
          <cell r="P92">
            <v>-130.92857142857102</v>
          </cell>
        </row>
        <row r="93">
          <cell r="A93" t="str">
            <v>Codman UK</v>
          </cell>
          <cell r="B93" t="str">
            <v>005100</v>
          </cell>
          <cell r="C93">
            <v>-1424</v>
          </cell>
          <cell r="D93">
            <v>-782</v>
          </cell>
          <cell r="E93">
            <v>-947</v>
          </cell>
          <cell r="F93">
            <v>-791</v>
          </cell>
          <cell r="G93">
            <v>-82.097186700767267</v>
          </cell>
          <cell r="H93">
            <v>-77.665995975855111</v>
          </cell>
          <cell r="I93">
            <v>-50.369588173178457</v>
          </cell>
          <cell r="J93">
            <v>-50.425894378194201</v>
          </cell>
          <cell r="K93">
            <v>-80.025284450063225</v>
          </cell>
          <cell r="L93">
            <v>-65.046728971962594</v>
          </cell>
          <cell r="N93">
            <v>-607.34808853118693</v>
          </cell>
          <cell r="O93">
            <v>-477.53321976149908</v>
          </cell>
          <cell r="P93">
            <v>-514.51962616822414</v>
          </cell>
        </row>
        <row r="94">
          <cell r="A94" t="str">
            <v>Ttl Codman</v>
          </cell>
          <cell r="B94" t="str">
            <v>A000DR</v>
          </cell>
          <cell r="C94">
            <v>24033</v>
          </cell>
          <cell r="D94">
            <v>23370</v>
          </cell>
          <cell r="E94">
            <v>23164</v>
          </cell>
          <cell r="F94">
            <v>22131</v>
          </cell>
          <cell r="G94">
            <v>2.8369704749679081</v>
          </cell>
          <cell r="H94">
            <v>3.2502354764669694</v>
          </cell>
          <cell r="I94">
            <v>3.7515109652909686</v>
          </cell>
          <cell r="J94">
            <v>3.7389660676311856</v>
          </cell>
          <cell r="K94">
            <v>8.5942795174190074</v>
          </cell>
          <cell r="L94">
            <v>9.5490992897108971</v>
          </cell>
          <cell r="N94">
            <v>759.58003085033067</v>
          </cell>
          <cell r="O94">
            <v>866.09409990608788</v>
          </cell>
          <cell r="P94">
            <v>2113.3111638059186</v>
          </cell>
        </row>
        <row r="95">
          <cell r="A95" t="str">
            <v>Mitek USA</v>
          </cell>
          <cell r="B95" t="str">
            <v>001225</v>
          </cell>
          <cell r="C95">
            <v>15371</v>
          </cell>
          <cell r="D95">
            <v>0</v>
          </cell>
          <cell r="E95">
            <v>15373</v>
          </cell>
          <cell r="F95">
            <v>0</v>
          </cell>
          <cell r="G95">
            <v>0</v>
          </cell>
          <cell r="H95">
            <v>0</v>
          </cell>
          <cell r="I95">
            <v>-1.3009822415924023E-2</v>
          </cell>
          <cell r="J95">
            <v>-1.300982241592402E-2</v>
          </cell>
          <cell r="K95">
            <v>0</v>
          </cell>
          <cell r="L95">
            <v>0</v>
          </cell>
          <cell r="N95">
            <v>0</v>
          </cell>
          <cell r="O95">
            <v>-1.9999999999999996</v>
          </cell>
          <cell r="P95">
            <v>0</v>
          </cell>
        </row>
        <row r="96">
          <cell r="A96" t="str">
            <v>Mitek France</v>
          </cell>
          <cell r="B96" t="str">
            <v>003524</v>
          </cell>
          <cell r="C96">
            <v>-1537</v>
          </cell>
          <cell r="D96">
            <v>0</v>
          </cell>
          <cell r="E96">
            <v>-1450</v>
          </cell>
          <cell r="F96">
            <v>0</v>
          </cell>
          <cell r="G96">
            <v>0</v>
          </cell>
          <cell r="H96">
            <v>0</v>
          </cell>
          <cell r="I96">
            <v>-6</v>
          </cell>
          <cell r="J96">
            <v>-6.2116564417177926</v>
          </cell>
          <cell r="K96">
            <v>0</v>
          </cell>
          <cell r="L96">
            <v>0</v>
          </cell>
          <cell r="N96">
            <v>0</v>
          </cell>
          <cell r="O96">
            <v>-90.069018404907993</v>
          </cell>
          <cell r="P96">
            <v>0</v>
          </cell>
        </row>
        <row r="97">
          <cell r="A97" t="str">
            <v>Mitek Germany</v>
          </cell>
          <cell r="B97" t="str">
            <v>003613</v>
          </cell>
          <cell r="C97">
            <v>-668</v>
          </cell>
          <cell r="D97">
            <v>0</v>
          </cell>
          <cell r="E97">
            <v>-713</v>
          </cell>
          <cell r="F97">
            <v>0</v>
          </cell>
          <cell r="G97">
            <v>0</v>
          </cell>
          <cell r="H97">
            <v>0</v>
          </cell>
          <cell r="I97">
            <v>6.3113604488078545</v>
          </cell>
          <cell r="J97">
            <v>5.78125</v>
          </cell>
          <cell r="K97">
            <v>0</v>
          </cell>
          <cell r="L97">
            <v>0</v>
          </cell>
          <cell r="N97">
            <v>0</v>
          </cell>
          <cell r="O97">
            <v>41.220312499999999</v>
          </cell>
          <cell r="P97">
            <v>0</v>
          </cell>
        </row>
        <row r="98">
          <cell r="A98" t="str">
            <v>Mitek Italy</v>
          </cell>
          <cell r="B98" t="str">
            <v>002338</v>
          </cell>
          <cell r="C98">
            <v>-511</v>
          </cell>
          <cell r="D98">
            <v>0</v>
          </cell>
          <cell r="E98">
            <v>-591</v>
          </cell>
          <cell r="F98">
            <v>0</v>
          </cell>
          <cell r="G98">
            <v>0</v>
          </cell>
          <cell r="H98">
            <v>0</v>
          </cell>
          <cell r="I98">
            <v>13.53637901861252</v>
          </cell>
          <cell r="J98">
            <v>13.345864661654129</v>
          </cell>
          <cell r="K98">
            <v>0</v>
          </cell>
          <cell r="L98">
            <v>0</v>
          </cell>
          <cell r="N98">
            <v>0</v>
          </cell>
          <cell r="O98">
            <v>78.874060150375911</v>
          </cell>
          <cell r="P98">
            <v>0</v>
          </cell>
        </row>
        <row r="99">
          <cell r="A99" t="str">
            <v>Mitek UK</v>
          </cell>
          <cell r="B99" t="str">
            <v>002715</v>
          </cell>
          <cell r="C99">
            <v>-465</v>
          </cell>
          <cell r="D99">
            <v>0</v>
          </cell>
          <cell r="E99">
            <v>-619</v>
          </cell>
          <cell r="F99">
            <v>0</v>
          </cell>
          <cell r="G99">
            <v>0</v>
          </cell>
          <cell r="H99">
            <v>0</v>
          </cell>
          <cell r="I99">
            <v>24.87883683360258</v>
          </cell>
          <cell r="J99">
            <v>25</v>
          </cell>
          <cell r="K99">
            <v>0</v>
          </cell>
          <cell r="L99">
            <v>0</v>
          </cell>
          <cell r="N99">
            <v>0</v>
          </cell>
          <cell r="O99">
            <v>154.75</v>
          </cell>
          <cell r="P99">
            <v>0</v>
          </cell>
        </row>
        <row r="100">
          <cell r="A100" t="str">
            <v>Ttl Mitek</v>
          </cell>
          <cell r="B100" t="str">
            <v>A000MK</v>
          </cell>
          <cell r="C100">
            <v>12190</v>
          </cell>
          <cell r="D100">
            <v>0</v>
          </cell>
          <cell r="E100">
            <v>12000</v>
          </cell>
          <cell r="F100">
            <v>0</v>
          </cell>
          <cell r="G100">
            <v>0</v>
          </cell>
          <cell r="H100">
            <v>0</v>
          </cell>
          <cell r="I100">
            <v>1.5833333333333333</v>
          </cell>
          <cell r="J100">
            <v>1.5231279520455658</v>
          </cell>
          <cell r="K100">
            <v>0</v>
          </cell>
          <cell r="L100">
            <v>0</v>
          </cell>
          <cell r="N100">
            <v>0</v>
          </cell>
          <cell r="O100">
            <v>182.77535424546789</v>
          </cell>
          <cell r="P100">
            <v>0</v>
          </cell>
        </row>
        <row r="101">
          <cell r="A101" t="str">
            <v>Total DePuy</v>
          </cell>
          <cell r="B101" t="str">
            <v>A000CQ</v>
          </cell>
          <cell r="C101">
            <v>375668</v>
          </cell>
          <cell r="D101">
            <v>358204</v>
          </cell>
          <cell r="E101">
            <v>373746</v>
          </cell>
          <cell r="F101">
            <v>310162</v>
          </cell>
          <cell r="G101">
            <v>4.8754341101718586</v>
          </cell>
          <cell r="H101">
            <v>2.9026758045214716</v>
          </cell>
          <cell r="I101">
            <v>0.51425299534978297</v>
          </cell>
          <cell r="J101">
            <v>0.57834895090998051</v>
          </cell>
          <cell r="K101">
            <v>21.119930874833155</v>
          </cell>
          <cell r="L101">
            <v>17.050627719945528</v>
          </cell>
          <cell r="N101">
            <v>10397.500838828093</v>
          </cell>
          <cell r="O101">
            <v>2161.5560700680157</v>
          </cell>
          <cell r="P101">
            <v>52884.567948737444</v>
          </cell>
        </row>
        <row r="102">
          <cell r="A102" t="str">
            <v>J&amp;J Prof Canada</v>
          </cell>
          <cell r="B102" t="str">
            <v>003350</v>
          </cell>
          <cell r="C102">
            <v>4291</v>
          </cell>
          <cell r="D102">
            <v>3618</v>
          </cell>
          <cell r="E102">
            <v>4161</v>
          </cell>
          <cell r="F102">
            <v>4171</v>
          </cell>
          <cell r="G102">
            <v>18.601437258153677</v>
          </cell>
          <cell r="H102">
            <v>7.2387929530786606</v>
          </cell>
          <cell r="I102">
            <v>3.1242489786109107</v>
          </cell>
          <cell r="J102">
            <v>2.7406417112299444</v>
          </cell>
          <cell r="K102">
            <v>2.8770079117717575</v>
          </cell>
          <cell r="L102">
            <v>-6.2661991157188686</v>
          </cell>
          <cell r="N102">
            <v>261.89952904238589</v>
          </cell>
          <cell r="O102">
            <v>114.03810160427798</v>
          </cell>
          <cell r="P102">
            <v>-261.36316511663398</v>
          </cell>
        </row>
        <row r="103">
          <cell r="A103" t="str">
            <v>Ttl Valeriani</v>
          </cell>
          <cell r="B103" t="str">
            <v>A000CH</v>
          </cell>
          <cell r="C103">
            <v>379959</v>
          </cell>
          <cell r="D103">
            <v>361822</v>
          </cell>
          <cell r="E103">
            <v>377907</v>
          </cell>
          <cell r="F103">
            <v>314333</v>
          </cell>
          <cell r="G103">
            <v>5.0126857957780349</v>
          </cell>
          <cell r="H103">
            <v>2.9460343395013231</v>
          </cell>
          <cell r="I103">
            <v>0.54299073581595469</v>
          </cell>
          <cell r="J103">
            <v>0.6021571899097643</v>
          </cell>
          <cell r="K103">
            <v>20.877858831239482</v>
          </cell>
          <cell r="L103">
            <v>16.741228182730033</v>
          </cell>
          <cell r="N103">
            <v>10659.400367870478</v>
          </cell>
          <cell r="O103">
            <v>2275.5941716722932</v>
          </cell>
          <cell r="P103">
            <v>52623.204783620793</v>
          </cell>
        </row>
        <row r="104">
          <cell r="A104" t="str">
            <v>J&amp;J Medical China</v>
          </cell>
          <cell r="B104" t="str">
            <v>003435</v>
          </cell>
          <cell r="C104">
            <v>7783</v>
          </cell>
          <cell r="D104">
            <v>7310</v>
          </cell>
          <cell r="E104">
            <v>7625</v>
          </cell>
          <cell r="F104">
            <v>4998</v>
          </cell>
          <cell r="G104">
            <v>6.4705882352941169</v>
          </cell>
          <cell r="H104">
            <v>6.2719899568872925</v>
          </cell>
          <cell r="I104">
            <v>2.0721311475409836</v>
          </cell>
          <cell r="J104">
            <v>1.9377941153169702</v>
          </cell>
          <cell r="K104">
            <v>55.722288915566224</v>
          </cell>
          <cell r="L104">
            <v>55.46480438827529</v>
          </cell>
          <cell r="N104">
            <v>458.48246584846112</v>
          </cell>
          <cell r="O104">
            <v>147.75680129291896</v>
          </cell>
          <cell r="P104">
            <v>2772.130923325999</v>
          </cell>
        </row>
        <row r="105">
          <cell r="A105" t="str">
            <v>J&amp;J Med Hong Kong</v>
          </cell>
          <cell r="B105" t="str">
            <v>003850</v>
          </cell>
          <cell r="C105">
            <v>1129</v>
          </cell>
          <cell r="D105">
            <v>1076</v>
          </cell>
          <cell r="E105">
            <v>1073</v>
          </cell>
          <cell r="F105">
            <v>1452</v>
          </cell>
          <cell r="G105">
            <v>4.9256505576208189</v>
          </cell>
          <cell r="H105">
            <v>5.0364876181361424</v>
          </cell>
          <cell r="I105">
            <v>5.2190121155638396</v>
          </cell>
          <cell r="J105">
            <v>5.0364876181361424</v>
          </cell>
          <cell r="K105">
            <v>-22.245179063360883</v>
          </cell>
          <cell r="L105">
            <v>-22.252722925706198</v>
          </cell>
          <cell r="N105">
            <v>54.192606771144888</v>
          </cell>
          <cell r="O105">
            <v>54.041512142600808</v>
          </cell>
          <cell r="P105">
            <v>-323.10953688125397</v>
          </cell>
        </row>
        <row r="106">
          <cell r="A106" t="str">
            <v>J&amp;J Medical Taiwan</v>
          </cell>
          <cell r="B106" t="str">
            <v>004890</v>
          </cell>
          <cell r="C106">
            <v>-727</v>
          </cell>
          <cell r="D106">
            <v>462</v>
          </cell>
          <cell r="E106">
            <v>-780</v>
          </cell>
          <cell r="F106">
            <v>238</v>
          </cell>
          <cell r="G106">
            <v>-257.35930735930737</v>
          </cell>
          <cell r="H106">
            <v>-255.83816470294809</v>
          </cell>
          <cell r="I106">
            <v>6.7948717948717956</v>
          </cell>
          <cell r="J106">
            <v>6.9495626279545881</v>
          </cell>
          <cell r="K106">
            <v>-405.46218487394958</v>
          </cell>
          <cell r="L106">
            <v>-408.12276593122152</v>
          </cell>
          <cell r="N106">
            <v>-1181.9723209276201</v>
          </cell>
          <cell r="O106">
            <v>54.206588498045782</v>
          </cell>
          <cell r="P106">
            <v>-971.33218291630737</v>
          </cell>
        </row>
        <row r="107">
          <cell r="A107" t="str">
            <v>Sub-total Greater China</v>
          </cell>
          <cell r="B107" t="str">
            <v>A000FG</v>
          </cell>
          <cell r="C107">
            <v>8185</v>
          </cell>
          <cell r="D107">
            <v>8848</v>
          </cell>
          <cell r="E107">
            <v>7918</v>
          </cell>
          <cell r="F107">
            <v>6688</v>
          </cell>
          <cell r="G107">
            <v>-7.4932188065099457</v>
          </cell>
          <cell r="H107">
            <v>-7.5643902385625488</v>
          </cell>
          <cell r="I107">
            <v>3.3720636524374847</v>
          </cell>
          <cell r="J107">
            <v>3.2332015904719063</v>
          </cell>
          <cell r="K107">
            <v>22.383373205741627</v>
          </cell>
          <cell r="L107">
            <v>22.094635220221864</v>
          </cell>
          <cell r="N107">
            <v>-669.29724830801433</v>
          </cell>
          <cell r="O107">
            <v>256.00490193356552</v>
          </cell>
          <cell r="P107">
            <v>1477.6892035284384</v>
          </cell>
        </row>
        <row r="108">
          <cell r="A108" t="str">
            <v>J&amp;J Medical Korea</v>
          </cell>
          <cell r="B108" t="str">
            <v>002450</v>
          </cell>
          <cell r="C108">
            <v>35</v>
          </cell>
          <cell r="D108">
            <v>-2449</v>
          </cell>
          <cell r="E108">
            <v>153</v>
          </cell>
          <cell r="F108">
            <v>234</v>
          </cell>
          <cell r="G108">
            <v>101.42915475704369</v>
          </cell>
          <cell r="H108">
            <v>101.98370981593058</v>
          </cell>
          <cell r="I108">
            <v>-77.124183006535958</v>
          </cell>
          <cell r="J108">
            <v>-67.957827434064058</v>
          </cell>
          <cell r="K108">
            <v>-85.04273504273506</v>
          </cell>
          <cell r="L108">
            <v>-80.187986339343595</v>
          </cell>
          <cell r="N108">
            <v>2497.5810533921403</v>
          </cell>
          <cell r="O108">
            <v>-103.975475974118</v>
          </cell>
          <cell r="P108">
            <v>-187.63988803406403</v>
          </cell>
        </row>
        <row r="109">
          <cell r="A109" t="str">
            <v>Subtotal N Asia Region</v>
          </cell>
          <cell r="B109" t="str">
            <v>A000FN</v>
          </cell>
          <cell r="C109">
            <v>8220</v>
          </cell>
          <cell r="D109">
            <v>6399</v>
          </cell>
          <cell r="E109">
            <v>8071</v>
          </cell>
          <cell r="F109">
            <v>6922</v>
          </cell>
          <cell r="G109">
            <v>28.45757149554618</v>
          </cell>
          <cell r="H109">
            <v>28.571398735491886</v>
          </cell>
          <cell r="I109">
            <v>1.8461157229587415</v>
          </cell>
          <cell r="J109">
            <v>1.8836504269538794</v>
          </cell>
          <cell r="K109">
            <v>18.751805836463454</v>
          </cell>
          <cell r="L109">
            <v>18.636944748546295</v>
          </cell>
          <cell r="N109">
            <v>1828.2838050841258</v>
          </cell>
          <cell r="O109">
            <v>152.02942595944762</v>
          </cell>
          <cell r="P109">
            <v>1290.0493154943745</v>
          </cell>
        </row>
        <row r="110">
          <cell r="A110" t="str">
            <v>J&amp;J Pakistan</v>
          </cell>
          <cell r="B110" t="str">
            <v>002540</v>
          </cell>
          <cell r="C110">
            <v>394</v>
          </cell>
          <cell r="D110">
            <v>394</v>
          </cell>
          <cell r="E110">
            <v>390</v>
          </cell>
          <cell r="F110">
            <v>557</v>
          </cell>
          <cell r="G110">
            <v>0</v>
          </cell>
          <cell r="H110">
            <v>1.3329130454361242</v>
          </cell>
          <cell r="I110">
            <v>1.0256410256410255</v>
          </cell>
          <cell r="J110">
            <v>0.56307816061134108</v>
          </cell>
          <cell r="K110">
            <v>-29.26391382405745</v>
          </cell>
          <cell r="L110">
            <v>-31.006254598969832</v>
          </cell>
          <cell r="N110">
            <v>5.2516773990183294</v>
          </cell>
          <cell r="O110">
            <v>2.1960048263842302</v>
          </cell>
          <cell r="P110">
            <v>-172.70483811626198</v>
          </cell>
        </row>
        <row r="111">
          <cell r="A111" t="str">
            <v>J&amp;J Med Indonesia</v>
          </cell>
          <cell r="B111" t="str">
            <v>003891</v>
          </cell>
          <cell r="C111">
            <v>1954</v>
          </cell>
          <cell r="D111">
            <v>1163</v>
          </cell>
          <cell r="E111">
            <v>1357</v>
          </cell>
          <cell r="F111">
            <v>1637</v>
          </cell>
          <cell r="G111">
            <v>68.013757523645751</v>
          </cell>
          <cell r="H111">
            <v>61.6543874236731</v>
          </cell>
          <cell r="I111">
            <v>43.99410464259396</v>
          </cell>
          <cell r="J111">
            <v>43.129909310970973</v>
          </cell>
          <cell r="K111">
            <v>19.364691508857668</v>
          </cell>
          <cell r="L111">
            <v>9.3190900700036057</v>
          </cell>
          <cell r="N111">
            <v>717.04052573731815</v>
          </cell>
          <cell r="O111">
            <v>585.27286934987603</v>
          </cell>
          <cell r="P111">
            <v>152.55350444595902</v>
          </cell>
        </row>
        <row r="112">
          <cell r="A112" t="str">
            <v>J&amp;J Medical Malaysia</v>
          </cell>
          <cell r="B112" t="str">
            <v>004131</v>
          </cell>
          <cell r="C112">
            <v>1296</v>
          </cell>
          <cell r="D112">
            <v>998</v>
          </cell>
          <cell r="E112">
            <v>1320</v>
          </cell>
          <cell r="F112">
            <v>1909</v>
          </cell>
          <cell r="G112">
            <v>29.859719438877757</v>
          </cell>
          <cell r="H112">
            <v>28.843643957191386</v>
          </cell>
          <cell r="I112">
            <v>-1.8181818181818181</v>
          </cell>
          <cell r="J112">
            <v>-1.28</v>
          </cell>
          <cell r="K112">
            <v>-32.111052907281298</v>
          </cell>
          <cell r="L112">
            <v>-31.879657742202621</v>
          </cell>
          <cell r="N112">
            <v>287.85956669276999</v>
          </cell>
          <cell r="O112">
            <v>-16.896000000000001</v>
          </cell>
          <cell r="P112">
            <v>-608.58266629864806</v>
          </cell>
        </row>
        <row r="113">
          <cell r="A113" t="str">
            <v>J&amp;J Med Philippines</v>
          </cell>
          <cell r="B113" t="str">
            <v>004360</v>
          </cell>
          <cell r="C113">
            <v>120</v>
          </cell>
          <cell r="D113">
            <v>642</v>
          </cell>
          <cell r="E113">
            <v>138</v>
          </cell>
          <cell r="F113">
            <v>603</v>
          </cell>
          <cell r="G113">
            <v>-81.308411214953267</v>
          </cell>
          <cell r="H113">
            <v>-81.858173499911999</v>
          </cell>
          <cell r="I113">
            <v>-13.043478260869565</v>
          </cell>
          <cell r="J113">
            <v>-15.43403964456594</v>
          </cell>
          <cell r="K113">
            <v>-80.099502487562191</v>
          </cell>
          <cell r="L113">
            <v>-79.770430687726872</v>
          </cell>
          <cell r="N113">
            <v>-525.52947386943504</v>
          </cell>
          <cell r="O113">
            <v>-21.298974709501</v>
          </cell>
          <cell r="P113">
            <v>-481.01569704699301</v>
          </cell>
        </row>
        <row r="114">
          <cell r="A114" t="str">
            <v>J&amp;J Medical Singapor</v>
          </cell>
          <cell r="B114" t="str">
            <v>004471</v>
          </cell>
          <cell r="C114">
            <v>766</v>
          </cell>
          <cell r="D114">
            <v>1186</v>
          </cell>
          <cell r="E114">
            <v>657</v>
          </cell>
          <cell r="F114">
            <v>1683</v>
          </cell>
          <cell r="G114">
            <v>-35.413153456998316</v>
          </cell>
          <cell r="H114">
            <v>-36.720226843100157</v>
          </cell>
          <cell r="I114">
            <v>16.590563165905632</v>
          </cell>
          <cell r="J114">
            <v>16.841186736474736</v>
          </cell>
          <cell r="K114">
            <v>-54.486036838978016</v>
          </cell>
          <cell r="L114">
            <v>-55.75016523463318</v>
          </cell>
          <cell r="N114">
            <v>-435.50189035916787</v>
          </cell>
          <cell r="O114">
            <v>110.64659685863901</v>
          </cell>
          <cell r="P114">
            <v>-938.2752808988763</v>
          </cell>
        </row>
        <row r="115">
          <cell r="A115" t="str">
            <v>J&amp;J Medical Thailand</v>
          </cell>
          <cell r="B115" t="str">
            <v>004940</v>
          </cell>
          <cell r="C115">
            <v>2645</v>
          </cell>
          <cell r="D115">
            <v>1649</v>
          </cell>
          <cell r="E115">
            <v>2248</v>
          </cell>
          <cell r="F115">
            <v>2112</v>
          </cell>
          <cell r="G115">
            <v>60.400242571255312</v>
          </cell>
          <cell r="H115">
            <v>55.497812578371011</v>
          </cell>
          <cell r="I115">
            <v>17.660142348754444</v>
          </cell>
          <cell r="J115">
            <v>17.273663416274381</v>
          </cell>
          <cell r="K115">
            <v>25.236742424242426</v>
          </cell>
          <cell r="L115">
            <v>22.842142338256963</v>
          </cell>
          <cell r="N115">
            <v>915.15892941733796</v>
          </cell>
          <cell r="O115">
            <v>388.31195359784812</v>
          </cell>
          <cell r="P115">
            <v>482.42604618398707</v>
          </cell>
        </row>
        <row r="116">
          <cell r="A116" t="str">
            <v>Subt PASEAN</v>
          </cell>
          <cell r="B116" t="str">
            <v>A000FH</v>
          </cell>
          <cell r="C116">
            <v>7175</v>
          </cell>
          <cell r="D116">
            <v>6032</v>
          </cell>
          <cell r="E116">
            <v>6110</v>
          </cell>
          <cell r="F116">
            <v>8501</v>
          </cell>
          <cell r="G116">
            <v>18.948938992042439</v>
          </cell>
          <cell r="H116">
            <v>15.986063246317004</v>
          </cell>
          <cell r="I116">
            <v>17.430441898527008</v>
          </cell>
          <cell r="J116">
            <v>17.156013910364095</v>
          </cell>
          <cell r="K116">
            <v>-15.598164921773909</v>
          </cell>
          <cell r="L116">
            <v>-18.416644297504213</v>
          </cell>
          <cell r="N116">
            <v>964.27933501784162</v>
          </cell>
          <cell r="O116">
            <v>1048.2324499232463</v>
          </cell>
          <cell r="P116">
            <v>-1565.5989317308333</v>
          </cell>
        </row>
        <row r="117">
          <cell r="A117" t="str">
            <v>J&amp;J Medical Austral</v>
          </cell>
          <cell r="B117" t="str">
            <v>002960</v>
          </cell>
          <cell r="C117">
            <v>13993</v>
          </cell>
          <cell r="D117">
            <v>5345</v>
          </cell>
          <cell r="E117">
            <v>10348</v>
          </cell>
          <cell r="F117">
            <v>6755</v>
          </cell>
          <cell r="G117">
            <v>161.79607109448082</v>
          </cell>
          <cell r="H117">
            <v>133.52183474709389</v>
          </cell>
          <cell r="I117">
            <v>35.224197912640129</v>
          </cell>
          <cell r="J117">
            <v>35.227410551849637</v>
          </cell>
          <cell r="K117">
            <v>107.15025906735751</v>
          </cell>
          <cell r="L117">
            <v>77.398568019093105</v>
          </cell>
          <cell r="N117">
            <v>7136.7420672321687</v>
          </cell>
          <cell r="O117">
            <v>3645.3324439054004</v>
          </cell>
          <cell r="P117">
            <v>5228.2732696897392</v>
          </cell>
        </row>
        <row r="118">
          <cell r="A118" t="str">
            <v>J&amp;J Prof. India</v>
          </cell>
          <cell r="B118" t="str">
            <v>003872</v>
          </cell>
          <cell r="C118">
            <v>10089</v>
          </cell>
          <cell r="D118">
            <v>8297</v>
          </cell>
          <cell r="E118">
            <v>9740</v>
          </cell>
          <cell r="F118">
            <v>7701</v>
          </cell>
          <cell r="G118">
            <v>21.598168012534646</v>
          </cell>
          <cell r="H118">
            <v>18.375707524122813</v>
          </cell>
          <cell r="I118">
            <v>3.5831622176591371</v>
          </cell>
          <cell r="J118">
            <v>3.3181853967476389</v>
          </cell>
          <cell r="K118">
            <v>31.008959875340867</v>
          </cell>
          <cell r="L118">
            <v>26.124180424150499</v>
          </cell>
          <cell r="N118">
            <v>1524.63245327647</v>
          </cell>
          <cell r="O118">
            <v>323.19125764322001</v>
          </cell>
          <cell r="P118">
            <v>2011.82313446383</v>
          </cell>
        </row>
        <row r="119">
          <cell r="A119" t="str">
            <v>Asia-Pac Reg Off-Pro</v>
          </cell>
          <cell r="B119" t="str">
            <v>005280</v>
          </cell>
          <cell r="C119">
            <v>-8948</v>
          </cell>
          <cell r="D119">
            <v>-7556</v>
          </cell>
          <cell r="E119">
            <v>-7335</v>
          </cell>
          <cell r="F119">
            <v>-6737</v>
          </cell>
          <cell r="G119">
            <v>-18.422445738485973</v>
          </cell>
          <cell r="H119">
            <v>-18.422445738485973</v>
          </cell>
          <cell r="I119">
            <v>-21.990456714383097</v>
          </cell>
          <cell r="J119">
            <v>-21.990456714383097</v>
          </cell>
          <cell r="K119">
            <v>-32.818762060264213</v>
          </cell>
          <cell r="L119">
            <v>-32.818762060264213</v>
          </cell>
          <cell r="N119">
            <v>-1392.0000000000002</v>
          </cell>
          <cell r="O119">
            <v>-1613.0000000000002</v>
          </cell>
          <cell r="P119">
            <v>-2211</v>
          </cell>
        </row>
        <row r="120">
          <cell r="A120" t="str">
            <v>Ttl Asia Pac Excl Japan</v>
          </cell>
          <cell r="B120" t="str">
            <v>A000DS</v>
          </cell>
          <cell r="C120">
            <v>30529</v>
          </cell>
          <cell r="D120">
            <v>18517</v>
          </cell>
          <cell r="E120">
            <v>26934</v>
          </cell>
          <cell r="F120">
            <v>23142</v>
          </cell>
          <cell r="G120">
            <v>64.870119349786677</v>
          </cell>
          <cell r="H120">
            <v>54.338919158668276</v>
          </cell>
          <cell r="I120">
            <v>13.347441895002598</v>
          </cell>
          <cell r="J120">
            <v>13.201847395230246</v>
          </cell>
          <cell r="K120">
            <v>31.920318036470487</v>
          </cell>
          <cell r="L120">
            <v>20.54077775437349</v>
          </cell>
          <cell r="N120">
            <v>10061.937660610605</v>
          </cell>
          <cell r="O120">
            <v>3555.7855774313143</v>
          </cell>
          <cell r="P120">
            <v>4753.5467879171129</v>
          </cell>
        </row>
        <row r="121">
          <cell r="A121" t="str">
            <v>J&amp;J Medical Japan</v>
          </cell>
          <cell r="B121" t="str">
            <v>004090</v>
          </cell>
          <cell r="C121">
            <v>16326</v>
          </cell>
          <cell r="D121">
            <v>18476</v>
          </cell>
          <cell r="E121">
            <v>16234</v>
          </cell>
          <cell r="F121">
            <v>18288</v>
          </cell>
          <cell r="G121">
            <v>-11.636717904308291</v>
          </cell>
          <cell r="H121">
            <v>-14.638434321096884</v>
          </cell>
          <cell r="I121">
            <v>0.56671183934951341</v>
          </cell>
          <cell r="J121">
            <v>0.10503112033195024</v>
          </cell>
          <cell r="K121">
            <v>-10.728346456692915</v>
          </cell>
          <cell r="L121">
            <v>-16.371189251280516</v>
          </cell>
          <cell r="N121">
            <v>-2704.5971251658607</v>
          </cell>
          <cell r="O121">
            <v>17.050752074688802</v>
          </cell>
          <cell r="P121">
            <v>-2993.9630902741806</v>
          </cell>
        </row>
        <row r="122">
          <cell r="A122" t="str">
            <v>Total Japan</v>
          </cell>
          <cell r="B122" t="str">
            <v>A000DT</v>
          </cell>
          <cell r="C122">
            <v>16326</v>
          </cell>
          <cell r="D122">
            <v>18476</v>
          </cell>
          <cell r="E122">
            <v>16234</v>
          </cell>
          <cell r="F122">
            <v>18288</v>
          </cell>
          <cell r="G122">
            <v>-11.636717904308291</v>
          </cell>
          <cell r="H122">
            <v>-14.638434321096884</v>
          </cell>
          <cell r="I122">
            <v>0.56671183934951341</v>
          </cell>
          <cell r="J122">
            <v>0.10503112033195024</v>
          </cell>
          <cell r="K122">
            <v>-10.728346456692915</v>
          </cell>
          <cell r="L122">
            <v>-16.371189251280516</v>
          </cell>
          <cell r="N122">
            <v>-2704.5971251658607</v>
          </cell>
          <cell r="O122">
            <v>17.050752074688802</v>
          </cell>
          <cell r="P122">
            <v>-2993.9630902741806</v>
          </cell>
        </row>
        <row r="123">
          <cell r="A123" t="str">
            <v>Ttl Bose</v>
          </cell>
          <cell r="B123" t="str">
            <v>A000CI</v>
          </cell>
          <cell r="C123">
            <v>46855</v>
          </cell>
          <cell r="D123">
            <v>36993</v>
          </cell>
          <cell r="E123">
            <v>43168</v>
          </cell>
          <cell r="F123">
            <v>41430</v>
          </cell>
          <cell r="G123">
            <v>26.659097667126211</v>
          </cell>
          <cell r="H123">
            <v>19.88846683276498</v>
          </cell>
          <cell r="I123">
            <v>8.5410489251297257</v>
          </cell>
          <cell r="J123">
            <v>8.2765852703530456</v>
          </cell>
          <cell r="K123">
            <v>13.094376055998069</v>
          </cell>
          <cell r="L123">
            <v>4.2471245417401207</v>
          </cell>
          <cell r="N123">
            <v>7357.3405354447495</v>
          </cell>
          <cell r="O123">
            <v>3572.8363295060026</v>
          </cell>
          <cell r="P123">
            <v>1759.5836976429321</v>
          </cell>
        </row>
        <row r="124">
          <cell r="A124" t="str">
            <v>Ethicon Endo-Surgery</v>
          </cell>
          <cell r="B124" t="str">
            <v>001510</v>
          </cell>
          <cell r="C124">
            <v>324335</v>
          </cell>
          <cell r="D124">
            <v>318476</v>
          </cell>
          <cell r="E124">
            <v>316129</v>
          </cell>
          <cell r="F124">
            <v>286792</v>
          </cell>
          <cell r="G124">
            <v>1.8396990668056621</v>
          </cell>
          <cell r="H124">
            <v>1.8396990668056621</v>
          </cell>
          <cell r="I124">
            <v>2.595775775079161</v>
          </cell>
          <cell r="J124">
            <v>2.595775775079161</v>
          </cell>
          <cell r="K124">
            <v>13.090671985271555</v>
          </cell>
          <cell r="L124">
            <v>13.090671985271555</v>
          </cell>
          <cell r="N124">
            <v>5859.0000000000009</v>
          </cell>
          <cell r="O124">
            <v>8206.0000000000018</v>
          </cell>
          <cell r="P124">
            <v>37542.999999999993</v>
          </cell>
        </row>
        <row r="125">
          <cell r="A125" t="str">
            <v>Ethicon Endo France</v>
          </cell>
          <cell r="B125" t="str">
            <v>003521</v>
          </cell>
          <cell r="C125">
            <v>-264</v>
          </cell>
          <cell r="D125">
            <v>535</v>
          </cell>
          <cell r="E125">
            <v>-432</v>
          </cell>
          <cell r="F125">
            <v>-329</v>
          </cell>
          <cell r="G125">
            <v>-149.3457943925234</v>
          </cell>
          <cell r="H125">
            <v>-144.73684210526324</v>
          </cell>
          <cell r="I125">
            <v>38.888888888888886</v>
          </cell>
          <cell r="J125">
            <v>38.974358974359035</v>
          </cell>
          <cell r="K125">
            <v>19.756838905775076</v>
          </cell>
          <cell r="L125">
            <v>33.51955307262584</v>
          </cell>
          <cell r="N125">
            <v>-774.34210526315826</v>
          </cell>
          <cell r="O125">
            <v>168.36923076923102</v>
          </cell>
          <cell r="P125">
            <v>110.27932960893902</v>
          </cell>
        </row>
        <row r="126">
          <cell r="A126" t="str">
            <v>Ethicon Endo Germany</v>
          </cell>
          <cell r="B126" t="str">
            <v>003611</v>
          </cell>
          <cell r="C126">
            <v>2130</v>
          </cell>
          <cell r="D126">
            <v>1861</v>
          </cell>
          <cell r="E126">
            <v>2211</v>
          </cell>
          <cell r="F126">
            <v>607</v>
          </cell>
          <cell r="G126">
            <v>14.454594304137562</v>
          </cell>
          <cell r="H126">
            <v>3.4482758620689622</v>
          </cell>
          <cell r="I126">
            <v>-3.6635006784260522</v>
          </cell>
          <cell r="J126">
            <v>-3.3719174635128315</v>
          </cell>
          <cell r="K126">
            <v>250.90609555189454</v>
          </cell>
          <cell r="L126">
            <v>192.23744292237396</v>
          </cell>
          <cell r="N126">
            <v>64.172413793103388</v>
          </cell>
          <cell r="O126">
            <v>-74.553095118268701</v>
          </cell>
          <cell r="P126">
            <v>1166.88127853881</v>
          </cell>
        </row>
        <row r="127">
          <cell r="A127" t="str">
            <v>Ethicon Endo Italy</v>
          </cell>
          <cell r="B127" t="str">
            <v>002331</v>
          </cell>
          <cell r="C127">
            <v>4567</v>
          </cell>
          <cell r="D127">
            <v>3392</v>
          </cell>
          <cell r="E127">
            <v>4019</v>
          </cell>
          <cell r="F127">
            <v>2313</v>
          </cell>
          <cell r="G127">
            <v>34.640330188679243</v>
          </cell>
          <cell r="H127">
            <v>21.749408983451534</v>
          </cell>
          <cell r="I127">
            <v>13.635232644936551</v>
          </cell>
          <cell r="J127">
            <v>14.001106806862206</v>
          </cell>
          <cell r="K127">
            <v>97.449200172935576</v>
          </cell>
          <cell r="L127">
            <v>64.602477027566792</v>
          </cell>
          <cell r="N127">
            <v>737.73995271867602</v>
          </cell>
          <cell r="O127">
            <v>562.70448256779207</v>
          </cell>
          <cell r="P127">
            <v>1494.25529364762</v>
          </cell>
        </row>
        <row r="128">
          <cell r="A128" t="str">
            <v>Ethicon Endo UK</v>
          </cell>
          <cell r="B128" t="str">
            <v>002711</v>
          </cell>
          <cell r="C128">
            <v>2310</v>
          </cell>
          <cell r="D128">
            <v>3877</v>
          </cell>
          <cell r="E128">
            <v>2191</v>
          </cell>
          <cell r="F128">
            <v>1918</v>
          </cell>
          <cell r="G128">
            <v>-40.41784885220531</v>
          </cell>
          <cell r="H128">
            <v>-41.859520909459889</v>
          </cell>
          <cell r="I128">
            <v>5.4313099041533546</v>
          </cell>
          <cell r="J128">
            <v>5.4491899852724774</v>
          </cell>
          <cell r="K128">
            <v>20.43795620437956</v>
          </cell>
          <cell r="L128">
            <v>10.153846153846144</v>
          </cell>
          <cell r="N128">
            <v>-1622.8936256597599</v>
          </cell>
          <cell r="O128">
            <v>119.39175257731999</v>
          </cell>
          <cell r="P128">
            <v>194.75076923076904</v>
          </cell>
        </row>
        <row r="129">
          <cell r="A129" t="str">
            <v>Obtech Med Switzerland</v>
          </cell>
          <cell r="B129" t="str">
            <v>003721</v>
          </cell>
          <cell r="C129">
            <v>-3736</v>
          </cell>
          <cell r="D129">
            <v>-1894</v>
          </cell>
          <cell r="E129">
            <v>-3857</v>
          </cell>
          <cell r="F129">
            <v>0</v>
          </cell>
          <cell r="G129">
            <v>-97.254487856388593</v>
          </cell>
          <cell r="H129">
            <v>-83.027027027026946</v>
          </cell>
          <cell r="I129">
            <v>3.1371532278973295</v>
          </cell>
          <cell r="J129">
            <v>2.8128587830080383</v>
          </cell>
          <cell r="K129">
            <v>0</v>
          </cell>
          <cell r="L129">
            <v>0</v>
          </cell>
          <cell r="N129">
            <v>-1572.5318918918904</v>
          </cell>
          <cell r="O129">
            <v>108.49196326062004</v>
          </cell>
          <cell r="P129">
            <v>0</v>
          </cell>
        </row>
        <row r="130">
          <cell r="A130" t="str">
            <v>Ethicon Endo Eur HQs</v>
          </cell>
          <cell r="B130" t="str">
            <v>003720</v>
          </cell>
          <cell r="C130">
            <v>-5859</v>
          </cell>
          <cell r="D130">
            <v>-9018</v>
          </cell>
          <cell r="E130">
            <v>-6876</v>
          </cell>
          <cell r="F130">
            <v>-4580</v>
          </cell>
          <cell r="G130">
            <v>35.029940119760489</v>
          </cell>
          <cell r="H130">
            <v>41.26666666666668</v>
          </cell>
          <cell r="I130">
            <v>14.790575916230367</v>
          </cell>
          <cell r="J130">
            <v>14.46601941747573</v>
          </cell>
          <cell r="K130">
            <v>-27.925764192139738</v>
          </cell>
          <cell r="L130">
            <v>-6.6155707946752642</v>
          </cell>
          <cell r="N130">
            <v>3721.4280000000012</v>
          </cell>
          <cell r="O130">
            <v>994.68349514563113</v>
          </cell>
          <cell r="P130">
            <v>-302.9931423961271</v>
          </cell>
        </row>
        <row r="131">
          <cell r="A131" t="str">
            <v>Ttl EES/Indigo</v>
          </cell>
          <cell r="B131" t="str">
            <v>A000DW</v>
          </cell>
          <cell r="C131">
            <v>323483</v>
          </cell>
          <cell r="D131">
            <v>317229</v>
          </cell>
          <cell r="E131">
            <v>313385</v>
          </cell>
          <cell r="F131">
            <v>286721</v>
          </cell>
          <cell r="G131">
            <v>1.9714464944882091</v>
          </cell>
          <cell r="H131">
            <v>2.0214333316616622</v>
          </cell>
          <cell r="I131">
            <v>3.2222346315235253</v>
          </cell>
          <cell r="J131">
            <v>3.2181144053487962</v>
          </cell>
          <cell r="K131">
            <v>12.821523362432467</v>
          </cell>
          <cell r="L131">
            <v>12.719742721541152</v>
          </cell>
          <cell r="N131">
            <v>6412.5727436969746</v>
          </cell>
          <cell r="O131">
            <v>10085.087829202324</v>
          </cell>
          <cell r="P131">
            <v>36470.17352863001</v>
          </cell>
        </row>
        <row r="132">
          <cell r="A132" t="str">
            <v>Adv Steril Prod</v>
          </cell>
          <cell r="B132" t="str">
            <v>001751</v>
          </cell>
          <cell r="C132">
            <v>15195</v>
          </cell>
          <cell r="D132">
            <v>16432</v>
          </cell>
          <cell r="E132">
            <v>15744</v>
          </cell>
          <cell r="F132">
            <v>13652</v>
          </cell>
          <cell r="G132">
            <v>-7.5279941577409932</v>
          </cell>
          <cell r="H132">
            <v>-7.5279941577409932</v>
          </cell>
          <cell r="I132">
            <v>-3.4870426829268291</v>
          </cell>
          <cell r="J132">
            <v>-3.4870426829268291</v>
          </cell>
          <cell r="K132">
            <v>11.302373278640491</v>
          </cell>
          <cell r="L132">
            <v>11.302373278640491</v>
          </cell>
          <cell r="N132">
            <v>-1237</v>
          </cell>
          <cell r="O132">
            <v>-548.99999999999989</v>
          </cell>
          <cell r="P132">
            <v>1543</v>
          </cell>
        </row>
        <row r="133">
          <cell r="A133" t="str">
            <v>ASP UK</v>
          </cell>
          <cell r="B133" t="str">
            <v>002772</v>
          </cell>
          <cell r="C133">
            <v>1294</v>
          </cell>
          <cell r="D133">
            <v>0</v>
          </cell>
          <cell r="E133">
            <v>1432</v>
          </cell>
          <cell r="F133">
            <v>0</v>
          </cell>
          <cell r="G133">
            <v>0</v>
          </cell>
          <cell r="H133">
            <v>0</v>
          </cell>
          <cell r="I133">
            <v>-9.6368715083798886</v>
          </cell>
          <cell r="J133">
            <v>-9.5720720720720678</v>
          </cell>
          <cell r="K133">
            <v>0</v>
          </cell>
          <cell r="L133">
            <v>0</v>
          </cell>
          <cell r="N133">
            <v>0</v>
          </cell>
          <cell r="O133">
            <v>-137.07207207207199</v>
          </cell>
          <cell r="P133">
            <v>0</v>
          </cell>
        </row>
        <row r="134">
          <cell r="A134" t="str">
            <v>ASP Italy</v>
          </cell>
          <cell r="B134" t="str">
            <v>002337</v>
          </cell>
          <cell r="C134">
            <v>536</v>
          </cell>
          <cell r="D134">
            <v>0</v>
          </cell>
          <cell r="E134">
            <v>494</v>
          </cell>
          <cell r="F134">
            <v>0</v>
          </cell>
          <cell r="G134">
            <v>0</v>
          </cell>
          <cell r="H134">
            <v>0</v>
          </cell>
          <cell r="I134">
            <v>8.5020242914979764</v>
          </cell>
          <cell r="J134">
            <v>9.5022624434389087</v>
          </cell>
          <cell r="K134">
            <v>0</v>
          </cell>
          <cell r="L134">
            <v>0</v>
          </cell>
          <cell r="N134">
            <v>0</v>
          </cell>
          <cell r="O134">
            <v>46.941176470588204</v>
          </cell>
          <cell r="P134">
            <v>0</v>
          </cell>
        </row>
        <row r="135">
          <cell r="A135" t="str">
            <v>ASP Germany</v>
          </cell>
          <cell r="B135" t="str">
            <v>003612</v>
          </cell>
          <cell r="C135">
            <v>-501</v>
          </cell>
          <cell r="D135">
            <v>0</v>
          </cell>
          <cell r="E135">
            <v>-467</v>
          </cell>
          <cell r="F135">
            <v>0</v>
          </cell>
          <cell r="G135">
            <v>0</v>
          </cell>
          <cell r="H135">
            <v>0</v>
          </cell>
          <cell r="I135">
            <v>-7.2805139186295502</v>
          </cell>
          <cell r="J135">
            <v>-6.8720379146919468</v>
          </cell>
          <cell r="K135">
            <v>0</v>
          </cell>
          <cell r="L135">
            <v>0</v>
          </cell>
          <cell r="N135">
            <v>0</v>
          </cell>
          <cell r="O135">
            <v>-32.092417061611393</v>
          </cell>
          <cell r="P135">
            <v>0</v>
          </cell>
        </row>
        <row r="136">
          <cell r="A136" t="str">
            <v>ASP France</v>
          </cell>
          <cell r="B136" t="str">
            <v>003523</v>
          </cell>
          <cell r="C136">
            <v>-56</v>
          </cell>
          <cell r="D136">
            <v>0</v>
          </cell>
          <cell r="E136">
            <v>-94</v>
          </cell>
          <cell r="F136">
            <v>0</v>
          </cell>
          <cell r="G136">
            <v>0</v>
          </cell>
          <cell r="H136">
            <v>0</v>
          </cell>
          <cell r="I136">
            <v>40.425531914893618</v>
          </cell>
          <cell r="J136">
            <v>40</v>
          </cell>
          <cell r="K136">
            <v>0</v>
          </cell>
          <cell r="L136">
            <v>0</v>
          </cell>
          <cell r="N136">
            <v>0</v>
          </cell>
          <cell r="O136">
            <v>37.6</v>
          </cell>
          <cell r="P136">
            <v>0</v>
          </cell>
        </row>
        <row r="137">
          <cell r="A137" t="str">
            <v>Ttl ASP</v>
          </cell>
          <cell r="B137" t="str">
            <v>A000DX</v>
          </cell>
          <cell r="C137">
            <v>16468</v>
          </cell>
          <cell r="D137">
            <v>16432</v>
          </cell>
          <cell r="E137">
            <v>17109</v>
          </cell>
          <cell r="F137">
            <v>13652</v>
          </cell>
          <cell r="G137">
            <v>0.21908471275559882</v>
          </cell>
          <cell r="H137">
            <v>0.21908471275559882</v>
          </cell>
          <cell r="I137">
            <v>-3.7465661347828627</v>
          </cell>
          <cell r="J137">
            <v>-3.703450304886875</v>
          </cell>
          <cell r="K137">
            <v>20.627014356870792</v>
          </cell>
          <cell r="L137">
            <v>20.627014356870792</v>
          </cell>
          <cell r="N137">
            <v>35.999999999999993</v>
          </cell>
          <cell r="O137">
            <v>-633.62331266309548</v>
          </cell>
          <cell r="P137">
            <v>2816.0000000000005</v>
          </cell>
        </row>
        <row r="138">
          <cell r="A138" t="str">
            <v>Ttl Licitra</v>
          </cell>
          <cell r="B138" t="str">
            <v>A000CK</v>
          </cell>
          <cell r="C138">
            <v>339951</v>
          </cell>
          <cell r="D138">
            <v>333661</v>
          </cell>
          <cell r="E138">
            <v>330494</v>
          </cell>
          <cell r="F138">
            <v>300373</v>
          </cell>
          <cell r="G138">
            <v>1.8851469005967136</v>
          </cell>
          <cell r="H138">
            <v>1.9326720065266765</v>
          </cell>
          <cell r="I138">
            <v>2.8614740358372619</v>
          </cell>
          <cell r="J138">
            <v>2.8597991238991427</v>
          </cell>
          <cell r="K138">
            <v>13.176284153369311</v>
          </cell>
          <cell r="L138">
            <v>13.079129458583164</v>
          </cell>
          <cell r="N138">
            <v>6448.5727436969746</v>
          </cell>
          <cell r="O138">
            <v>9451.4645165392321</v>
          </cell>
          <cell r="P138">
            <v>39286.173528630003</v>
          </cell>
        </row>
        <row r="139">
          <cell r="A139" t="str">
            <v>Independ Tech USA</v>
          </cell>
          <cell r="B139" t="str">
            <v>001620</v>
          </cell>
          <cell r="C139">
            <v>-22386</v>
          </cell>
          <cell r="D139">
            <v>-22915</v>
          </cell>
          <cell r="E139">
            <v>-23161</v>
          </cell>
          <cell r="F139">
            <v>-13969</v>
          </cell>
          <cell r="G139">
            <v>2.3085315295657867</v>
          </cell>
          <cell r="H139">
            <v>2.3085315295657867</v>
          </cell>
          <cell r="I139">
            <v>3.3461422218384356</v>
          </cell>
          <cell r="J139">
            <v>3.3461422218384356</v>
          </cell>
          <cell r="K139">
            <v>-60.254850025055482</v>
          </cell>
          <cell r="L139">
            <v>-60.254850025055482</v>
          </cell>
          <cell r="N139">
            <v>529</v>
          </cell>
          <cell r="O139">
            <v>775.00000000000011</v>
          </cell>
          <cell r="P139">
            <v>-8417</v>
          </cell>
        </row>
        <row r="140">
          <cell r="A140" t="str">
            <v>Independence Tech Zug</v>
          </cell>
          <cell r="B140" t="str">
            <v>004692</v>
          </cell>
          <cell r="C140">
            <v>-1574</v>
          </cell>
          <cell r="D140">
            <v>0</v>
          </cell>
          <cell r="E140">
            <v>-1335</v>
          </cell>
          <cell r="F140">
            <v>0</v>
          </cell>
          <cell r="G140">
            <v>0</v>
          </cell>
          <cell r="H140">
            <v>0</v>
          </cell>
          <cell r="I140">
            <v>-17.90262172284644</v>
          </cell>
          <cell r="J140">
            <v>-18.151540383014162</v>
          </cell>
          <cell r="K140">
            <v>0</v>
          </cell>
          <cell r="L140">
            <v>0</v>
          </cell>
          <cell r="N140">
            <v>0</v>
          </cell>
          <cell r="O140">
            <v>-242.32306411323904</v>
          </cell>
          <cell r="P140">
            <v>0</v>
          </cell>
        </row>
        <row r="141">
          <cell r="A141" t="str">
            <v>Ttl Independence Tech</v>
          </cell>
          <cell r="B141" t="str">
            <v>A000CC</v>
          </cell>
          <cell r="C141">
            <v>-23960</v>
          </cell>
          <cell r="D141">
            <v>-22915</v>
          </cell>
          <cell r="E141">
            <v>-24496</v>
          </cell>
          <cell r="F141">
            <v>-13969</v>
          </cell>
          <cell r="G141">
            <v>-4.5603316604844002</v>
          </cell>
          <cell r="H141">
            <v>-4.5603316604844002</v>
          </cell>
          <cell r="I141">
            <v>2.1881123448726321</v>
          </cell>
          <cell r="J141">
            <v>2.1745466030648313</v>
          </cell>
          <cell r="K141">
            <v>-71.522657312620808</v>
          </cell>
          <cell r="L141">
            <v>-71.522657312620808</v>
          </cell>
          <cell r="N141">
            <v>-1045.0000000000002</v>
          </cell>
          <cell r="O141">
            <v>532.67693588676104</v>
          </cell>
          <cell r="P141">
            <v>-9991</v>
          </cell>
        </row>
        <row r="142">
          <cell r="A142" t="str">
            <v>J&amp;J HCS USA</v>
          </cell>
          <cell r="B142" t="str">
            <v>001710</v>
          </cell>
          <cell r="C142">
            <v>165</v>
          </cell>
          <cell r="D142">
            <v>46</v>
          </cell>
          <cell r="E142">
            <v>46</v>
          </cell>
          <cell r="F142">
            <v>-936</v>
          </cell>
          <cell r="G142">
            <v>258.69565217391306</v>
          </cell>
          <cell r="H142">
            <v>258.69565217391306</v>
          </cell>
          <cell r="I142">
            <v>258.69565217391306</v>
          </cell>
          <cell r="J142">
            <v>258.69565217391306</v>
          </cell>
          <cell r="K142">
            <v>117.62820512820512</v>
          </cell>
          <cell r="L142">
            <v>117.62820512820512</v>
          </cell>
          <cell r="N142">
            <v>119.00000000000001</v>
          </cell>
          <cell r="O142">
            <v>119.00000000000001</v>
          </cell>
          <cell r="P142">
            <v>1101</v>
          </cell>
        </row>
        <row r="143">
          <cell r="A143" t="str">
            <v>Subtotal Other HCS</v>
          </cell>
          <cell r="B143" t="str">
            <v>A000CS</v>
          </cell>
          <cell r="C143">
            <v>165</v>
          </cell>
          <cell r="D143">
            <v>46</v>
          </cell>
          <cell r="E143">
            <v>46</v>
          </cell>
          <cell r="F143">
            <v>-936</v>
          </cell>
          <cell r="G143">
            <v>258.69565217391306</v>
          </cell>
          <cell r="H143">
            <v>258.69565217391306</v>
          </cell>
          <cell r="I143">
            <v>258.69565217391306</v>
          </cell>
          <cell r="J143">
            <v>258.69565217391306</v>
          </cell>
          <cell r="K143">
            <v>117.62820512820512</v>
          </cell>
          <cell r="L143">
            <v>117.62820512820512</v>
          </cell>
          <cell r="N143">
            <v>119.00000000000001</v>
          </cell>
          <cell r="O143">
            <v>119.00000000000001</v>
          </cell>
          <cell r="P143">
            <v>1101</v>
          </cell>
        </row>
        <row r="144">
          <cell r="A144" t="str">
            <v>JJ Med Divested USA</v>
          </cell>
          <cell r="B144" t="str">
            <v>001752</v>
          </cell>
          <cell r="C144">
            <v>0</v>
          </cell>
          <cell r="D144">
            <v>-11700</v>
          </cell>
          <cell r="E144">
            <v>0</v>
          </cell>
          <cell r="F144">
            <v>0</v>
          </cell>
          <cell r="G144">
            <v>100</v>
          </cell>
          <cell r="H144">
            <v>100</v>
          </cell>
          <cell r="I144">
            <v>0</v>
          </cell>
          <cell r="J144">
            <v>0</v>
          </cell>
          <cell r="K144">
            <v>0</v>
          </cell>
          <cell r="L144">
            <v>0</v>
          </cell>
          <cell r="N144">
            <v>11700</v>
          </cell>
          <cell r="O144">
            <v>0</v>
          </cell>
          <cell r="P144">
            <v>0</v>
          </cell>
        </row>
        <row r="145">
          <cell r="A145" t="str">
            <v>Other Medical Devices</v>
          </cell>
          <cell r="B145" t="str">
            <v>A000CP</v>
          </cell>
          <cell r="C145">
            <v>0</v>
          </cell>
          <cell r="D145">
            <v>-11700</v>
          </cell>
          <cell r="E145">
            <v>0</v>
          </cell>
          <cell r="F145">
            <v>0</v>
          </cell>
          <cell r="G145">
            <v>100</v>
          </cell>
          <cell r="H145">
            <v>100</v>
          </cell>
          <cell r="I145">
            <v>0</v>
          </cell>
          <cell r="J145">
            <v>0</v>
          </cell>
          <cell r="K145">
            <v>0</v>
          </cell>
          <cell r="L145">
            <v>0</v>
          </cell>
          <cell r="N145">
            <v>11700</v>
          </cell>
          <cell r="O145">
            <v>0</v>
          </cell>
          <cell r="P145">
            <v>0</v>
          </cell>
        </row>
        <row r="146">
          <cell r="A146" t="str">
            <v>Ttl Med Devices</v>
          </cell>
          <cell r="B146" t="str">
            <v>A000BE</v>
          </cell>
          <cell r="C146">
            <v>1353597</v>
          </cell>
          <cell r="D146">
            <v>1352309</v>
          </cell>
          <cell r="E146">
            <v>1341253</v>
          </cell>
          <cell r="F146">
            <v>1019079</v>
          </cell>
          <cell r="G146">
            <v>9.524450402977426E-2</v>
          </cell>
          <cell r="H146">
            <v>-2.0101548392480306</v>
          </cell>
          <cell r="I146">
            <v>0.92033344939396233</v>
          </cell>
          <cell r="J146">
            <v>0.97450122908772818</v>
          </cell>
          <cell r="K146">
            <v>32.825521868275175</v>
          </cell>
          <cell r="L146">
            <v>28.54170662703072</v>
          </cell>
          <cell r="N146">
            <v>-27183.50480508665</v>
          </cell>
          <cell r="O146">
            <v>13070.526970176026</v>
          </cell>
          <cell r="P146">
            <v>290862.53847767843</v>
          </cell>
        </row>
        <row r="147">
          <cell r="A147" t="str">
            <v>Total Med Devices incl Ad</v>
          </cell>
          <cell r="B147" t="str">
            <v>A000A8</v>
          </cell>
          <cell r="C147">
            <v>1353597</v>
          </cell>
          <cell r="D147">
            <v>1352309</v>
          </cell>
          <cell r="E147">
            <v>1341253</v>
          </cell>
          <cell r="F147">
            <v>1019079</v>
          </cell>
          <cell r="G147">
            <v>9.524450402977426E-2</v>
          </cell>
          <cell r="H147">
            <v>-2.0101548392480306</v>
          </cell>
          <cell r="I147">
            <v>0.92033344939396233</v>
          </cell>
          <cell r="J147">
            <v>0.97450122908772818</v>
          </cell>
          <cell r="K147">
            <v>32.825521868275175</v>
          </cell>
          <cell r="L147">
            <v>28.54170662703072</v>
          </cell>
          <cell r="N147">
            <v>-27183.50480508665</v>
          </cell>
          <cell r="O147">
            <v>13070.526970176026</v>
          </cell>
          <cell r="P147">
            <v>290862.53847767843</v>
          </cell>
        </row>
        <row r="148">
          <cell r="A148" t="str">
            <v>OCD USA</v>
          </cell>
          <cell r="B148" t="str">
            <v>001200</v>
          </cell>
          <cell r="C148">
            <v>57579</v>
          </cell>
          <cell r="D148">
            <v>53135</v>
          </cell>
          <cell r="E148">
            <v>53062</v>
          </cell>
          <cell r="F148">
            <v>62634</v>
          </cell>
          <cell r="G148">
            <v>8.3636021454784988</v>
          </cell>
          <cell r="H148">
            <v>8.3636021454784988</v>
          </cell>
          <cell r="I148">
            <v>8.5126832761675022</v>
          </cell>
          <cell r="J148">
            <v>8.5126832761675022</v>
          </cell>
          <cell r="K148">
            <v>-8.0706964268608097</v>
          </cell>
          <cell r="L148">
            <v>-8.0706964268608097</v>
          </cell>
          <cell r="N148">
            <v>4444.0000000000009</v>
          </cell>
          <cell r="O148">
            <v>4517</v>
          </cell>
          <cell r="P148">
            <v>-5055</v>
          </cell>
        </row>
        <row r="149">
          <cell r="A149" t="str">
            <v>OCD Canada</v>
          </cell>
          <cell r="B149" t="str">
            <v>003260</v>
          </cell>
          <cell r="C149">
            <v>1394</v>
          </cell>
          <cell r="D149">
            <v>1405</v>
          </cell>
          <cell r="E149">
            <v>1351</v>
          </cell>
          <cell r="F149">
            <v>1343</v>
          </cell>
          <cell r="G149">
            <v>-0.78291814946619231</v>
          </cell>
          <cell r="H149">
            <v>-10.493273542600928</v>
          </cell>
          <cell r="I149">
            <v>3.182827535159142</v>
          </cell>
          <cell r="J149">
            <v>2.9396596183599786</v>
          </cell>
          <cell r="K149">
            <v>3.7974683544303791</v>
          </cell>
          <cell r="L149">
            <v>-5.4028436018957322</v>
          </cell>
          <cell r="N149">
            <v>-147.43049327354305</v>
          </cell>
          <cell r="O149">
            <v>39.71480144404331</v>
          </cell>
          <cell r="P149">
            <v>-72.560189573459681</v>
          </cell>
        </row>
        <row r="150">
          <cell r="A150" t="str">
            <v>OCD UK Operations</v>
          </cell>
          <cell r="B150" t="str">
            <v>005026</v>
          </cell>
          <cell r="C150">
            <v>537</v>
          </cell>
          <cell r="D150">
            <v>4910</v>
          </cell>
          <cell r="E150">
            <v>2350</v>
          </cell>
          <cell r="F150">
            <v>-3185</v>
          </cell>
          <cell r="G150">
            <v>-89.063136456211822</v>
          </cell>
          <cell r="H150">
            <v>-89.288005131494501</v>
          </cell>
          <cell r="I150">
            <v>-77.148936170212764</v>
          </cell>
          <cell r="J150">
            <v>-77.091906721536162</v>
          </cell>
          <cell r="K150">
            <v>116.8602825745683</v>
          </cell>
          <cell r="L150">
            <v>115.49165120593688</v>
          </cell>
          <cell r="N150">
            <v>-4384.0410519563802</v>
          </cell>
          <cell r="O150">
            <v>-1811.6598079560999</v>
          </cell>
          <cell r="P150">
            <v>3678.4090909090896</v>
          </cell>
        </row>
        <row r="151">
          <cell r="A151" t="str">
            <v>OCD North Am</v>
          </cell>
          <cell r="B151" t="str">
            <v>A000DY</v>
          </cell>
          <cell r="C151">
            <v>59510</v>
          </cell>
          <cell r="D151">
            <v>59450</v>
          </cell>
          <cell r="E151">
            <v>56763</v>
          </cell>
          <cell r="F151">
            <v>60792</v>
          </cell>
          <cell r="G151">
            <v>0.10092514718250631</v>
          </cell>
          <cell r="H151">
            <v>-0.14713464294352099</v>
          </cell>
          <cell r="I151">
            <v>4.8394200447474587</v>
          </cell>
          <cell r="J151">
            <v>4.8359935054312553</v>
          </cell>
          <cell r="K151">
            <v>-2.1088301092248982</v>
          </cell>
          <cell r="L151">
            <v>-2.3837858577845275</v>
          </cell>
          <cell r="N151">
            <v>-87.471545229923237</v>
          </cell>
          <cell r="O151">
            <v>2745.0549934879436</v>
          </cell>
          <cell r="P151">
            <v>-1449.15109866437</v>
          </cell>
        </row>
        <row r="152">
          <cell r="A152" t="str">
            <v>OCD France</v>
          </cell>
          <cell r="B152" t="str">
            <v>002180</v>
          </cell>
          <cell r="C152">
            <v>-1487</v>
          </cell>
          <cell r="D152">
            <v>-1686</v>
          </cell>
          <cell r="E152">
            <v>-1347</v>
          </cell>
          <cell r="F152">
            <v>-1462</v>
          </cell>
          <cell r="G152">
            <v>11.803084223013048</v>
          </cell>
          <cell r="H152">
            <v>20.261437908496738</v>
          </cell>
          <cell r="I152">
            <v>-10.393466963622863</v>
          </cell>
          <cell r="J152">
            <v>-10.817506193228731</v>
          </cell>
          <cell r="K152">
            <v>-1.7099863201094392</v>
          </cell>
          <cell r="L152">
            <v>15.224257738471271</v>
          </cell>
          <cell r="N152">
            <v>341.60784313725497</v>
          </cell>
          <cell r="O152">
            <v>-145.71180842279099</v>
          </cell>
          <cell r="P152">
            <v>222.57864813645</v>
          </cell>
        </row>
        <row r="153">
          <cell r="A153" t="str">
            <v>OCD Technical Center</v>
          </cell>
          <cell r="B153" t="str">
            <v>005096</v>
          </cell>
          <cell r="C153">
            <v>2270</v>
          </cell>
          <cell r="D153">
            <v>2957</v>
          </cell>
          <cell r="E153">
            <v>2665</v>
          </cell>
          <cell r="F153">
            <v>-1190</v>
          </cell>
          <cell r="G153">
            <v>-23.233006425431181</v>
          </cell>
          <cell r="H153">
            <v>-30.599796679091856</v>
          </cell>
          <cell r="I153">
            <v>-14.821763602251409</v>
          </cell>
          <cell r="J153">
            <v>-14.595496246872386</v>
          </cell>
          <cell r="K153">
            <v>290.75630252100842</v>
          </cell>
          <cell r="L153">
            <v>259.12975912975878</v>
          </cell>
          <cell r="N153">
            <v>-904.83598780074624</v>
          </cell>
          <cell r="O153">
            <v>-388.96997497914907</v>
          </cell>
          <cell r="P153">
            <v>3083.6441336441294</v>
          </cell>
        </row>
        <row r="154">
          <cell r="A154" t="str">
            <v>OCD Germany</v>
          </cell>
          <cell r="B154" t="str">
            <v>003630</v>
          </cell>
          <cell r="C154">
            <v>-436</v>
          </cell>
          <cell r="D154">
            <v>672</v>
          </cell>
          <cell r="E154">
            <v>-549</v>
          </cell>
          <cell r="F154">
            <v>307</v>
          </cell>
          <cell r="G154">
            <v>-164.88095238095238</v>
          </cell>
          <cell r="H154">
            <v>-158.4202682563334</v>
          </cell>
          <cell r="I154">
            <v>20.582877959927142</v>
          </cell>
          <cell r="J154">
            <v>20.325203252032608</v>
          </cell>
          <cell r="K154">
            <v>-242.01954397394141</v>
          </cell>
          <cell r="L154">
            <v>-217.36526946107787</v>
          </cell>
          <cell r="N154">
            <v>-1064.5842026825603</v>
          </cell>
          <cell r="O154">
            <v>111.58536585365903</v>
          </cell>
          <cell r="P154">
            <v>-667.31137724550911</v>
          </cell>
        </row>
        <row r="155">
          <cell r="A155" t="str">
            <v>OCD Italy</v>
          </cell>
          <cell r="B155" t="str">
            <v>004000</v>
          </cell>
          <cell r="C155">
            <v>325</v>
          </cell>
          <cell r="D155">
            <v>-420</v>
          </cell>
          <cell r="E155">
            <v>15</v>
          </cell>
          <cell r="F155">
            <v>-798</v>
          </cell>
          <cell r="G155">
            <v>177.38095238095238</v>
          </cell>
          <cell r="H155">
            <v>169.78417266187049</v>
          </cell>
          <cell r="I155">
            <v>2066.6666666666665</v>
          </cell>
          <cell r="J155">
            <v>1840</v>
          </cell>
          <cell r="K155">
            <v>140.72681704260651</v>
          </cell>
          <cell r="L155">
            <v>133.71958285052131</v>
          </cell>
          <cell r="N155">
            <v>713.0935251798561</v>
          </cell>
          <cell r="O155">
            <v>276</v>
          </cell>
          <cell r="P155">
            <v>1067.0822711471599</v>
          </cell>
        </row>
        <row r="156">
          <cell r="A156" t="str">
            <v>OCD Portugal</v>
          </cell>
          <cell r="B156" t="str">
            <v>004430</v>
          </cell>
          <cell r="C156">
            <v>56</v>
          </cell>
          <cell r="D156">
            <v>172</v>
          </cell>
          <cell r="E156">
            <v>59</v>
          </cell>
          <cell r="F156">
            <v>187</v>
          </cell>
          <cell r="G156">
            <v>-67.441860465116278</v>
          </cell>
          <cell r="H156">
            <v>-70.414201183431985</v>
          </cell>
          <cell r="I156">
            <v>-5.0847457627118642</v>
          </cell>
          <cell r="J156">
            <v>0</v>
          </cell>
          <cell r="K156">
            <v>-70.053475935828871</v>
          </cell>
          <cell r="L156">
            <v>-75.124378109452934</v>
          </cell>
          <cell r="N156">
            <v>-121.11242603550301</v>
          </cell>
          <cell r="O156">
            <v>0</v>
          </cell>
          <cell r="P156">
            <v>-140.48258706467701</v>
          </cell>
        </row>
        <row r="157">
          <cell r="A157" t="str">
            <v>OCD Spain</v>
          </cell>
          <cell r="B157" t="str">
            <v>004580</v>
          </cell>
          <cell r="C157">
            <v>484</v>
          </cell>
          <cell r="D157">
            <v>321</v>
          </cell>
          <cell r="E157">
            <v>322</v>
          </cell>
          <cell r="F157">
            <v>122</v>
          </cell>
          <cell r="G157">
            <v>50.778816199376941</v>
          </cell>
          <cell r="H157">
            <v>36.363636363636452</v>
          </cell>
          <cell r="I157">
            <v>50.310559006211179</v>
          </cell>
          <cell r="J157">
            <v>51.041666666666771</v>
          </cell>
          <cell r="K157">
            <v>296.72131147540989</v>
          </cell>
          <cell r="L157">
            <v>232.06106870229021</v>
          </cell>
          <cell r="N157">
            <v>116.72727272727302</v>
          </cell>
          <cell r="O157">
            <v>164.354166666667</v>
          </cell>
          <cell r="P157">
            <v>283.11450381679401</v>
          </cell>
        </row>
        <row r="158">
          <cell r="A158" t="str">
            <v>OCD Northern Europe</v>
          </cell>
          <cell r="B158" t="str">
            <v>005020</v>
          </cell>
          <cell r="C158">
            <v>6516</v>
          </cell>
          <cell r="D158">
            <v>-310</v>
          </cell>
          <cell r="E158">
            <v>6080</v>
          </cell>
          <cell r="F158">
            <v>235</v>
          </cell>
          <cell r="G158">
            <v>2201.9354838709678</v>
          </cell>
          <cell r="H158">
            <v>2171.7948717948711</v>
          </cell>
          <cell r="I158">
            <v>7.1710526315789478</v>
          </cell>
          <cell r="J158">
            <v>7.1618037135278474</v>
          </cell>
          <cell r="K158">
            <v>2672.7659574468084</v>
          </cell>
          <cell r="L158">
            <v>2440.8805031446559</v>
          </cell>
          <cell r="N158">
            <v>6732.5641025641007</v>
          </cell>
          <cell r="O158">
            <v>435.43766578249313</v>
          </cell>
          <cell r="P158">
            <v>5736.0691823899415</v>
          </cell>
        </row>
        <row r="159">
          <cell r="A159" t="str">
            <v>OCD Europe</v>
          </cell>
          <cell r="B159" t="str">
            <v>A000FI</v>
          </cell>
          <cell r="C159">
            <v>7728</v>
          </cell>
          <cell r="D159">
            <v>1706</v>
          </cell>
          <cell r="E159">
            <v>7245</v>
          </cell>
          <cell r="F159">
            <v>-2599</v>
          </cell>
          <cell r="G159">
            <v>352.989449003517</v>
          </cell>
          <cell r="H159">
            <v>340.76554086105955</v>
          </cell>
          <cell r="I159">
            <v>6.6666666666666679</v>
          </cell>
          <cell r="J159">
            <v>6.2483839185766605</v>
          </cell>
          <cell r="K159">
            <v>397.34513274336285</v>
          </cell>
          <cell r="L159">
            <v>368.78394670351247</v>
          </cell>
          <cell r="N159">
            <v>5813.4601270896765</v>
          </cell>
          <cell r="O159">
            <v>452.69541490087903</v>
          </cell>
          <cell r="P159">
            <v>9584.6947748242892</v>
          </cell>
        </row>
        <row r="160">
          <cell r="A160" t="str">
            <v>OCD KK Japan</v>
          </cell>
          <cell r="B160" t="str">
            <v>004100</v>
          </cell>
          <cell r="C160">
            <v>1929</v>
          </cell>
          <cell r="D160">
            <v>2613</v>
          </cell>
          <cell r="E160">
            <v>2078</v>
          </cell>
          <cell r="F160">
            <v>3757</v>
          </cell>
          <cell r="G160">
            <v>-26.17680826636051</v>
          </cell>
          <cell r="H160">
            <v>-28.710397618541379</v>
          </cell>
          <cell r="I160">
            <v>-7.1703561116458143</v>
          </cell>
          <cell r="J160">
            <v>-7.6096691183920129</v>
          </cell>
          <cell r="K160">
            <v>-48.655842427468727</v>
          </cell>
          <cell r="L160">
            <v>-51.917402885542181</v>
          </cell>
          <cell r="N160">
            <v>-750.20268977248622</v>
          </cell>
          <cell r="O160">
            <v>-158.12892428018603</v>
          </cell>
          <cell r="P160">
            <v>-1950.5368264098199</v>
          </cell>
        </row>
        <row r="161">
          <cell r="A161" t="str">
            <v>OCD Australia</v>
          </cell>
          <cell r="B161" t="str">
            <v>002965</v>
          </cell>
          <cell r="C161">
            <v>-17</v>
          </cell>
          <cell r="D161">
            <v>134</v>
          </cell>
          <cell r="E161">
            <v>-11</v>
          </cell>
          <cell r="F161">
            <v>51</v>
          </cell>
          <cell r="G161">
            <v>-112.68656716417911</v>
          </cell>
          <cell r="H161">
            <v>-111.57024793388433</v>
          </cell>
          <cell r="I161">
            <v>-54.54545454545454</v>
          </cell>
          <cell r="J161">
            <v>-40</v>
          </cell>
          <cell r="K161">
            <v>-133.33333333333337</v>
          </cell>
          <cell r="L161">
            <v>-128.86597938144331</v>
          </cell>
          <cell r="N161">
            <v>-149.50413223140501</v>
          </cell>
          <cell r="O161">
            <v>-4.4000000000000004</v>
          </cell>
          <cell r="P161">
            <v>-65.721649484536087</v>
          </cell>
        </row>
        <row r="162">
          <cell r="A162" t="str">
            <v>OCD Singapore</v>
          </cell>
          <cell r="B162" t="str">
            <v>004475</v>
          </cell>
          <cell r="C162">
            <v>-893</v>
          </cell>
          <cell r="D162">
            <v>642</v>
          </cell>
          <cell r="E162">
            <v>-525</v>
          </cell>
          <cell r="F162">
            <v>51</v>
          </cell>
          <cell r="G162">
            <v>-239.09657320872276</v>
          </cell>
          <cell r="H162">
            <v>-239.09657320872276</v>
          </cell>
          <cell r="I162">
            <v>-70.095238095238116</v>
          </cell>
          <cell r="J162">
            <v>-70.095238095238116</v>
          </cell>
          <cell r="K162">
            <v>-1850.980392156863</v>
          </cell>
          <cell r="L162">
            <v>-1850.980392156863</v>
          </cell>
          <cell r="N162">
            <v>-1535.0000000000002</v>
          </cell>
          <cell r="O162">
            <v>-368.00000000000011</v>
          </cell>
          <cell r="P162">
            <v>-944.00000000000011</v>
          </cell>
        </row>
        <row r="163">
          <cell r="A163" t="str">
            <v>OCD India</v>
          </cell>
          <cell r="B163" t="str">
            <v>003871</v>
          </cell>
          <cell r="C163">
            <v>-412</v>
          </cell>
          <cell r="D163">
            <v>-408</v>
          </cell>
          <cell r="E163">
            <v>-405</v>
          </cell>
          <cell r="F163">
            <v>-438</v>
          </cell>
          <cell r="G163">
            <v>-0.98039215686274517</v>
          </cell>
          <cell r="H163">
            <v>0.96987735413352438</v>
          </cell>
          <cell r="I163">
            <v>-1.728395061728395</v>
          </cell>
          <cell r="J163">
            <v>-1.1637659886768716</v>
          </cell>
          <cell r="K163">
            <v>5.9360730593607309</v>
          </cell>
          <cell r="L163">
            <v>10.045215121428239</v>
          </cell>
          <cell r="N163">
            <v>3.9570996048647791</v>
          </cell>
          <cell r="O163">
            <v>-4.71325225414133</v>
          </cell>
          <cell r="P163">
            <v>43.998042231855685</v>
          </cell>
        </row>
        <row r="164">
          <cell r="A164" t="str">
            <v>OCD Asia/Pac</v>
          </cell>
          <cell r="B164" t="str">
            <v>A000FJ</v>
          </cell>
          <cell r="C164">
            <v>607</v>
          </cell>
          <cell r="D164">
            <v>2981</v>
          </cell>
          <cell r="E164">
            <v>1137</v>
          </cell>
          <cell r="F164">
            <v>3421</v>
          </cell>
          <cell r="G164">
            <v>-79.637705467963769</v>
          </cell>
          <cell r="H164">
            <v>-81.541419738310168</v>
          </cell>
          <cell r="I164">
            <v>-46.613896218117851</v>
          </cell>
          <cell r="J164">
            <v>-47.074949563265385</v>
          </cell>
          <cell r="K164">
            <v>-82.256650102309266</v>
          </cell>
          <cell r="L164">
            <v>-85.245847227784296</v>
          </cell>
          <cell r="N164">
            <v>-2430.7497223990263</v>
          </cell>
          <cell r="O164">
            <v>-535.24217653432743</v>
          </cell>
          <cell r="P164">
            <v>-2916.2604336625009</v>
          </cell>
        </row>
        <row r="165">
          <cell r="A165" t="str">
            <v>OCD Int'l</v>
          </cell>
          <cell r="B165" t="str">
            <v>A000DZ</v>
          </cell>
          <cell r="C165">
            <v>8335</v>
          </cell>
          <cell r="D165">
            <v>4687</v>
          </cell>
          <cell r="E165">
            <v>8382</v>
          </cell>
          <cell r="F165">
            <v>822</v>
          </cell>
          <cell r="G165">
            <v>77.832302112225307</v>
          </cell>
          <cell r="H165">
            <v>72.172187000013864</v>
          </cell>
          <cell r="I165">
            <v>-0.5607253638749703</v>
          </cell>
          <cell r="J165">
            <v>-0.98480985007693167</v>
          </cell>
          <cell r="K165">
            <v>913.99026763990264</v>
          </cell>
          <cell r="L165">
            <v>811.24505366931749</v>
          </cell>
          <cell r="N165">
            <v>3382.7104046906497</v>
          </cell>
          <cell r="O165">
            <v>-82.546761633448412</v>
          </cell>
          <cell r="P165">
            <v>6668.4343411617892</v>
          </cell>
        </row>
        <row r="166">
          <cell r="A166" t="str">
            <v>Ttl OCD</v>
          </cell>
          <cell r="B166" t="str">
            <v>A000CM</v>
          </cell>
          <cell r="C166">
            <v>67845</v>
          </cell>
          <cell r="D166">
            <v>64137</v>
          </cell>
          <cell r="E166">
            <v>65145</v>
          </cell>
          <cell r="F166">
            <v>61614</v>
          </cell>
          <cell r="G166">
            <v>5.7813742457551802</v>
          </cell>
          <cell r="H166">
            <v>5.1378125878365477</v>
          </cell>
          <cell r="I166">
            <v>4.1446005065622842</v>
          </cell>
          <cell r="J166">
            <v>4.087049246840885</v>
          </cell>
          <cell r="K166">
            <v>10.112961339955204</v>
          </cell>
          <cell r="L166">
            <v>8.4709371936530964</v>
          </cell>
          <cell r="N166">
            <v>3295.2388594607264</v>
          </cell>
          <cell r="O166">
            <v>2662.5082318544942</v>
          </cell>
          <cell r="P166">
            <v>5219.2832424974195</v>
          </cell>
        </row>
        <row r="167">
          <cell r="A167" t="str">
            <v>LifeScan USA</v>
          </cell>
          <cell r="B167" t="str">
            <v>001520</v>
          </cell>
          <cell r="C167">
            <v>131633</v>
          </cell>
          <cell r="D167">
            <v>158357</v>
          </cell>
          <cell r="E167">
            <v>117773</v>
          </cell>
          <cell r="F167">
            <v>135238</v>
          </cell>
          <cell r="G167">
            <v>-16.875793302474786</v>
          </cell>
          <cell r="H167">
            <v>-16.875793302474786</v>
          </cell>
          <cell r="I167">
            <v>11.768401925738496</v>
          </cell>
          <cell r="J167">
            <v>11.768401925738496</v>
          </cell>
          <cell r="K167">
            <v>-2.6656708913175295</v>
          </cell>
          <cell r="L167">
            <v>-2.6656708913175295</v>
          </cell>
          <cell r="N167">
            <v>-26724</v>
          </cell>
          <cell r="O167">
            <v>13859.999999999998</v>
          </cell>
          <cell r="P167">
            <v>-3605.0000000000009</v>
          </cell>
        </row>
        <row r="168">
          <cell r="A168" t="str">
            <v>Ttl Demestic LifeScan</v>
          </cell>
          <cell r="B168" t="str">
            <v>A000EE</v>
          </cell>
          <cell r="C168">
            <v>131633</v>
          </cell>
          <cell r="D168">
            <v>158357</v>
          </cell>
          <cell r="E168">
            <v>117773</v>
          </cell>
          <cell r="F168">
            <v>135238</v>
          </cell>
          <cell r="G168">
            <v>-16.875793302474786</v>
          </cell>
          <cell r="H168">
            <v>-16.875793302474786</v>
          </cell>
          <cell r="I168">
            <v>11.768401925738496</v>
          </cell>
          <cell r="J168">
            <v>11.768401925738496</v>
          </cell>
          <cell r="K168">
            <v>-2.6656708913175295</v>
          </cell>
          <cell r="L168">
            <v>-2.6656708913175295</v>
          </cell>
          <cell r="N168">
            <v>-26724</v>
          </cell>
          <cell r="O168">
            <v>13859.999999999998</v>
          </cell>
          <cell r="P168">
            <v>-3605.0000000000009</v>
          </cell>
        </row>
        <row r="169">
          <cell r="A169" t="str">
            <v>LifeScan Canada</v>
          </cell>
          <cell r="B169" t="str">
            <v>003230</v>
          </cell>
          <cell r="C169">
            <v>9384</v>
          </cell>
          <cell r="D169">
            <v>8320</v>
          </cell>
          <cell r="E169">
            <v>10119</v>
          </cell>
          <cell r="F169">
            <v>6398</v>
          </cell>
          <cell r="G169">
            <v>12.788461538461538</v>
          </cell>
          <cell r="H169">
            <v>1.9862027139716469</v>
          </cell>
          <cell r="I169">
            <v>-7.2635635932404385</v>
          </cell>
          <cell r="J169">
            <v>-7.5140932215041891</v>
          </cell>
          <cell r="K169">
            <v>46.670834635823695</v>
          </cell>
          <cell r="L169">
            <v>33.608104081835265</v>
          </cell>
          <cell r="N169">
            <v>165.25206580244102</v>
          </cell>
          <cell r="O169">
            <v>-760.35109308400888</v>
          </cell>
          <cell r="P169">
            <v>2150.2464991558204</v>
          </cell>
        </row>
        <row r="170">
          <cell r="A170" t="str">
            <v>Subtotal Lifescan Other</v>
          </cell>
          <cell r="B170" t="str">
            <v>A000FQ</v>
          </cell>
          <cell r="C170">
            <v>9384</v>
          </cell>
          <cell r="D170">
            <v>8320</v>
          </cell>
          <cell r="E170">
            <v>10119</v>
          </cell>
          <cell r="F170">
            <v>6398</v>
          </cell>
          <cell r="G170">
            <v>12.788461538461538</v>
          </cell>
          <cell r="H170">
            <v>1.9862027139716469</v>
          </cell>
          <cell r="I170">
            <v>-7.2635635932404385</v>
          </cell>
          <cell r="J170">
            <v>-7.5140932215041891</v>
          </cell>
          <cell r="K170">
            <v>46.670834635823695</v>
          </cell>
          <cell r="L170">
            <v>33.608104081835265</v>
          </cell>
          <cell r="N170">
            <v>165.25206580244102</v>
          </cell>
          <cell r="O170">
            <v>-760.35109308400888</v>
          </cell>
          <cell r="P170">
            <v>2150.2464991558204</v>
          </cell>
        </row>
        <row r="171">
          <cell r="A171" t="str">
            <v>LifeScan Belgium</v>
          </cell>
          <cell r="B171" t="str">
            <v>003080</v>
          </cell>
          <cell r="C171">
            <v>563</v>
          </cell>
          <cell r="D171">
            <v>391</v>
          </cell>
          <cell r="E171">
            <v>761</v>
          </cell>
          <cell r="F171">
            <v>2288</v>
          </cell>
          <cell r="G171">
            <v>43.989769820971858</v>
          </cell>
          <cell r="H171">
            <v>30.927835051546285</v>
          </cell>
          <cell r="I171">
            <v>-26.018396846254927</v>
          </cell>
          <cell r="J171">
            <v>-25.730994152046776</v>
          </cell>
          <cell r="K171">
            <v>-75.39335664335664</v>
          </cell>
          <cell r="L171">
            <v>-79.474747474747375</v>
          </cell>
          <cell r="N171">
            <v>120.92783505154598</v>
          </cell>
          <cell r="O171">
            <v>-195.81286549707596</v>
          </cell>
          <cell r="P171">
            <v>-1818.38222222222</v>
          </cell>
        </row>
        <row r="172">
          <cell r="A172" t="str">
            <v>LifeScan France</v>
          </cell>
          <cell r="B172" t="str">
            <v>003510</v>
          </cell>
          <cell r="C172">
            <v>2510</v>
          </cell>
          <cell r="D172">
            <v>911</v>
          </cell>
          <cell r="E172">
            <v>794</v>
          </cell>
          <cell r="F172">
            <v>5643</v>
          </cell>
          <cell r="G172">
            <v>175.52140504939626</v>
          </cell>
          <cell r="H172">
            <v>149.61411245865531</v>
          </cell>
          <cell r="I172">
            <v>216.12090680100755</v>
          </cell>
          <cell r="J172">
            <v>217.08683473389294</v>
          </cell>
          <cell r="K172">
            <v>-55.520113414850258</v>
          </cell>
          <cell r="L172">
            <v>-62.927787784509668</v>
          </cell>
          <cell r="N172">
            <v>1362.98456449835</v>
          </cell>
          <cell r="O172">
            <v>1723.6694677871101</v>
          </cell>
          <cell r="P172">
            <v>-3551.0150646798807</v>
          </cell>
        </row>
        <row r="173">
          <cell r="A173" t="str">
            <v>LifeScan Germany</v>
          </cell>
          <cell r="B173" t="str">
            <v>003570</v>
          </cell>
          <cell r="C173">
            <v>808</v>
          </cell>
          <cell r="D173">
            <v>688</v>
          </cell>
          <cell r="E173">
            <v>745</v>
          </cell>
          <cell r="F173">
            <v>5654</v>
          </cell>
          <cell r="G173">
            <v>17.441860465116278</v>
          </cell>
          <cell r="H173">
            <v>6.1224489795918293</v>
          </cell>
          <cell r="I173">
            <v>8.4563758389261743</v>
          </cell>
          <cell r="J173">
            <v>8.8191330343796803</v>
          </cell>
          <cell r="K173">
            <v>-85.709232401839401</v>
          </cell>
          <cell r="L173">
            <v>-88.100686498855865</v>
          </cell>
          <cell r="N173">
            <v>42.122448979591788</v>
          </cell>
          <cell r="O173">
            <v>65.702541106128621</v>
          </cell>
          <cell r="P173">
            <v>-4981.2128146453106</v>
          </cell>
        </row>
        <row r="174">
          <cell r="A174" t="str">
            <v>LifeScan Intl Europe</v>
          </cell>
          <cell r="B174" t="str">
            <v>004825</v>
          </cell>
          <cell r="C174">
            <v>-3112</v>
          </cell>
          <cell r="D174">
            <v>-447</v>
          </cell>
          <cell r="E174">
            <v>-839</v>
          </cell>
          <cell r="F174">
            <v>-628</v>
          </cell>
          <cell r="G174">
            <v>-596.19686800894851</v>
          </cell>
          <cell r="H174">
            <v>-596.19686800894851</v>
          </cell>
          <cell r="I174">
            <v>-270.91775923718711</v>
          </cell>
          <cell r="J174">
            <v>-270.91775923718711</v>
          </cell>
          <cell r="K174">
            <v>-395.54140127388536</v>
          </cell>
          <cell r="L174">
            <v>-395.54140127388536</v>
          </cell>
          <cell r="N174">
            <v>-2664.9999999999995</v>
          </cell>
          <cell r="O174">
            <v>-2273</v>
          </cell>
          <cell r="P174">
            <v>-2484</v>
          </cell>
        </row>
        <row r="175">
          <cell r="A175" t="str">
            <v>LifeScan Italy</v>
          </cell>
          <cell r="B175" t="str">
            <v>004010</v>
          </cell>
          <cell r="C175">
            <v>-6151</v>
          </cell>
          <cell r="D175">
            <v>-472</v>
          </cell>
          <cell r="E175">
            <v>-6004</v>
          </cell>
          <cell r="F175">
            <v>-262</v>
          </cell>
          <cell r="G175">
            <v>-1203.1779661016949</v>
          </cell>
          <cell r="H175">
            <v>-1075.4237288135594</v>
          </cell>
          <cell r="I175">
            <v>-2.4483677548301133</v>
          </cell>
          <cell r="J175">
            <v>-2.8169014084507</v>
          </cell>
          <cell r="K175">
            <v>-2247.709923664122</v>
          </cell>
          <cell r="L175">
            <v>-1846.6666666666674</v>
          </cell>
          <cell r="N175">
            <v>-5076</v>
          </cell>
          <cell r="O175">
            <v>-169.12676056338003</v>
          </cell>
          <cell r="P175">
            <v>-4838.2666666666692</v>
          </cell>
        </row>
        <row r="176">
          <cell r="A176" t="str">
            <v>LifeScan Portugal</v>
          </cell>
          <cell r="B176" t="str">
            <v>004440</v>
          </cell>
          <cell r="C176">
            <v>-53</v>
          </cell>
          <cell r="D176">
            <v>-66</v>
          </cell>
          <cell r="E176">
            <v>-18</v>
          </cell>
          <cell r="F176">
            <v>184</v>
          </cell>
          <cell r="G176">
            <v>19.696969696969695</v>
          </cell>
          <cell r="H176">
            <v>28.358208955223937</v>
          </cell>
          <cell r="I176">
            <v>-194.44444444444446</v>
          </cell>
          <cell r="J176">
            <v>-166.66666666666666</v>
          </cell>
          <cell r="K176">
            <v>-128.80434782608697</v>
          </cell>
          <cell r="L176">
            <v>-124.12060301507556</v>
          </cell>
          <cell r="N176">
            <v>18.716417910447795</v>
          </cell>
          <cell r="O176">
            <v>-29.999999999999996</v>
          </cell>
          <cell r="P176">
            <v>-228.38190954773904</v>
          </cell>
        </row>
        <row r="177">
          <cell r="A177" t="str">
            <v>LifeScan ROW</v>
          </cell>
          <cell r="B177" t="str">
            <v>001521</v>
          </cell>
          <cell r="C177">
            <v>0</v>
          </cell>
          <cell r="D177">
            <v>0</v>
          </cell>
          <cell r="E177">
            <v>0</v>
          </cell>
          <cell r="F177">
            <v>5578</v>
          </cell>
          <cell r="G177">
            <v>0</v>
          </cell>
          <cell r="H177">
            <v>0</v>
          </cell>
          <cell r="I177">
            <v>0</v>
          </cell>
          <cell r="J177">
            <v>0</v>
          </cell>
          <cell r="K177">
            <v>-100</v>
          </cell>
          <cell r="L177">
            <v>-100</v>
          </cell>
          <cell r="N177">
            <v>0</v>
          </cell>
          <cell r="O177">
            <v>0</v>
          </cell>
          <cell r="P177">
            <v>-5578</v>
          </cell>
        </row>
        <row r="178">
          <cell r="A178" t="str">
            <v>LifeScan Scand-Switz</v>
          </cell>
          <cell r="B178" t="str">
            <v>003081</v>
          </cell>
          <cell r="C178">
            <v>32606</v>
          </cell>
          <cell r="D178">
            <v>24312</v>
          </cell>
          <cell r="E178">
            <v>33919</v>
          </cell>
          <cell r="F178">
            <v>-4137</v>
          </cell>
          <cell r="G178">
            <v>34.114840408028954</v>
          </cell>
          <cell r="H178">
            <v>21.222487841068325</v>
          </cell>
          <cell r="I178">
            <v>-3.870986762581444</v>
          </cell>
          <cell r="J178">
            <v>-3.5357014005050851</v>
          </cell>
          <cell r="K178">
            <v>888.15566835871391</v>
          </cell>
          <cell r="L178">
            <v>756.93544784453979</v>
          </cell>
          <cell r="N178">
            <v>5159.6112439205308</v>
          </cell>
          <cell r="O178">
            <v>-1199.2745580373196</v>
          </cell>
          <cell r="P178">
            <v>31314.419477328611</v>
          </cell>
        </row>
        <row r="179">
          <cell r="A179" t="str">
            <v>LifeScan Spain</v>
          </cell>
          <cell r="B179" t="str">
            <v>004590</v>
          </cell>
          <cell r="C179">
            <v>206</v>
          </cell>
          <cell r="D179">
            <v>91</v>
          </cell>
          <cell r="E179">
            <v>129</v>
          </cell>
          <cell r="F179">
            <v>250</v>
          </cell>
          <cell r="G179">
            <v>126.37362637362639</v>
          </cell>
          <cell r="H179">
            <v>106.6666666666667</v>
          </cell>
          <cell r="I179">
            <v>59.689922480620154</v>
          </cell>
          <cell r="J179">
            <v>60.344827586206904</v>
          </cell>
          <cell r="K179">
            <v>-17.600000000000001</v>
          </cell>
          <cell r="L179">
            <v>-31.111111111111118</v>
          </cell>
          <cell r="N179">
            <v>97.066666666666706</v>
          </cell>
          <cell r="O179">
            <v>77.844827586206904</v>
          </cell>
          <cell r="P179">
            <v>-77.7777777777778</v>
          </cell>
        </row>
        <row r="180">
          <cell r="A180" t="str">
            <v>LifeScan UK</v>
          </cell>
          <cell r="B180" t="str">
            <v>004980</v>
          </cell>
          <cell r="C180">
            <v>371</v>
          </cell>
          <cell r="D180">
            <v>334</v>
          </cell>
          <cell r="E180">
            <v>496</v>
          </cell>
          <cell r="F180">
            <v>-551</v>
          </cell>
          <cell r="G180">
            <v>11.077844311377245</v>
          </cell>
          <cell r="H180">
            <v>9.0047393364929036</v>
          </cell>
          <cell r="I180">
            <v>-25.201612903225811</v>
          </cell>
          <cell r="J180">
            <v>-25.324675324675397</v>
          </cell>
          <cell r="K180">
            <v>167.33212341197822</v>
          </cell>
          <cell r="L180">
            <v>161.66219839142087</v>
          </cell>
          <cell r="N180">
            <v>30.075829383886298</v>
          </cell>
          <cell r="O180">
            <v>-125.61038961038996</v>
          </cell>
          <cell r="P180">
            <v>890.75871313672894</v>
          </cell>
        </row>
        <row r="181">
          <cell r="A181" t="str">
            <v>Lifescan EMEA</v>
          </cell>
          <cell r="B181" t="str">
            <v>A000FK</v>
          </cell>
          <cell r="C181">
            <v>27748</v>
          </cell>
          <cell r="D181">
            <v>25742</v>
          </cell>
          <cell r="E181">
            <v>29983</v>
          </cell>
          <cell r="F181">
            <v>14019</v>
          </cell>
          <cell r="G181">
            <v>7.7927122989666691</v>
          </cell>
          <cell r="H181">
            <v>-3.5331170600146868</v>
          </cell>
          <cell r="I181">
            <v>-7.4542240603008363</v>
          </cell>
          <cell r="J181">
            <v>-7.0893764374102695</v>
          </cell>
          <cell r="K181">
            <v>97.931378842998782</v>
          </cell>
          <cell r="L181">
            <v>61.688720557284661</v>
          </cell>
          <cell r="N181">
            <v>-909.49499358898072</v>
          </cell>
          <cell r="O181">
            <v>-2125.6077372287209</v>
          </cell>
          <cell r="P181">
            <v>8648.1417349257372</v>
          </cell>
        </row>
        <row r="182">
          <cell r="A182" t="str">
            <v>Lifescan Int'l</v>
          </cell>
          <cell r="B182" t="str">
            <v>A000E0</v>
          </cell>
          <cell r="C182">
            <v>37132</v>
          </cell>
          <cell r="D182">
            <v>34062</v>
          </cell>
          <cell r="E182">
            <v>40102</v>
          </cell>
          <cell r="F182">
            <v>20417</v>
          </cell>
          <cell r="G182">
            <v>9.0129763372673359</v>
          </cell>
          <cell r="H182">
            <v>-2.1849654388660094</v>
          </cell>
          <cell r="I182">
            <v>-7.4061144082589401</v>
          </cell>
          <cell r="J182">
            <v>-7.1965458837781897</v>
          </cell>
          <cell r="K182">
            <v>81.868051133859041</v>
          </cell>
          <cell r="L182">
            <v>52.88920132282685</v>
          </cell>
          <cell r="N182">
            <v>-744.24292778654012</v>
          </cell>
          <cell r="O182">
            <v>-2885.9588303127298</v>
          </cell>
          <cell r="P182">
            <v>10798.388234081558</v>
          </cell>
        </row>
        <row r="183">
          <cell r="A183" t="str">
            <v>Can-Am Corp USA</v>
          </cell>
          <cell r="B183" t="str">
            <v>001527</v>
          </cell>
          <cell r="C183">
            <v>0</v>
          </cell>
          <cell r="D183">
            <v>0</v>
          </cell>
          <cell r="E183">
            <v>0</v>
          </cell>
          <cell r="F183">
            <v>1210</v>
          </cell>
          <cell r="G183">
            <v>0</v>
          </cell>
          <cell r="H183">
            <v>0</v>
          </cell>
          <cell r="I183">
            <v>0</v>
          </cell>
          <cell r="J183">
            <v>0</v>
          </cell>
          <cell r="K183">
            <v>-100</v>
          </cell>
          <cell r="L183">
            <v>-100</v>
          </cell>
          <cell r="N183">
            <v>0</v>
          </cell>
          <cell r="O183">
            <v>0</v>
          </cell>
          <cell r="P183">
            <v>-1210</v>
          </cell>
        </row>
        <row r="184">
          <cell r="A184" t="str">
            <v>Integ Research USA</v>
          </cell>
          <cell r="B184" t="str">
            <v>001526</v>
          </cell>
          <cell r="C184">
            <v>-896</v>
          </cell>
          <cell r="D184">
            <v>0</v>
          </cell>
          <cell r="E184">
            <v>-1096</v>
          </cell>
          <cell r="F184">
            <v>-958</v>
          </cell>
          <cell r="G184">
            <v>0</v>
          </cell>
          <cell r="H184">
            <v>0</v>
          </cell>
          <cell r="I184">
            <v>18.248175182481752</v>
          </cell>
          <cell r="J184">
            <v>18.248175182481752</v>
          </cell>
          <cell r="K184">
            <v>6.4718162839248432</v>
          </cell>
          <cell r="L184">
            <v>6.4718162839248432</v>
          </cell>
          <cell r="N184">
            <v>0</v>
          </cell>
          <cell r="O184">
            <v>200</v>
          </cell>
          <cell r="P184">
            <v>61.999999999999993</v>
          </cell>
        </row>
        <row r="185">
          <cell r="A185" t="str">
            <v>Diabetes Diag USA</v>
          </cell>
          <cell r="B185" t="str">
            <v>001528</v>
          </cell>
          <cell r="C185">
            <v>-19175</v>
          </cell>
          <cell r="D185">
            <v>-22768</v>
          </cell>
          <cell r="E185">
            <v>-20669</v>
          </cell>
          <cell r="F185">
            <v>-25409</v>
          </cell>
          <cell r="G185">
            <v>15.780920590302181</v>
          </cell>
          <cell r="H185">
            <v>15.780920590302181</v>
          </cell>
          <cell r="I185">
            <v>7.2282161691421933</v>
          </cell>
          <cell r="J185">
            <v>7.2282161691421933</v>
          </cell>
          <cell r="K185">
            <v>24.53461371954819</v>
          </cell>
          <cell r="L185">
            <v>24.53461371954819</v>
          </cell>
          <cell r="N185">
            <v>3593.0000000000005</v>
          </cell>
          <cell r="O185">
            <v>1494</v>
          </cell>
          <cell r="P185">
            <v>6234</v>
          </cell>
        </row>
        <row r="186">
          <cell r="A186" t="str">
            <v>LXN Corp. USA</v>
          </cell>
          <cell r="B186" t="str">
            <v>001525</v>
          </cell>
          <cell r="C186">
            <v>0</v>
          </cell>
          <cell r="D186">
            <v>0</v>
          </cell>
          <cell r="E186">
            <v>0</v>
          </cell>
          <cell r="F186">
            <v>55</v>
          </cell>
          <cell r="G186">
            <v>0</v>
          </cell>
          <cell r="H186">
            <v>0</v>
          </cell>
          <cell r="I186">
            <v>0</v>
          </cell>
          <cell r="J186">
            <v>0</v>
          </cell>
          <cell r="K186">
            <v>-100</v>
          </cell>
          <cell r="L186">
            <v>-100</v>
          </cell>
          <cell r="N186">
            <v>0</v>
          </cell>
          <cell r="O186">
            <v>0</v>
          </cell>
          <cell r="P186">
            <v>-55</v>
          </cell>
        </row>
        <row r="187">
          <cell r="A187" t="str">
            <v>Diabetes Diag Aus Pty Ltd</v>
          </cell>
          <cell r="B187" t="str">
            <v>003084</v>
          </cell>
          <cell r="C187">
            <v>-5</v>
          </cell>
          <cell r="D187">
            <v>0</v>
          </cell>
          <cell r="E187">
            <v>0</v>
          </cell>
          <cell r="F187">
            <v>-182</v>
          </cell>
          <cell r="G187">
            <v>0</v>
          </cell>
          <cell r="H187">
            <v>0</v>
          </cell>
          <cell r="I187">
            <v>0</v>
          </cell>
          <cell r="J187">
            <v>0</v>
          </cell>
          <cell r="K187">
            <v>97.252747252747255</v>
          </cell>
          <cell r="L187">
            <v>97.337278106508819</v>
          </cell>
          <cell r="N187">
            <v>0</v>
          </cell>
          <cell r="O187">
            <v>0</v>
          </cell>
          <cell r="P187">
            <v>177.15384615384605</v>
          </cell>
        </row>
        <row r="188">
          <cell r="A188" t="str">
            <v>Diabetes Diag Intl GmbH</v>
          </cell>
          <cell r="B188" t="str">
            <v>003083</v>
          </cell>
          <cell r="C188">
            <v>706</v>
          </cell>
          <cell r="D188">
            <v>-495</v>
          </cell>
          <cell r="E188">
            <v>440</v>
          </cell>
          <cell r="F188">
            <v>811</v>
          </cell>
          <cell r="G188">
            <v>242.62626262626262</v>
          </cell>
          <cell r="H188">
            <v>228.94736842105252</v>
          </cell>
          <cell r="I188">
            <v>60.45454545454546</v>
          </cell>
          <cell r="J188">
            <v>61.265822784810247</v>
          </cell>
          <cell r="K188">
            <v>-12.946979038224415</v>
          </cell>
          <cell r="L188">
            <v>-27.448747152619603</v>
          </cell>
          <cell r="N188">
            <v>1133.28947368421</v>
          </cell>
          <cell r="O188">
            <v>269.56962025316506</v>
          </cell>
          <cell r="P188">
            <v>-222.60933940774495</v>
          </cell>
        </row>
        <row r="189">
          <cell r="A189" t="str">
            <v>Inverness Medical Ltd UK</v>
          </cell>
          <cell r="B189" t="str">
            <v>003082</v>
          </cell>
          <cell r="C189">
            <v>22115</v>
          </cell>
          <cell r="D189">
            <v>33903</v>
          </cell>
          <cell r="E189">
            <v>20558</v>
          </cell>
          <cell r="F189">
            <v>38505</v>
          </cell>
          <cell r="G189">
            <v>-34.769784384862696</v>
          </cell>
          <cell r="H189">
            <v>-36.308749767787504</v>
          </cell>
          <cell r="I189">
            <v>7.573693939099134</v>
          </cell>
          <cell r="J189">
            <v>7.5523488353854455</v>
          </cell>
          <cell r="K189">
            <v>-42.565900532398395</v>
          </cell>
          <cell r="L189">
            <v>-47.391437778118679</v>
          </cell>
          <cell r="N189">
            <v>-12309.755433772996</v>
          </cell>
          <cell r="O189">
            <v>1552.6118735785399</v>
          </cell>
          <cell r="P189">
            <v>-18248.073116464599</v>
          </cell>
        </row>
        <row r="190">
          <cell r="A190" t="str">
            <v>Ttl IMT</v>
          </cell>
          <cell r="B190" t="str">
            <v>A000FL</v>
          </cell>
          <cell r="C190">
            <v>2745</v>
          </cell>
          <cell r="D190">
            <v>10640</v>
          </cell>
          <cell r="E190">
            <v>-767</v>
          </cell>
          <cell r="F190">
            <v>14032</v>
          </cell>
          <cell r="G190">
            <v>-74.201127819548873</v>
          </cell>
          <cell r="H190">
            <v>-79.741221429405911</v>
          </cell>
          <cell r="I190">
            <v>457.88787483702743</v>
          </cell>
          <cell r="J190">
            <v>457.7811595608481</v>
          </cell>
          <cell r="K190">
            <v>-80.437571265678443</v>
          </cell>
          <cell r="L190">
            <v>-94.516309932429465</v>
          </cell>
          <cell r="N190">
            <v>-8484.4659600887881</v>
          </cell>
          <cell r="O190">
            <v>3511.1814938317052</v>
          </cell>
          <cell r="P190">
            <v>-13262.528609718502</v>
          </cell>
        </row>
        <row r="191">
          <cell r="A191" t="str">
            <v>Ttl Lifescan</v>
          </cell>
          <cell r="B191" t="str">
            <v>A000CN</v>
          </cell>
          <cell r="C191">
            <v>171510</v>
          </cell>
          <cell r="D191">
            <v>203059</v>
          </cell>
          <cell r="E191">
            <v>157108</v>
          </cell>
          <cell r="F191">
            <v>169687</v>
          </cell>
          <cell r="G191">
            <v>-15.536863670164831</v>
          </cell>
          <cell r="H191">
            <v>-17.705548085962867</v>
          </cell>
          <cell r="I191">
            <v>9.1669424854240393</v>
          </cell>
          <cell r="J191">
            <v>9.2199141122787989</v>
          </cell>
          <cell r="K191">
            <v>1.0743309740875848</v>
          </cell>
          <cell r="L191">
            <v>-3.5766678505937057</v>
          </cell>
          <cell r="N191">
            <v>-35952.708887875335</v>
          </cell>
          <cell r="O191">
            <v>14485.222663518975</v>
          </cell>
          <cell r="P191">
            <v>-6069.1403756369418</v>
          </cell>
        </row>
        <row r="192">
          <cell r="A192" t="str">
            <v>Therakos USA</v>
          </cell>
          <cell r="B192" t="str">
            <v>001880</v>
          </cell>
          <cell r="C192">
            <v>810</v>
          </cell>
          <cell r="D192">
            <v>-3142</v>
          </cell>
          <cell r="E192">
            <v>-765</v>
          </cell>
          <cell r="F192">
            <v>345</v>
          </cell>
          <cell r="G192">
            <v>125.77975811584979</v>
          </cell>
          <cell r="H192">
            <v>125.77975811584979</v>
          </cell>
          <cell r="I192">
            <v>205.88235294117646</v>
          </cell>
          <cell r="J192">
            <v>205.88235294117646</v>
          </cell>
          <cell r="K192">
            <v>134.78260869565219</v>
          </cell>
          <cell r="L192">
            <v>134.78260869565219</v>
          </cell>
          <cell r="N192">
            <v>3952</v>
          </cell>
          <cell r="O192">
            <v>1574.9999999999998</v>
          </cell>
          <cell r="P192">
            <v>465.00000000000006</v>
          </cell>
        </row>
        <row r="193">
          <cell r="A193" t="str">
            <v>Ttl Other</v>
          </cell>
          <cell r="B193" t="str">
            <v>A000E2</v>
          </cell>
          <cell r="C193">
            <v>810</v>
          </cell>
          <cell r="D193">
            <v>-3142</v>
          </cell>
          <cell r="E193">
            <v>-765</v>
          </cell>
          <cell r="F193">
            <v>345</v>
          </cell>
          <cell r="G193">
            <v>125.77975811584979</v>
          </cell>
          <cell r="H193">
            <v>125.77975811584979</v>
          </cell>
          <cell r="I193">
            <v>205.88235294117646</v>
          </cell>
          <cell r="J193">
            <v>205.88235294117646</v>
          </cell>
          <cell r="K193">
            <v>134.78260869565219</v>
          </cell>
          <cell r="L193">
            <v>134.78260869565219</v>
          </cell>
          <cell r="N193">
            <v>3952</v>
          </cell>
          <cell r="O193">
            <v>1574.9999999999998</v>
          </cell>
          <cell r="P193">
            <v>465.00000000000006</v>
          </cell>
        </row>
        <row r="194">
          <cell r="A194" t="str">
            <v>Ttl Diag + H Sys</v>
          </cell>
          <cell r="B194" t="str">
            <v>A000BG</v>
          </cell>
          <cell r="C194">
            <v>240165</v>
          </cell>
          <cell r="D194">
            <v>264054</v>
          </cell>
          <cell r="E194">
            <v>221488</v>
          </cell>
          <cell r="F194">
            <v>231646</v>
          </cell>
          <cell r="G194">
            <v>-9.0470131109545768</v>
          </cell>
          <cell r="H194">
            <v>-10.871060475665812</v>
          </cell>
          <cell r="I194">
            <v>8.4325110163981805</v>
          </cell>
          <cell r="J194">
            <v>8.4531581374040421</v>
          </cell>
          <cell r="K194">
            <v>3.6775942602073854</v>
          </cell>
          <cell r="L194">
            <v>-0.16614020235165838</v>
          </cell>
          <cell r="N194">
            <v>-28705.470028414606</v>
          </cell>
          <cell r="O194">
            <v>18722.730895373465</v>
          </cell>
          <cell r="P194">
            <v>-384.8571331395226</v>
          </cell>
        </row>
        <row r="195">
          <cell r="A195" t="str">
            <v>Ttl Diag + H Sys incl Adj</v>
          </cell>
          <cell r="B195" t="str">
            <v>A000A9</v>
          </cell>
          <cell r="C195">
            <v>240165</v>
          </cell>
          <cell r="D195">
            <v>264054</v>
          </cell>
          <cell r="E195">
            <v>221488</v>
          </cell>
          <cell r="F195">
            <v>231646</v>
          </cell>
          <cell r="G195">
            <v>-9.0470131109545768</v>
          </cell>
          <cell r="H195">
            <v>-10.871060475665812</v>
          </cell>
          <cell r="I195">
            <v>8.4325110163981805</v>
          </cell>
          <cell r="J195">
            <v>8.4531581374040421</v>
          </cell>
          <cell r="K195">
            <v>3.6775942602073854</v>
          </cell>
          <cell r="L195">
            <v>-0.16614020235165838</v>
          </cell>
          <cell r="N195">
            <v>-28705.470028414606</v>
          </cell>
          <cell r="O195">
            <v>18722.730895373465</v>
          </cell>
          <cell r="P195">
            <v>-384.8571331395226</v>
          </cell>
        </row>
        <row r="196">
          <cell r="A196" t="str">
            <v>Med Devices Diag Gr w/aj</v>
          </cell>
          <cell r="B196" t="str">
            <v>A00008</v>
          </cell>
          <cell r="C196">
            <v>1593762</v>
          </cell>
          <cell r="D196">
            <v>1616363</v>
          </cell>
          <cell r="E196">
            <v>1562741</v>
          </cell>
          <cell r="F196">
            <v>1250725</v>
          </cell>
          <cell r="G196">
            <v>-1.3982626427355735</v>
          </cell>
          <cell r="H196">
            <v>-3.4576994668586973</v>
          </cell>
          <cell r="I196">
            <v>1.9850378277654455</v>
          </cell>
          <cell r="J196">
            <v>2.034454709100836</v>
          </cell>
          <cell r="K196">
            <v>27.4270523096604</v>
          </cell>
          <cell r="L196">
            <v>23.22474415595266</v>
          </cell>
          <cell r="N196">
            <v>-55888.974833501241</v>
          </cell>
          <cell r="O196">
            <v>31793.257865549498</v>
          </cell>
          <cell r="P196">
            <v>290477.68134453887</v>
          </cell>
        </row>
        <row r="197">
          <cell r="A197" t="str">
            <v>Ttl Diag + H Sys incl Adj</v>
          </cell>
          <cell r="B197" t="str">
            <v>A000A9</v>
          </cell>
          <cell r="C197">
            <v>153071</v>
          </cell>
          <cell r="D197">
            <v>174838</v>
          </cell>
          <cell r="E197">
            <v>152086</v>
          </cell>
          <cell r="F197">
            <v>165250</v>
          </cell>
          <cell r="G197">
            <v>-12.449810681888378</v>
          </cell>
          <cell r="H197">
            <v>-13.894926633158766</v>
          </cell>
          <cell r="I197">
            <v>0.64765987664873836</v>
          </cell>
          <cell r="J197">
            <v>0.64146017179850179</v>
          </cell>
          <cell r="K197">
            <v>-7.3700453857791226</v>
          </cell>
          <cell r="L197">
            <v>-10.723665656144245</v>
          </cell>
          <cell r="N197">
            <v>-24293.611826882123</v>
          </cell>
          <cell r="O197">
            <v>975.57111688146938</v>
          </cell>
          <cell r="P197">
            <v>-17720.857496778364</v>
          </cell>
        </row>
        <row r="198">
          <cell r="A198" t="str">
            <v>Med Devices Diag Gr w/aj</v>
          </cell>
          <cell r="B198" t="str">
            <v>A00008</v>
          </cell>
          <cell r="C198">
            <v>956555</v>
          </cell>
          <cell r="D198">
            <v>965725</v>
          </cell>
          <cell r="E198">
            <v>968443</v>
          </cell>
          <cell r="F198">
            <v>846928</v>
          </cell>
          <cell r="G198">
            <v>-0.94954567811747648</v>
          </cell>
          <cell r="H198">
            <v>-3.2468980346574412</v>
          </cell>
          <cell r="I198">
            <v>-1.2275373976578901</v>
          </cell>
          <cell r="J198">
            <v>-1.2042934643408914</v>
          </cell>
          <cell r="K198">
            <v>12.94407552944288</v>
          </cell>
          <cell r="L198">
            <v>7.9357457288482189</v>
          </cell>
          <cell r="N198">
            <v>-31356.106045195571</v>
          </cell>
          <cell r="O198">
            <v>-11662.895754866859</v>
          </cell>
          <cell r="P198">
            <v>67210.052586419639</v>
          </cell>
        </row>
        <row r="199">
          <cell r="A199" t="str">
            <v>Report Parameters:</v>
          </cell>
          <cell r="B199" t="str">
            <v>Notes:_x000D_
If 'Local' Currency is selected, exchange rate type and period are ignored.  Totals will not be displayed._x000D_
_x000D_
If 'Product' Hierachy is selected, it will be shown only in USD.</v>
          </cell>
          <cell r="C199" t="str">
            <v>Report Format:</v>
          </cell>
          <cell r="D199" t="str">
            <v>10</v>
          </cell>
          <cell r="E199" t="str">
            <v>Co/Grp Code:</v>
          </cell>
          <cell r="F199" t="str">
            <v>A00008</v>
          </cell>
          <cell r="G199" t="str">
            <v>Budget Period 1:</v>
          </cell>
          <cell r="H199" t="str">
            <v>JUN-03</v>
          </cell>
          <cell r="I199" t="str">
            <v>Co Presentation:</v>
          </cell>
          <cell r="J199" t="str">
            <v>2</v>
          </cell>
          <cell r="K199" t="str">
            <v>Hierarchy for A00008 Therakos USA</v>
          </cell>
          <cell r="L199" t="str">
            <v>Budget Name 1:</v>
          </cell>
        </row>
      </sheetData>
      <sheetData sheetId="20"/>
      <sheetData sheetId="21"/>
      <sheetData sheetId="22"/>
      <sheetData sheetId="23"/>
      <sheetData sheetId="24"/>
      <sheetData sheetId="25"/>
      <sheetData sheetId="26" refreshError="1">
        <row r="2">
          <cell r="A2" t="str">
            <v>Ethicon USA</v>
          </cell>
          <cell r="B2" t="str">
            <v>001220</v>
          </cell>
          <cell r="C2">
            <v>238463</v>
          </cell>
          <cell r="D2">
            <v>292249</v>
          </cell>
          <cell r="E2">
            <v>248807</v>
          </cell>
          <cell r="F2">
            <v>261198</v>
          </cell>
          <cell r="G2">
            <v>-18.404169047627196</v>
          </cell>
          <cell r="H2">
            <v>-18.404169047627196</v>
          </cell>
          <cell r="I2">
            <v>-4.1574393003412284</v>
          </cell>
          <cell r="J2">
            <v>-4.1574393003412284</v>
          </cell>
          <cell r="K2">
            <v>-8.7041248401595723</v>
          </cell>
          <cell r="L2">
            <v>-8.7041248401595723</v>
          </cell>
          <cell r="N2">
            <v>-53786</v>
          </cell>
          <cell r="O2">
            <v>-10344</v>
          </cell>
          <cell r="P2">
            <v>-22735</v>
          </cell>
        </row>
        <row r="3">
          <cell r="A3" t="str">
            <v>Subtotal Ethicon USA</v>
          </cell>
          <cell r="B3" t="str">
            <v>A000EB</v>
          </cell>
          <cell r="C3">
            <v>238463</v>
          </cell>
          <cell r="D3">
            <v>292249</v>
          </cell>
          <cell r="E3">
            <v>248807</v>
          </cell>
          <cell r="F3">
            <v>261198</v>
          </cell>
          <cell r="G3">
            <v>-18.404169047627196</v>
          </cell>
          <cell r="H3">
            <v>-18.404169047627196</v>
          </cell>
          <cell r="I3">
            <v>-4.1574393003412284</v>
          </cell>
          <cell r="J3">
            <v>-4.1574393003412284</v>
          </cell>
          <cell r="K3">
            <v>-8.7041248401595723</v>
          </cell>
          <cell r="L3">
            <v>-8.7041248401595723</v>
          </cell>
          <cell r="N3">
            <v>-53786</v>
          </cell>
          <cell r="O3">
            <v>-10344</v>
          </cell>
          <cell r="P3">
            <v>-22735</v>
          </cell>
        </row>
        <row r="4">
          <cell r="A4" t="str">
            <v>Ethicon Germany</v>
          </cell>
          <cell r="B4" t="str">
            <v>003610</v>
          </cell>
          <cell r="C4">
            <v>58760</v>
          </cell>
          <cell r="D4">
            <v>58007</v>
          </cell>
          <cell r="E4">
            <v>64909</v>
          </cell>
          <cell r="F4">
            <v>51992</v>
          </cell>
          <cell r="G4">
            <v>1.2981191925112487</v>
          </cell>
          <cell r="H4">
            <v>-10.122472485494233</v>
          </cell>
          <cell r="I4">
            <v>-9.4732625675946327</v>
          </cell>
          <cell r="J4">
            <v>-8.5046992634627721</v>
          </cell>
          <cell r="K4">
            <v>13.017387290352362</v>
          </cell>
          <cell r="L4">
            <v>-1.9957248471288276</v>
          </cell>
          <cell r="N4">
            <v>-5871.7426146606394</v>
          </cell>
          <cell r="O4">
            <v>-5520.3152449210511</v>
          </cell>
          <cell r="P4">
            <v>-1037.61726251922</v>
          </cell>
        </row>
        <row r="5">
          <cell r="A5" t="str">
            <v>Ethicon Italy</v>
          </cell>
          <cell r="B5" t="str">
            <v>002330</v>
          </cell>
          <cell r="C5">
            <v>27493</v>
          </cell>
          <cell r="D5">
            <v>30900</v>
          </cell>
          <cell r="E5">
            <v>30340</v>
          </cell>
          <cell r="F5">
            <v>26853</v>
          </cell>
          <cell r="G5">
            <v>-11.025889967637541</v>
          </cell>
          <cell r="H5">
            <v>-21.502586168957251</v>
          </cell>
          <cell r="I5">
            <v>-9.3836519446275553</v>
          </cell>
          <cell r="J5">
            <v>-8.2210028083708302</v>
          </cell>
          <cell r="K5">
            <v>2.3833463672587794</v>
          </cell>
          <cell r="L5">
            <v>-10.17455917489759</v>
          </cell>
          <cell r="N5">
            <v>-6644.2991262077903</v>
          </cell>
          <cell r="O5">
            <v>-2494.2522520597099</v>
          </cell>
          <cell r="P5">
            <v>-2732.1743752352495</v>
          </cell>
        </row>
        <row r="6">
          <cell r="A6" t="str">
            <v>Ethicon Scotland</v>
          </cell>
          <cell r="B6" t="str">
            <v>002710</v>
          </cell>
          <cell r="C6">
            <v>31047</v>
          </cell>
          <cell r="D6">
            <v>34653</v>
          </cell>
          <cell r="E6">
            <v>31236</v>
          </cell>
          <cell r="F6">
            <v>28322</v>
          </cell>
          <cell r="G6">
            <v>-10.40602545234179</v>
          </cell>
          <cell r="H6">
            <v>-12.495348876599806</v>
          </cell>
          <cell r="I6">
            <v>-0.60507107184018449</v>
          </cell>
          <cell r="J6">
            <v>-0.65554155832131511</v>
          </cell>
          <cell r="K6">
            <v>9.6214956570863635</v>
          </cell>
          <cell r="L6">
            <v>4.6580720547307388</v>
          </cell>
          <cell r="N6">
            <v>-4330.013246208131</v>
          </cell>
          <cell r="O6">
            <v>-204.76496115724598</v>
          </cell>
          <cell r="P6">
            <v>1319.2591673408399</v>
          </cell>
        </row>
        <row r="7">
          <cell r="A7" t="str">
            <v>J&amp;J Prof Prd UK-Expo</v>
          </cell>
          <cell r="B7" t="str">
            <v>002714</v>
          </cell>
          <cell r="C7">
            <v>6447</v>
          </cell>
          <cell r="D7">
            <v>6602</v>
          </cell>
          <cell r="E7">
            <v>5986</v>
          </cell>
          <cell r="F7">
            <v>5885</v>
          </cell>
          <cell r="G7">
            <v>-2.3477734019993943</v>
          </cell>
          <cell r="H7">
            <v>-4.6748963713946683</v>
          </cell>
          <cell r="I7">
            <v>7.7013030404276641</v>
          </cell>
          <cell r="J7">
            <v>7.6494852056007687</v>
          </cell>
          <cell r="K7">
            <v>9.5497026338147837</v>
          </cell>
          <cell r="L7">
            <v>4.5299903948516222</v>
          </cell>
          <cell r="N7">
            <v>-308.63665843947598</v>
          </cell>
          <cell r="O7">
            <v>457.89818440726202</v>
          </cell>
          <cell r="P7">
            <v>266.58993473701798</v>
          </cell>
        </row>
        <row r="8">
          <cell r="A8" t="str">
            <v>Ethicon France</v>
          </cell>
          <cell r="B8" t="str">
            <v>003520</v>
          </cell>
          <cell r="C8">
            <v>31340</v>
          </cell>
          <cell r="D8">
            <v>33019</v>
          </cell>
          <cell r="E8">
            <v>32449</v>
          </cell>
          <cell r="F8">
            <v>28401</v>
          </cell>
          <cell r="G8">
            <v>-5.0849510887670739</v>
          </cell>
          <cell r="H8">
            <v>-16.010625910401824</v>
          </cell>
          <cell r="I8">
            <v>-3.4176708064963481</v>
          </cell>
          <cell r="J8">
            <v>-2.2833453654345837</v>
          </cell>
          <cell r="K8">
            <v>10.348227175099469</v>
          </cell>
          <cell r="L8">
            <v>-3.7584812688325759</v>
          </cell>
          <cell r="N8">
            <v>-5286.5485693555784</v>
          </cell>
          <cell r="O8">
            <v>-740.92273762986815</v>
          </cell>
          <cell r="P8">
            <v>-1067.4462651611398</v>
          </cell>
        </row>
        <row r="9">
          <cell r="A9" t="str">
            <v>AWC Europe Operation</v>
          </cell>
          <cell r="B9" t="str">
            <v>002788</v>
          </cell>
          <cell r="C9">
            <v>372</v>
          </cell>
          <cell r="D9">
            <v>537</v>
          </cell>
          <cell r="E9">
            <v>493</v>
          </cell>
          <cell r="F9">
            <v>5759</v>
          </cell>
          <cell r="G9">
            <v>-30.726256983240223</v>
          </cell>
          <cell r="H9">
            <v>-32.25806451612906</v>
          </cell>
          <cell r="I9">
            <v>-24.543610547667345</v>
          </cell>
          <cell r="J9">
            <v>-24.532531065164509</v>
          </cell>
          <cell r="K9">
            <v>-93.540545233547491</v>
          </cell>
          <cell r="L9">
            <v>-93.572927633853965</v>
          </cell>
          <cell r="N9">
            <v>-173.22580645161304</v>
          </cell>
          <cell r="O9">
            <v>-120.94537815126102</v>
          </cell>
          <cell r="P9">
            <v>-5388.8649024336501</v>
          </cell>
        </row>
        <row r="10">
          <cell r="A10" t="str">
            <v>Total Ethicon Europe</v>
          </cell>
          <cell r="B10" t="str">
            <v>A000FM</v>
          </cell>
          <cell r="C10">
            <v>155459</v>
          </cell>
          <cell r="D10">
            <v>163718</v>
          </cell>
          <cell r="E10">
            <v>165413</v>
          </cell>
          <cell r="F10">
            <v>147212</v>
          </cell>
          <cell r="G10">
            <v>-5.0446499468598445</v>
          </cell>
          <cell r="H10">
            <v>-13.813060275182464</v>
          </cell>
          <cell r="I10">
            <v>-6.0176648751911888</v>
          </cell>
          <cell r="J10">
            <v>-5.2131950871526849</v>
          </cell>
          <cell r="K10">
            <v>5.6021248267804253</v>
          </cell>
          <cell r="L10">
            <v>-5.8692590979481318</v>
          </cell>
          <cell r="N10">
            <v>-22614.466021323227</v>
          </cell>
          <cell r="O10">
            <v>-8623.3023895118695</v>
          </cell>
          <cell r="P10">
            <v>-8640.2537032714026</v>
          </cell>
        </row>
        <row r="11">
          <cell r="A11" t="str">
            <v>Ethicon Direct Ex. GWC</v>
          </cell>
          <cell r="B11" t="str">
            <v>A000E6</v>
          </cell>
          <cell r="C11">
            <v>393922</v>
          </cell>
          <cell r="D11">
            <v>455967</v>
          </cell>
          <cell r="E11">
            <v>414220</v>
          </cell>
          <cell r="F11">
            <v>408410</v>
          </cell>
          <cell r="G11">
            <v>-13.607344391151114</v>
          </cell>
          <cell r="H11">
            <v>-16.755700746177514</v>
          </cell>
          <cell r="I11">
            <v>-4.9002945294770894</v>
          </cell>
          <cell r="J11">
            <v>-4.5790407004760452</v>
          </cell>
          <cell r="K11">
            <v>-3.5474155872774906</v>
          </cell>
          <cell r="L11">
            <v>-7.6822932110554119</v>
          </cell>
          <cell r="N11">
            <v>-76400.466021323213</v>
          </cell>
          <cell r="O11">
            <v>-18967.302389511875</v>
          </cell>
          <cell r="P11">
            <v>-31375.253703271406</v>
          </cell>
        </row>
        <row r="12">
          <cell r="A12" t="str">
            <v>J&amp;J Medical USA</v>
          </cell>
          <cell r="B12" t="str">
            <v>001750</v>
          </cell>
          <cell r="C12">
            <v>24829</v>
          </cell>
          <cell r="D12">
            <v>18170</v>
          </cell>
          <cell r="E12">
            <v>30800</v>
          </cell>
          <cell r="F12">
            <v>30947</v>
          </cell>
          <cell r="G12">
            <v>36.648321408915798</v>
          </cell>
          <cell r="H12">
            <v>36.648321408915798</v>
          </cell>
          <cell r="I12">
            <v>-19.386363636363637</v>
          </cell>
          <cell r="J12">
            <v>-19.386363636363637</v>
          </cell>
          <cell r="K12">
            <v>-19.769282967654377</v>
          </cell>
          <cell r="L12">
            <v>-19.769282967654377</v>
          </cell>
          <cell r="N12">
            <v>6659</v>
          </cell>
          <cell r="O12">
            <v>-5971</v>
          </cell>
          <cell r="P12">
            <v>-6118.0000000000009</v>
          </cell>
        </row>
        <row r="13">
          <cell r="A13" t="str">
            <v>Subtotal GWC Other</v>
          </cell>
          <cell r="B13" t="str">
            <v>A000EC</v>
          </cell>
          <cell r="C13">
            <v>24829</v>
          </cell>
          <cell r="D13">
            <v>18170</v>
          </cell>
          <cell r="E13">
            <v>30800</v>
          </cell>
          <cell r="F13">
            <v>30947</v>
          </cell>
          <cell r="G13">
            <v>36.648321408915798</v>
          </cell>
          <cell r="H13">
            <v>36.648321408915798</v>
          </cell>
          <cell r="I13">
            <v>-19.386363636363637</v>
          </cell>
          <cell r="J13">
            <v>-19.386363636363637</v>
          </cell>
          <cell r="K13">
            <v>-19.769282967654377</v>
          </cell>
          <cell r="L13">
            <v>-19.769282967654377</v>
          </cell>
          <cell r="N13">
            <v>6659</v>
          </cell>
          <cell r="O13">
            <v>-5971</v>
          </cell>
          <cell r="P13">
            <v>-6118.0000000000009</v>
          </cell>
        </row>
        <row r="14">
          <cell r="A14" t="str">
            <v>J&amp;J Medical France</v>
          </cell>
          <cell r="B14" t="str">
            <v>002190</v>
          </cell>
          <cell r="C14">
            <v>472</v>
          </cell>
          <cell r="D14">
            <v>498</v>
          </cell>
          <cell r="E14">
            <v>484</v>
          </cell>
          <cell r="F14">
            <v>442</v>
          </cell>
          <cell r="G14">
            <v>-5.2208835341365463</v>
          </cell>
          <cell r="H14">
            <v>-16.300043570360483</v>
          </cell>
          <cell r="I14">
            <v>-2.4793388429752068</v>
          </cell>
          <cell r="J14">
            <v>-1.1493931948477398</v>
          </cell>
          <cell r="K14">
            <v>6.7873303167420822</v>
          </cell>
          <cell r="L14">
            <v>-6.19876616944509</v>
          </cell>
          <cell r="N14">
            <v>-81.174216980395215</v>
          </cell>
          <cell r="O14">
            <v>-5.5630630630630602</v>
          </cell>
          <cell r="P14">
            <v>-27.398546468947298</v>
          </cell>
        </row>
        <row r="15">
          <cell r="A15" t="str">
            <v>J&amp;J Medical Germany</v>
          </cell>
          <cell r="B15" t="str">
            <v>002290</v>
          </cell>
          <cell r="C15">
            <v>1383</v>
          </cell>
          <cell r="D15">
            <v>1397</v>
          </cell>
          <cell r="E15">
            <v>1423</v>
          </cell>
          <cell r="F15">
            <v>1344</v>
          </cell>
          <cell r="G15">
            <v>-1.0021474588403723</v>
          </cell>
          <cell r="H15">
            <v>-11.97989966079578</v>
          </cell>
          <cell r="I15">
            <v>-2.8109627547434997</v>
          </cell>
          <cell r="J15">
            <v>-1.7980103208655798</v>
          </cell>
          <cell r="K15">
            <v>2.9017857142857144</v>
          </cell>
          <cell r="L15">
            <v>-10.94712881711987</v>
          </cell>
          <cell r="N15">
            <v>-167.35919826131703</v>
          </cell>
          <cell r="O15">
            <v>-25.5856868659172</v>
          </cell>
          <cell r="P15">
            <v>-147.12941130209106</v>
          </cell>
        </row>
        <row r="16">
          <cell r="A16" t="str">
            <v>JJ Medical Italy</v>
          </cell>
          <cell r="B16" t="str">
            <v>002333</v>
          </cell>
          <cell r="C16">
            <v>492</v>
          </cell>
          <cell r="D16">
            <v>560</v>
          </cell>
          <cell r="E16">
            <v>484</v>
          </cell>
          <cell r="F16">
            <v>445</v>
          </cell>
          <cell r="G16">
            <v>-12.142857142857142</v>
          </cell>
          <cell r="H16">
            <v>-22.541319380815004</v>
          </cell>
          <cell r="I16">
            <v>1.6528925619834709</v>
          </cell>
          <cell r="J16">
            <v>2.9878839491358056</v>
          </cell>
          <cell r="K16">
            <v>10.561797752808989</v>
          </cell>
          <cell r="L16">
            <v>-2.4379979060137753</v>
          </cell>
          <cell r="N16">
            <v>-126.23138853256401</v>
          </cell>
          <cell r="O16">
            <v>14.4613583138173</v>
          </cell>
          <cell r="P16">
            <v>-10.8490906817613</v>
          </cell>
        </row>
        <row r="17">
          <cell r="A17" t="str">
            <v>J&amp;J Medical UK</v>
          </cell>
          <cell r="B17" t="str">
            <v>002770</v>
          </cell>
          <cell r="C17">
            <v>3859</v>
          </cell>
          <cell r="D17">
            <v>4037</v>
          </cell>
          <cell r="E17">
            <v>4099</v>
          </cell>
          <cell r="F17">
            <v>3678</v>
          </cell>
          <cell r="G17">
            <v>-4.4092147634381966</v>
          </cell>
          <cell r="H17">
            <v>-6.630245254185188</v>
          </cell>
          <cell r="I17">
            <v>-5.8550866064893876</v>
          </cell>
          <cell r="J17">
            <v>-5.9001384517602844</v>
          </cell>
          <cell r="K17">
            <v>4.9211528004350189</v>
          </cell>
          <cell r="L17">
            <v>0.17509061606601406</v>
          </cell>
          <cell r="N17">
            <v>-267.66300091145604</v>
          </cell>
          <cell r="O17">
            <v>-241.84667513765407</v>
          </cell>
          <cell r="P17">
            <v>6.4398328589079972</v>
          </cell>
        </row>
        <row r="18">
          <cell r="A18" t="str">
            <v>Ttl GWC Europe</v>
          </cell>
          <cell r="B18" t="str">
            <v>A000DU</v>
          </cell>
          <cell r="C18">
            <v>6206</v>
          </cell>
          <cell r="D18">
            <v>6492</v>
          </cell>
          <cell r="E18">
            <v>6490</v>
          </cell>
          <cell r="F18">
            <v>5909</v>
          </cell>
          <cell r="G18">
            <v>-4.4054220579174368</v>
          </cell>
          <cell r="H18">
            <v>-9.8956839908461554</v>
          </cell>
          <cell r="I18">
            <v>-4.3759630200308166</v>
          </cell>
          <cell r="J18">
            <v>-3.9835757589031893</v>
          </cell>
          <cell r="K18">
            <v>5.0262311727872735</v>
          </cell>
          <cell r="L18">
            <v>-3.0282148518174239</v>
          </cell>
          <cell r="N18">
            <v>-642.42780468573233</v>
          </cell>
          <cell r="O18">
            <v>-258.53406675281695</v>
          </cell>
          <cell r="P18">
            <v>-178.93721559389158</v>
          </cell>
        </row>
        <row r="19">
          <cell r="A19" t="str">
            <v>General Wound Care</v>
          </cell>
          <cell r="B19" t="str">
            <v>A000E7</v>
          </cell>
          <cell r="C19">
            <v>31035</v>
          </cell>
          <cell r="D19">
            <v>24662</v>
          </cell>
          <cell r="E19">
            <v>37290</v>
          </cell>
          <cell r="F19">
            <v>36856</v>
          </cell>
          <cell r="G19">
            <v>25.841375395345068</v>
          </cell>
          <cell r="H19">
            <v>24.396124382914078</v>
          </cell>
          <cell r="I19">
            <v>-16.773934030571201</v>
          </cell>
          <cell r="J19">
            <v>-16.705642442351351</v>
          </cell>
          <cell r="K19">
            <v>-15.793900586064684</v>
          </cell>
          <cell r="L19">
            <v>-17.085243150623754</v>
          </cell>
          <cell r="N19">
            <v>6016.5721953142702</v>
          </cell>
          <cell r="O19">
            <v>-6229.5340667528189</v>
          </cell>
          <cell r="P19">
            <v>-6296.9372155938909</v>
          </cell>
        </row>
        <row r="20">
          <cell r="A20" t="str">
            <v>Ethicon Direct</v>
          </cell>
          <cell r="B20" t="str">
            <v>A000DL</v>
          </cell>
          <cell r="C20">
            <v>424957</v>
          </cell>
          <cell r="D20">
            <v>480629</v>
          </cell>
          <cell r="E20">
            <v>451510</v>
          </cell>
          <cell r="F20">
            <v>445266</v>
          </cell>
          <cell r="G20">
            <v>-11.583154574526297</v>
          </cell>
          <cell r="H20">
            <v>-14.64412131311447</v>
          </cell>
          <cell r="I20">
            <v>-5.8809328697038827</v>
          </cell>
          <cell r="J20">
            <v>-5.5805710740104733</v>
          </cell>
          <cell r="K20">
            <v>-4.5610938180772838</v>
          </cell>
          <cell r="L20">
            <v>-8.4606035311174228</v>
          </cell>
          <cell r="N20">
            <v>-70383.893826008949</v>
          </cell>
          <cell r="O20">
            <v>-25196.836456264689</v>
          </cell>
          <cell r="P20">
            <v>-37672.190918865301</v>
          </cell>
        </row>
        <row r="21">
          <cell r="A21" t="str">
            <v>J&amp;J Prof Prod Brazil</v>
          </cell>
          <cell r="B21" t="str">
            <v>003180</v>
          </cell>
          <cell r="C21">
            <v>32392</v>
          </cell>
          <cell r="D21">
            <v>27400</v>
          </cell>
          <cell r="E21">
            <v>22647</v>
          </cell>
          <cell r="F21">
            <v>26032</v>
          </cell>
          <cell r="G21">
            <v>18.21897810218978</v>
          </cell>
          <cell r="H21">
            <v>0.14522875389900727</v>
          </cell>
          <cell r="I21">
            <v>43.029981896056881</v>
          </cell>
          <cell r="J21">
            <v>44.282492668768938</v>
          </cell>
          <cell r="K21">
            <v>24.43146896127843</v>
          </cell>
          <cell r="L21">
            <v>26.800810602978295</v>
          </cell>
          <cell r="N21">
            <v>39.792678568327993</v>
          </cell>
          <cell r="O21">
            <v>10028.656114696101</v>
          </cell>
          <cell r="P21">
            <v>6976.78701616731</v>
          </cell>
        </row>
        <row r="22">
          <cell r="A22" t="str">
            <v>JJ Med Car/PR</v>
          </cell>
          <cell r="B22" t="str">
            <v>001757</v>
          </cell>
          <cell r="C22">
            <v>14246</v>
          </cell>
          <cell r="D22">
            <v>15942</v>
          </cell>
          <cell r="E22">
            <v>13211</v>
          </cell>
          <cell r="F22">
            <v>13095</v>
          </cell>
          <cell r="G22">
            <v>-10.638564797390542</v>
          </cell>
          <cell r="H22">
            <v>-10.638564797390542</v>
          </cell>
          <cell r="I22">
            <v>7.8343804405419721</v>
          </cell>
          <cell r="J22">
            <v>7.8343804405419721</v>
          </cell>
          <cell r="K22">
            <v>8.7896143566246661</v>
          </cell>
          <cell r="L22">
            <v>8.7896143566246661</v>
          </cell>
          <cell r="N22">
            <v>-1696.0000000000002</v>
          </cell>
          <cell r="O22">
            <v>1034.9999999999998</v>
          </cell>
          <cell r="P22">
            <v>1151</v>
          </cell>
        </row>
        <row r="23">
          <cell r="A23" t="str">
            <v>J&amp;J Med Mexico</v>
          </cell>
          <cell r="B23" t="str">
            <v>004160</v>
          </cell>
          <cell r="C23">
            <v>15710</v>
          </cell>
          <cell r="D23">
            <v>20490</v>
          </cell>
          <cell r="E23">
            <v>17376</v>
          </cell>
          <cell r="F23">
            <v>15092</v>
          </cell>
          <cell r="G23">
            <v>-23.328452903855542</v>
          </cell>
          <cell r="H23">
            <v>-19.127814647106302</v>
          </cell>
          <cell r="I23">
            <v>-9.5879373848987104</v>
          </cell>
          <cell r="J23">
            <v>-8.271739947097144</v>
          </cell>
          <cell r="K23">
            <v>4.0948847071296051</v>
          </cell>
          <cell r="L23">
            <v>13.764698337024385</v>
          </cell>
          <cell r="N23">
            <v>-3919.2892211920807</v>
          </cell>
          <cell r="O23">
            <v>-1437.2975332075998</v>
          </cell>
          <cell r="P23">
            <v>2077.3682730237201</v>
          </cell>
        </row>
        <row r="24">
          <cell r="A24" t="str">
            <v>J&amp;J Med Southern Con</v>
          </cell>
          <cell r="B24" t="str">
            <v>002890</v>
          </cell>
          <cell r="C24">
            <v>14700</v>
          </cell>
          <cell r="D24">
            <v>10665</v>
          </cell>
          <cell r="E24">
            <v>11077</v>
          </cell>
          <cell r="F24">
            <v>11162</v>
          </cell>
          <cell r="G24">
            <v>37.834036568213783</v>
          </cell>
          <cell r="H24">
            <v>12.700899150668636</v>
          </cell>
          <cell r="I24">
            <v>32.707411754085044</v>
          </cell>
          <cell r="J24">
            <v>36.537414586271197</v>
          </cell>
          <cell r="K24">
            <v>31.696828525353883</v>
          </cell>
          <cell r="L24">
            <v>12.727554176118977</v>
          </cell>
          <cell r="N24">
            <v>1354.5508944188102</v>
          </cell>
          <cell r="O24">
            <v>4047.2494137212607</v>
          </cell>
          <cell r="P24">
            <v>1420.6495971384002</v>
          </cell>
        </row>
        <row r="25">
          <cell r="A25" t="str">
            <v>J&amp;J Med Northern Reg</v>
          </cell>
          <cell r="B25" t="str">
            <v>002115</v>
          </cell>
          <cell r="C25">
            <v>15833</v>
          </cell>
          <cell r="D25">
            <v>18537</v>
          </cell>
          <cell r="E25">
            <v>13108</v>
          </cell>
          <cell r="F25">
            <v>15581</v>
          </cell>
          <cell r="G25">
            <v>-14.587042131952312</v>
          </cell>
          <cell r="H25">
            <v>-8.4907326040014031</v>
          </cell>
          <cell r="I25">
            <v>20.788831248092769</v>
          </cell>
          <cell r="J25">
            <v>20.17912547970667</v>
          </cell>
          <cell r="K25">
            <v>1.6173544701880496</v>
          </cell>
          <cell r="L25">
            <v>12.885611562071368</v>
          </cell>
          <cell r="N25">
            <v>-1573.9271028037399</v>
          </cell>
          <cell r="O25">
            <v>2645.0797678799504</v>
          </cell>
          <cell r="P25">
            <v>2007.7071374863399</v>
          </cell>
        </row>
        <row r="26">
          <cell r="A26" t="str">
            <v>Ttl Moreira-Rato</v>
          </cell>
          <cell r="B26" t="str">
            <v>A000DM</v>
          </cell>
          <cell r="C26">
            <v>92881</v>
          </cell>
          <cell r="D26">
            <v>93034</v>
          </cell>
          <cell r="E26">
            <v>77419</v>
          </cell>
          <cell r="F26">
            <v>80962</v>
          </cell>
          <cell r="G26">
            <v>-0.16445600533138421</v>
          </cell>
          <cell r="H26">
            <v>-6.2287687845397191</v>
          </cell>
          <cell r="I26">
            <v>19.971841537607048</v>
          </cell>
          <cell r="J26">
            <v>21.078401636665049</v>
          </cell>
          <cell r="K26">
            <v>14.721721301351252</v>
          </cell>
          <cell r="L26">
            <v>16.839396289389803</v>
          </cell>
          <cell r="N26">
            <v>-5794.8727510086819</v>
          </cell>
          <cell r="O26">
            <v>16318.687763089714</v>
          </cell>
          <cell r="P26">
            <v>13633.512023815772</v>
          </cell>
        </row>
        <row r="27">
          <cell r="A27" t="str">
            <v>Ttl Longstreet</v>
          </cell>
          <cell r="B27" t="str">
            <v>A000CE</v>
          </cell>
          <cell r="C27">
            <v>517838</v>
          </cell>
          <cell r="D27">
            <v>573663</v>
          </cell>
          <cell r="E27">
            <v>528929</v>
          </cell>
          <cell r="F27">
            <v>526228</v>
          </cell>
          <cell r="G27">
            <v>-9.7313230938721862</v>
          </cell>
          <cell r="H27">
            <v>-13.279358539249984</v>
          </cell>
          <cell r="I27">
            <v>-2.0968787871340009</v>
          </cell>
          <cell r="J27">
            <v>-1.6785142605481986</v>
          </cell>
          <cell r="K27">
            <v>-1.5943659402388322</v>
          </cell>
          <cell r="L27">
            <v>-4.5681109509660311</v>
          </cell>
          <cell r="N27">
            <v>-76178.766577017625</v>
          </cell>
          <cell r="O27">
            <v>-8878.1486931749823</v>
          </cell>
          <cell r="P27">
            <v>-24038.678895049525</v>
          </cell>
        </row>
        <row r="28">
          <cell r="A28" t="str">
            <v>J&amp;J Medical Benelux</v>
          </cell>
          <cell r="B28" t="str">
            <v>002520</v>
          </cell>
          <cell r="C28">
            <v>32429</v>
          </cell>
          <cell r="D28">
            <v>28597</v>
          </cell>
          <cell r="E28">
            <v>33060</v>
          </cell>
          <cell r="F28">
            <v>25933</v>
          </cell>
          <cell r="G28">
            <v>13.400006993740602</v>
          </cell>
          <cell r="H28">
            <v>0.54318579218498797</v>
          </cell>
          <cell r="I28">
            <v>-1.9086509376890501</v>
          </cell>
          <cell r="J28">
            <v>-0.82111760001681189</v>
          </cell>
          <cell r="K28">
            <v>25.049165156364474</v>
          </cell>
          <cell r="L28">
            <v>8.6265896878058079</v>
          </cell>
          <cell r="N28">
            <v>155.33484099114099</v>
          </cell>
          <cell r="O28">
            <v>-271.46147856555802</v>
          </cell>
          <cell r="P28">
            <v>2237.1335037386802</v>
          </cell>
        </row>
        <row r="29">
          <cell r="A29" t="str">
            <v>J&amp;J Medical Greece</v>
          </cell>
          <cell r="B29" t="str">
            <v>003760</v>
          </cell>
          <cell r="C29">
            <v>11188</v>
          </cell>
          <cell r="D29">
            <v>9957</v>
          </cell>
          <cell r="E29">
            <v>11181</v>
          </cell>
          <cell r="F29">
            <v>8965</v>
          </cell>
          <cell r="G29">
            <v>12.363161594857891</v>
          </cell>
          <cell r="H29">
            <v>-0.75505168939256706</v>
          </cell>
          <cell r="I29">
            <v>6.2606206958232713E-2</v>
          </cell>
          <cell r="J29">
            <v>1.3035084358965927</v>
          </cell>
          <cell r="K29">
            <v>24.79643056330173</v>
          </cell>
          <cell r="L29">
            <v>9.1238475928994962</v>
          </cell>
          <cell r="N29">
            <v>-75.180496712817899</v>
          </cell>
          <cell r="O29">
            <v>145.74527821759804</v>
          </cell>
          <cell r="P29">
            <v>817.95293670343983</v>
          </cell>
        </row>
        <row r="30">
          <cell r="A30" t="str">
            <v>J&amp;J Medical Ireland</v>
          </cell>
          <cell r="B30" t="str">
            <v>003960</v>
          </cell>
          <cell r="C30">
            <v>5554</v>
          </cell>
          <cell r="D30">
            <v>5216</v>
          </cell>
          <cell r="E30">
            <v>5709</v>
          </cell>
          <cell r="F30">
            <v>4715</v>
          </cell>
          <cell r="G30">
            <v>6.4800613496932513</v>
          </cell>
          <cell r="H30">
            <v>-5.6480828433216654</v>
          </cell>
          <cell r="I30">
            <v>-2.7150113855316169</v>
          </cell>
          <cell r="J30">
            <v>-1.6175323665541614</v>
          </cell>
          <cell r="K30">
            <v>17.79427359490986</v>
          </cell>
          <cell r="L30">
            <v>2.3326786802244328</v>
          </cell>
          <cell r="N30">
            <v>-294.60400110765806</v>
          </cell>
          <cell r="O30">
            <v>-92.344922806577074</v>
          </cell>
          <cell r="P30">
            <v>109.985799772582</v>
          </cell>
        </row>
        <row r="31">
          <cell r="A31" t="str">
            <v>J&amp;J Medical Austria</v>
          </cell>
          <cell r="B31" t="str">
            <v>003070</v>
          </cell>
          <cell r="C31">
            <v>19340</v>
          </cell>
          <cell r="D31">
            <v>18117</v>
          </cell>
          <cell r="E31">
            <v>20432</v>
          </cell>
          <cell r="F31">
            <v>16108</v>
          </cell>
          <cell r="G31">
            <v>6.7505657669592098</v>
          </cell>
          <cell r="H31">
            <v>-5.4090027905175821</v>
          </cell>
          <cell r="I31">
            <v>-5.3445575567736885</v>
          </cell>
          <cell r="J31">
            <v>-4.2635904183647222</v>
          </cell>
          <cell r="K31">
            <v>20.064564191705983</v>
          </cell>
          <cell r="L31">
            <v>4.430260426089097</v>
          </cell>
          <cell r="N31">
            <v>-979.94903555807036</v>
          </cell>
          <cell r="O31">
            <v>-871.13679428028013</v>
          </cell>
          <cell r="P31">
            <v>713.62634943443175</v>
          </cell>
        </row>
        <row r="32">
          <cell r="A32" t="str">
            <v>J&amp;J Med Switzerland</v>
          </cell>
          <cell r="B32" t="str">
            <v>004840</v>
          </cell>
          <cell r="C32">
            <v>18085</v>
          </cell>
          <cell r="D32">
            <v>16269</v>
          </cell>
          <cell r="E32">
            <v>18227</v>
          </cell>
          <cell r="F32">
            <v>15832</v>
          </cell>
          <cell r="G32">
            <v>11.162333271866741</v>
          </cell>
          <cell r="H32">
            <v>3.8993756891806575</v>
          </cell>
          <cell r="I32">
            <v>-0.77906402589564916</v>
          </cell>
          <cell r="J32">
            <v>0.25111347434214359</v>
          </cell>
          <cell r="K32">
            <v>14.230672056594237</v>
          </cell>
          <cell r="L32">
            <v>5.4830469031559055</v>
          </cell>
          <cell r="N32">
            <v>634.3894308728012</v>
          </cell>
          <cell r="O32">
            <v>45.770452968342511</v>
          </cell>
          <cell r="P32">
            <v>868.07598570764287</v>
          </cell>
        </row>
        <row r="33">
          <cell r="A33" t="str">
            <v>J&amp;J Prof Pr Portugal</v>
          </cell>
          <cell r="B33" t="str">
            <v>004420</v>
          </cell>
          <cell r="C33">
            <v>13357</v>
          </cell>
          <cell r="D33">
            <v>12293</v>
          </cell>
          <cell r="E33">
            <v>13209</v>
          </cell>
          <cell r="F33">
            <v>10437</v>
          </cell>
          <cell r="G33">
            <v>8.6553323029366318</v>
          </cell>
          <cell r="H33">
            <v>-3.6761445025983832</v>
          </cell>
          <cell r="I33">
            <v>1.1204481792717087</v>
          </cell>
          <cell r="J33">
            <v>2.2233918972140363</v>
          </cell>
          <cell r="K33">
            <v>27.977388138353938</v>
          </cell>
          <cell r="L33">
            <v>11.275717438886749</v>
          </cell>
          <cell r="N33">
            <v>-451.9084437044192</v>
          </cell>
          <cell r="O33">
            <v>293.68783570300207</v>
          </cell>
          <cell r="P33">
            <v>1176.8466290966101</v>
          </cell>
        </row>
        <row r="34">
          <cell r="A34" t="str">
            <v>J&amp;J Prof Pr Spain</v>
          </cell>
          <cell r="B34" t="str">
            <v>004600</v>
          </cell>
          <cell r="C34">
            <v>39334</v>
          </cell>
          <cell r="D34">
            <v>34715</v>
          </cell>
          <cell r="E34">
            <v>38436</v>
          </cell>
          <cell r="F34">
            <v>29629</v>
          </cell>
          <cell r="G34">
            <v>13.305487541408613</v>
          </cell>
          <cell r="H34">
            <v>0.17896253123400085</v>
          </cell>
          <cell r="I34">
            <v>2.3363513372879594</v>
          </cell>
          <cell r="J34">
            <v>3.5630691497636331</v>
          </cell>
          <cell r="K34">
            <v>32.755071045259712</v>
          </cell>
          <cell r="L34">
            <v>15.936432583200482</v>
          </cell>
          <cell r="N34">
            <v>62.126842717883392</v>
          </cell>
          <cell r="O34">
            <v>1369.5012584031501</v>
          </cell>
          <cell r="P34">
            <v>4721.8056100764707</v>
          </cell>
        </row>
        <row r="35">
          <cell r="A35" t="str">
            <v>J&amp;J Prof Pr Sweden</v>
          </cell>
          <cell r="B35" t="str">
            <v>002610</v>
          </cell>
          <cell r="C35">
            <v>27668</v>
          </cell>
          <cell r="D35">
            <v>26358</v>
          </cell>
          <cell r="E35">
            <v>28679</v>
          </cell>
          <cell r="F35">
            <v>22717</v>
          </cell>
          <cell r="G35">
            <v>4.9700280749677521</v>
          </cell>
          <cell r="H35">
            <v>-6.9595790808157663</v>
          </cell>
          <cell r="I35">
            <v>-3.5252275183932493</v>
          </cell>
          <cell r="J35">
            <v>-3.1490071366100909</v>
          </cell>
          <cell r="K35">
            <v>21.794251001452658</v>
          </cell>
          <cell r="L35">
            <v>5.1001415247066513</v>
          </cell>
          <cell r="N35">
            <v>-1834.4058541214195</v>
          </cell>
          <cell r="O35">
            <v>-903.1037567084079</v>
          </cell>
          <cell r="P35">
            <v>1158.5991501676099</v>
          </cell>
        </row>
        <row r="36">
          <cell r="A36" t="str">
            <v>West Umbrellas</v>
          </cell>
          <cell r="B36" t="str">
            <v>A000FB</v>
          </cell>
          <cell r="C36">
            <v>166955</v>
          </cell>
          <cell r="D36">
            <v>151522</v>
          </cell>
          <cell r="E36">
            <v>168933</v>
          </cell>
          <cell r="F36">
            <v>134336</v>
          </cell>
          <cell r="G36">
            <v>10.185319623553015</v>
          </cell>
          <cell r="H36">
            <v>-1.8374867785684987</v>
          </cell>
          <cell r="I36">
            <v>-1.1708783955769446</v>
          </cell>
          <cell r="J36">
            <v>-0.16772455770555803</v>
          </cell>
          <cell r="K36">
            <v>24.281651977131968</v>
          </cell>
          <cell r="L36">
            <v>8.7869416721485436</v>
          </cell>
          <cell r="N36">
            <v>-2784.1967166225609</v>
          </cell>
          <cell r="O36">
            <v>-283.34212706873035</v>
          </cell>
          <cell r="P36">
            <v>11804.025964697466</v>
          </cell>
        </row>
        <row r="37">
          <cell r="A37" t="str">
            <v>J&amp;J Prof Czech Repub</v>
          </cell>
          <cell r="B37" t="str">
            <v>002130</v>
          </cell>
          <cell r="C37">
            <v>9464</v>
          </cell>
          <cell r="D37">
            <v>8604</v>
          </cell>
          <cell r="E37">
            <v>9333</v>
          </cell>
          <cell r="F37">
            <v>7680</v>
          </cell>
          <cell r="G37">
            <v>9.995350999535102</v>
          </cell>
          <cell r="H37">
            <v>2.2155498672115068</v>
          </cell>
          <cell r="I37">
            <v>1.4036215579127826</v>
          </cell>
          <cell r="J37">
            <v>2.9071682088785922</v>
          </cell>
          <cell r="K37">
            <v>23.229166666666671</v>
          </cell>
          <cell r="L37">
            <v>14.722027982040755</v>
          </cell>
          <cell r="N37">
            <v>190.62591057487805</v>
          </cell>
          <cell r="O37">
            <v>271.32600893463899</v>
          </cell>
          <cell r="P37">
            <v>1130.65174902073</v>
          </cell>
        </row>
        <row r="38">
          <cell r="A38" t="str">
            <v>J&amp;J Prof Prd Hungary</v>
          </cell>
          <cell r="B38" t="str">
            <v>002320</v>
          </cell>
          <cell r="C38">
            <v>4949</v>
          </cell>
          <cell r="D38">
            <v>5099</v>
          </cell>
          <cell r="E38">
            <v>5166</v>
          </cell>
          <cell r="F38">
            <v>4140</v>
          </cell>
          <cell r="G38">
            <v>-2.9417532849578349</v>
          </cell>
          <cell r="H38">
            <v>-5.7599200370242407</v>
          </cell>
          <cell r="I38">
            <v>-4.2005420054200542</v>
          </cell>
          <cell r="J38">
            <v>-5.4269905545849593</v>
          </cell>
          <cell r="K38">
            <v>19.541062801932366</v>
          </cell>
          <cell r="L38">
            <v>10.909964550862709</v>
          </cell>
          <cell r="N38">
            <v>-293.69832268786604</v>
          </cell>
          <cell r="O38">
            <v>-280.35833204985903</v>
          </cell>
          <cell r="P38">
            <v>451.67253240571614</v>
          </cell>
        </row>
        <row r="39">
          <cell r="A39" t="str">
            <v>J&amp;J Prof Prd Poland</v>
          </cell>
          <cell r="B39" t="str">
            <v>002560</v>
          </cell>
          <cell r="C39">
            <v>9540</v>
          </cell>
          <cell r="D39">
            <v>13067</v>
          </cell>
          <cell r="E39">
            <v>10823</v>
          </cell>
          <cell r="F39">
            <v>10489</v>
          </cell>
          <cell r="G39">
            <v>-26.991658376061839</v>
          </cell>
          <cell r="H39">
            <v>-27.403177872247721</v>
          </cell>
          <cell r="I39">
            <v>-11.85438418183498</v>
          </cell>
          <cell r="J39">
            <v>-10.729835637598081</v>
          </cell>
          <cell r="K39">
            <v>-9.0475736485842315</v>
          </cell>
          <cell r="L39">
            <v>-14.467818613025548</v>
          </cell>
          <cell r="N39">
            <v>-3580.7732525666097</v>
          </cell>
          <cell r="O39">
            <v>-1161.2901110572402</v>
          </cell>
          <cell r="P39">
            <v>-1517.5294943202498</v>
          </cell>
        </row>
        <row r="40">
          <cell r="A40" t="str">
            <v>J&amp;J Prof Russia</v>
          </cell>
          <cell r="B40" t="str">
            <v>004466</v>
          </cell>
          <cell r="C40">
            <v>8694</v>
          </cell>
          <cell r="D40">
            <v>8637</v>
          </cell>
          <cell r="E40">
            <v>9024</v>
          </cell>
          <cell r="F40">
            <v>4652</v>
          </cell>
          <cell r="G40">
            <v>0.65995137200416809</v>
          </cell>
          <cell r="H40">
            <v>0.65995137200416809</v>
          </cell>
          <cell r="I40">
            <v>-3.6569148936170213</v>
          </cell>
          <cell r="J40">
            <v>-3.6569148936170213</v>
          </cell>
          <cell r="K40">
            <v>86.887360275150485</v>
          </cell>
          <cell r="L40">
            <v>86.887360275150485</v>
          </cell>
          <cell r="N40">
            <v>57</v>
          </cell>
          <cell r="O40">
            <v>-330</v>
          </cell>
          <cell r="P40">
            <v>4042.0000000000009</v>
          </cell>
        </row>
        <row r="41">
          <cell r="A41" t="str">
            <v>J&amp;J S.E. Slovenia</v>
          </cell>
          <cell r="B41" t="str">
            <v>002790</v>
          </cell>
          <cell r="C41">
            <v>6273</v>
          </cell>
          <cell r="D41">
            <v>5356</v>
          </cell>
          <cell r="E41">
            <v>5994</v>
          </cell>
          <cell r="F41">
            <v>4708</v>
          </cell>
          <cell r="G41">
            <v>17.120985810306198</v>
          </cell>
          <cell r="H41">
            <v>6.2631901974148256</v>
          </cell>
          <cell r="I41">
            <v>4.6546546546546548</v>
          </cell>
          <cell r="J41">
            <v>5.9623159815549887</v>
          </cell>
          <cell r="K41">
            <v>33.241291418861515</v>
          </cell>
          <cell r="L41">
            <v>19.607394865240039</v>
          </cell>
          <cell r="N41">
            <v>335.45646697353806</v>
          </cell>
          <cell r="O41">
            <v>357.38121993440603</v>
          </cell>
          <cell r="P41">
            <v>923.116150255501</v>
          </cell>
        </row>
        <row r="42">
          <cell r="A42" t="str">
            <v>J&amp;J Medical Turkey</v>
          </cell>
          <cell r="B42" t="str">
            <v>002693</v>
          </cell>
          <cell r="C42">
            <v>4011</v>
          </cell>
          <cell r="D42">
            <v>4361</v>
          </cell>
          <cell r="E42">
            <v>3789</v>
          </cell>
          <cell r="F42">
            <v>3728</v>
          </cell>
          <cell r="G42">
            <v>-8.0256821829855536</v>
          </cell>
          <cell r="H42">
            <v>-10.18133747128959</v>
          </cell>
          <cell r="I42">
            <v>5.8590657165479021</v>
          </cell>
          <cell r="J42">
            <v>5.8297847683239636</v>
          </cell>
          <cell r="K42">
            <v>7.5912017167381975</v>
          </cell>
          <cell r="L42">
            <v>2.0672897894455899</v>
          </cell>
          <cell r="N42">
            <v>-444.00812712293902</v>
          </cell>
          <cell r="O42">
            <v>220.89054487179499</v>
          </cell>
          <cell r="P42">
            <v>77.068563350531591</v>
          </cell>
        </row>
        <row r="43">
          <cell r="A43" t="str">
            <v>East Umbrellas</v>
          </cell>
          <cell r="B43" t="str">
            <v>A000FC</v>
          </cell>
          <cell r="C43">
            <v>42931</v>
          </cell>
          <cell r="D43">
            <v>45124</v>
          </cell>
          <cell r="E43">
            <v>44129</v>
          </cell>
          <cell r="F43">
            <v>35397</v>
          </cell>
          <cell r="G43">
            <v>-4.8599414945483552</v>
          </cell>
          <cell r="H43">
            <v>-8.2780722560699402</v>
          </cell>
          <cell r="I43">
            <v>-2.7147680663509255</v>
          </cell>
          <cell r="J43">
            <v>-2.0894438336836534</v>
          </cell>
          <cell r="K43">
            <v>21.28428962906461</v>
          </cell>
          <cell r="L43">
            <v>14.427718452728277</v>
          </cell>
          <cell r="N43">
            <v>-3735.3973248289999</v>
          </cell>
          <cell r="O43">
            <v>-922.05066936625929</v>
          </cell>
          <cell r="P43">
            <v>5106.9795007122284</v>
          </cell>
        </row>
        <row r="44">
          <cell r="A44" t="str">
            <v>J&amp;J Prof Pr S Africa</v>
          </cell>
          <cell r="B44" t="str">
            <v>004530</v>
          </cell>
          <cell r="C44">
            <v>19642</v>
          </cell>
          <cell r="D44">
            <v>14815</v>
          </cell>
          <cell r="E44">
            <v>17694</v>
          </cell>
          <cell r="F44">
            <v>10553</v>
          </cell>
          <cell r="G44">
            <v>32.58184272696591</v>
          </cell>
          <cell r="H44">
            <v>1.6967499948840705</v>
          </cell>
          <cell r="I44">
            <v>11.009381711314571</v>
          </cell>
          <cell r="J44">
            <v>9.0972855250656188</v>
          </cell>
          <cell r="K44">
            <v>86.127167630057798</v>
          </cell>
          <cell r="L44">
            <v>31.525351064872837</v>
          </cell>
          <cell r="N44">
            <v>251.37351174207504</v>
          </cell>
          <cell r="O44">
            <v>1609.6737008051105</v>
          </cell>
          <cell r="P44">
            <v>3326.8702978760307</v>
          </cell>
        </row>
        <row r="45">
          <cell r="A45" t="str">
            <v>J&amp;J Prof. Egypt</v>
          </cell>
          <cell r="B45" t="str">
            <v>003505</v>
          </cell>
          <cell r="C45">
            <v>2687</v>
          </cell>
          <cell r="D45">
            <v>3173</v>
          </cell>
          <cell r="E45">
            <v>2216</v>
          </cell>
          <cell r="F45">
            <v>2632</v>
          </cell>
          <cell r="G45">
            <v>-15.316734951150329</v>
          </cell>
          <cell r="H45">
            <v>11.483542869813146</v>
          </cell>
          <cell r="I45">
            <v>21.254512635379061</v>
          </cell>
          <cell r="J45">
            <v>21.331950332345805</v>
          </cell>
          <cell r="K45">
            <v>2.089665653495441</v>
          </cell>
          <cell r="L45">
            <v>34.009578743071621</v>
          </cell>
          <cell r="N45">
            <v>364.37281525917109</v>
          </cell>
          <cell r="O45">
            <v>472.71601936478305</v>
          </cell>
          <cell r="P45">
            <v>895.13211251764506</v>
          </cell>
        </row>
        <row r="46">
          <cell r="A46" t="str">
            <v>J&amp;J Medical Israel</v>
          </cell>
          <cell r="B46" t="str">
            <v>004966</v>
          </cell>
          <cell r="C46">
            <v>8326</v>
          </cell>
          <cell r="D46">
            <v>6324</v>
          </cell>
          <cell r="E46">
            <v>7971</v>
          </cell>
          <cell r="F46">
            <v>6536</v>
          </cell>
          <cell r="G46">
            <v>31.657179000632514</v>
          </cell>
          <cell r="H46">
            <v>24.386553991463625</v>
          </cell>
          <cell r="I46">
            <v>4.4536444611717476</v>
          </cell>
          <cell r="J46">
            <v>5.5545062265171365</v>
          </cell>
          <cell r="K46">
            <v>27.386780905752758</v>
          </cell>
          <cell r="L46">
            <v>19.232426850297276</v>
          </cell>
          <cell r="N46">
            <v>1542.2056744201595</v>
          </cell>
          <cell r="O46">
            <v>442.74969131568093</v>
          </cell>
          <cell r="P46">
            <v>1257.0314189354299</v>
          </cell>
        </row>
        <row r="47">
          <cell r="A47" t="str">
            <v>J&amp;J Prof Middle East</v>
          </cell>
          <cell r="B47" t="str">
            <v>004961</v>
          </cell>
          <cell r="C47">
            <v>13548</v>
          </cell>
          <cell r="D47">
            <v>10907</v>
          </cell>
          <cell r="E47">
            <v>12808</v>
          </cell>
          <cell r="F47">
            <v>9696</v>
          </cell>
          <cell r="G47">
            <v>24.213807646465572</v>
          </cell>
          <cell r="H47">
            <v>24.213807646465572</v>
          </cell>
          <cell r="I47">
            <v>5.7776389756402251</v>
          </cell>
          <cell r="J47">
            <v>5.7776389756402251</v>
          </cell>
          <cell r="K47">
            <v>39.727722772277232</v>
          </cell>
          <cell r="L47">
            <v>39.727722772277232</v>
          </cell>
          <cell r="N47">
            <v>2641</v>
          </cell>
          <cell r="O47">
            <v>740</v>
          </cell>
          <cell r="P47">
            <v>3852</v>
          </cell>
        </row>
        <row r="48">
          <cell r="A48" t="str">
            <v>Africa/ME</v>
          </cell>
          <cell r="B48" t="str">
            <v>A000FD</v>
          </cell>
          <cell r="C48">
            <v>44203</v>
          </cell>
          <cell r="D48">
            <v>35219</v>
          </cell>
          <cell r="E48">
            <v>40689</v>
          </cell>
          <cell r="F48">
            <v>29417</v>
          </cell>
          <cell r="G48">
            <v>25.508958232772084</v>
          </cell>
          <cell r="H48">
            <v>13.626031407539697</v>
          </cell>
          <cell r="I48">
            <v>8.6362407530290746</v>
          </cell>
          <cell r="J48">
            <v>8.0246243738739569</v>
          </cell>
          <cell r="K48">
            <v>50.263453105347253</v>
          </cell>
          <cell r="L48">
            <v>31.719868883057774</v>
          </cell>
          <cell r="N48">
            <v>4798.9520014214058</v>
          </cell>
          <cell r="O48">
            <v>3265.1394114855743</v>
          </cell>
          <cell r="P48">
            <v>9331.0338293291061</v>
          </cell>
        </row>
        <row r="49">
          <cell r="A49" t="str">
            <v>Ttl Hak Umbrellas</v>
          </cell>
          <cell r="B49" t="str">
            <v>A000DN</v>
          </cell>
          <cell r="C49">
            <v>254089</v>
          </cell>
          <cell r="D49">
            <v>231865</v>
          </cell>
          <cell r="E49">
            <v>253751</v>
          </cell>
          <cell r="F49">
            <v>199150</v>
          </cell>
          <cell r="G49">
            <v>9.5848877579626102</v>
          </cell>
          <cell r="H49">
            <v>-0.74208787010982824</v>
          </cell>
          <cell r="I49">
            <v>0.13320144551154478</v>
          </cell>
          <cell r="J49">
            <v>0.81171960506582619</v>
          </cell>
          <cell r="K49">
            <v>27.586743660557367</v>
          </cell>
          <cell r="L49">
            <v>13.177021990830431</v>
          </cell>
          <cell r="N49">
            <v>-1720.6420400301533</v>
          </cell>
          <cell r="O49">
            <v>2059.7466150505848</v>
          </cell>
          <cell r="P49">
            <v>26242.039294738803</v>
          </cell>
        </row>
        <row r="50">
          <cell r="A50" t="str">
            <v>Ttl Hak</v>
          </cell>
          <cell r="B50" t="str">
            <v>A000CF</v>
          </cell>
          <cell r="C50">
            <v>254089</v>
          </cell>
          <cell r="D50">
            <v>231865</v>
          </cell>
          <cell r="E50">
            <v>253751</v>
          </cell>
          <cell r="F50">
            <v>199150</v>
          </cell>
          <cell r="G50">
            <v>9.5848877579626102</v>
          </cell>
          <cell r="H50">
            <v>-0.74208787010982824</v>
          </cell>
          <cell r="I50">
            <v>0.13320144551154478</v>
          </cell>
          <cell r="J50">
            <v>0.81171960506582619</v>
          </cell>
          <cell r="K50">
            <v>27.586743660557367</v>
          </cell>
          <cell r="L50">
            <v>13.177021990830431</v>
          </cell>
          <cell r="N50">
            <v>-1720.6420400301533</v>
          </cell>
          <cell r="O50">
            <v>2059.7466150505848</v>
          </cell>
          <cell r="P50">
            <v>26242.039294738803</v>
          </cell>
        </row>
        <row r="51">
          <cell r="A51" t="str">
            <v>Cordis USA</v>
          </cell>
          <cell r="B51" t="str">
            <v>001650</v>
          </cell>
          <cell r="C51">
            <v>548262</v>
          </cell>
          <cell r="D51">
            <v>614237</v>
          </cell>
          <cell r="E51">
            <v>584768</v>
          </cell>
          <cell r="F51">
            <v>201654</v>
          </cell>
          <cell r="G51">
            <v>-10.740968062816144</v>
          </cell>
          <cell r="H51">
            <v>-10.740968062816144</v>
          </cell>
          <cell r="I51">
            <v>-6.2428176644412829</v>
          </cell>
          <cell r="J51">
            <v>-6.2428176644412829</v>
          </cell>
          <cell r="K51">
            <v>171.88253146478624</v>
          </cell>
          <cell r="L51">
            <v>171.88253146478624</v>
          </cell>
          <cell r="N51">
            <v>-65975</v>
          </cell>
          <cell r="O51">
            <v>-36506</v>
          </cell>
          <cell r="P51">
            <v>346608.00000000006</v>
          </cell>
        </row>
        <row r="52">
          <cell r="A52" t="str">
            <v>Cordis Roden</v>
          </cell>
          <cell r="B52" t="str">
            <v>002523</v>
          </cell>
          <cell r="C52">
            <v>127</v>
          </cell>
          <cell r="D52">
            <v>0</v>
          </cell>
          <cell r="E52">
            <v>22</v>
          </cell>
          <cell r="F52">
            <v>211</v>
          </cell>
          <cell r="G52">
            <v>0</v>
          </cell>
          <cell r="H52">
            <v>0</v>
          </cell>
          <cell r="I52">
            <v>477.27272727272731</v>
          </cell>
          <cell r="J52">
            <v>479.98913437160439</v>
          </cell>
          <cell r="K52">
            <v>-39.810426540284361</v>
          </cell>
          <cell r="L52">
            <v>-48.190810412641703</v>
          </cell>
          <cell r="N52">
            <v>0</v>
          </cell>
          <cell r="O52">
            <v>105.59760956175296</v>
          </cell>
          <cell r="P52">
            <v>-101.68260997067399</v>
          </cell>
        </row>
        <row r="53">
          <cell r="A53" t="str">
            <v>Ttl Cordis Dom</v>
          </cell>
          <cell r="B53" t="str">
            <v>A000FE</v>
          </cell>
          <cell r="C53">
            <v>548389</v>
          </cell>
          <cell r="D53">
            <v>614237</v>
          </cell>
          <cell r="E53">
            <v>584790</v>
          </cell>
          <cell r="F53">
            <v>201865</v>
          </cell>
          <cell r="G53">
            <v>-10.720292004551991</v>
          </cell>
          <cell r="H53">
            <v>-10.720292004551991</v>
          </cell>
          <cell r="I53">
            <v>-6.2246276441115622</v>
          </cell>
          <cell r="J53">
            <v>-6.2245254519465529</v>
          </cell>
          <cell r="K53">
            <v>171.6612587620439</v>
          </cell>
          <cell r="L53">
            <v>171.65249914052924</v>
          </cell>
          <cell r="N53">
            <v>-65848.000000000015</v>
          </cell>
          <cell r="O53">
            <v>-36400.402390438248</v>
          </cell>
          <cell r="P53">
            <v>346506.31739002938</v>
          </cell>
        </row>
        <row r="54">
          <cell r="A54" t="str">
            <v>Cordis Benelux</v>
          </cell>
          <cell r="B54" t="str">
            <v>002521</v>
          </cell>
          <cell r="C54">
            <v>6888</v>
          </cell>
          <cell r="D54">
            <v>7485</v>
          </cell>
          <cell r="E54">
            <v>6157</v>
          </cell>
          <cell r="F54">
            <v>7198</v>
          </cell>
          <cell r="G54">
            <v>-7.9759519038076165</v>
          </cell>
          <cell r="H54">
            <v>-18.634505438159653</v>
          </cell>
          <cell r="I54">
            <v>11.872665259054735</v>
          </cell>
          <cell r="J54">
            <v>13.226538580874779</v>
          </cell>
          <cell r="K54">
            <v>-4.3067518755209777</v>
          </cell>
          <cell r="L54">
            <v>-16.421736682818697</v>
          </cell>
          <cell r="N54">
            <v>-1394.7927320462502</v>
          </cell>
          <cell r="O54">
            <v>814.35798042446027</v>
          </cell>
          <cell r="P54">
            <v>-1182.0366064292898</v>
          </cell>
        </row>
        <row r="55">
          <cell r="A55" t="str">
            <v>Cordis France</v>
          </cell>
          <cell r="B55" t="str">
            <v>002232</v>
          </cell>
          <cell r="C55">
            <v>10264</v>
          </cell>
          <cell r="D55">
            <v>14207</v>
          </cell>
          <cell r="E55">
            <v>12270</v>
          </cell>
          <cell r="F55">
            <v>9034</v>
          </cell>
          <cell r="G55">
            <v>-27.753924121911737</v>
          </cell>
          <cell r="H55">
            <v>-36.264992745769973</v>
          </cell>
          <cell r="I55">
            <v>-16.348818255908721</v>
          </cell>
          <cell r="J55">
            <v>-15.277483437051183</v>
          </cell>
          <cell r="K55">
            <v>13.615231348239984</v>
          </cell>
          <cell r="L55">
            <v>-0.30614877021422965</v>
          </cell>
          <cell r="N55">
            <v>-5152.1675193915407</v>
          </cell>
          <cell r="O55">
            <v>-1874.5472177261804</v>
          </cell>
          <cell r="P55">
            <v>-27.657479901153508</v>
          </cell>
        </row>
        <row r="56">
          <cell r="A56" t="str">
            <v>Cordis Germany</v>
          </cell>
          <cell r="B56" t="str">
            <v>002302</v>
          </cell>
          <cell r="C56">
            <v>17631</v>
          </cell>
          <cell r="D56">
            <v>22828</v>
          </cell>
          <cell r="E56">
            <v>18321</v>
          </cell>
          <cell r="F56">
            <v>17127</v>
          </cell>
          <cell r="G56">
            <v>-22.765901524443667</v>
          </cell>
          <cell r="H56">
            <v>-31.584011340360746</v>
          </cell>
          <cell r="I56">
            <v>-3.7661699688881605</v>
          </cell>
          <cell r="J56">
            <v>-2.6900393724198297</v>
          </cell>
          <cell r="K56">
            <v>2.9427220178665259</v>
          </cell>
          <cell r="L56">
            <v>-10.461591059696037</v>
          </cell>
          <cell r="N56">
            <v>-7209.9981087775514</v>
          </cell>
          <cell r="O56">
            <v>-492.84211342103697</v>
          </cell>
          <cell r="P56">
            <v>-1791.7567007941404</v>
          </cell>
        </row>
        <row r="57">
          <cell r="A57" t="str">
            <v>Cordis Italy</v>
          </cell>
          <cell r="B57" t="str">
            <v>002332</v>
          </cell>
          <cell r="C57">
            <v>16174</v>
          </cell>
          <cell r="D57">
            <v>15079</v>
          </cell>
          <cell r="E57">
            <v>13437</v>
          </cell>
          <cell r="F57">
            <v>12897</v>
          </cell>
          <cell r="G57">
            <v>7.2617547582730948</v>
          </cell>
          <cell r="H57">
            <v>-5.0105391007057705</v>
          </cell>
          <cell r="I57">
            <v>20.369130014140062</v>
          </cell>
          <cell r="J57">
            <v>21.750358111699267</v>
          </cell>
          <cell r="K57">
            <v>25.409009847251298</v>
          </cell>
          <cell r="L57">
            <v>9.2073206136223931</v>
          </cell>
          <cell r="N57">
            <v>-755.53919099542316</v>
          </cell>
          <cell r="O57">
            <v>2922.5956194690307</v>
          </cell>
          <cell r="P57">
            <v>1187.46813953888</v>
          </cell>
        </row>
        <row r="58">
          <cell r="A58" t="str">
            <v>Cordis UK</v>
          </cell>
          <cell r="B58" t="str">
            <v>005102</v>
          </cell>
          <cell r="C58">
            <v>7925</v>
          </cell>
          <cell r="D58">
            <v>10684</v>
          </cell>
          <cell r="E58">
            <v>7382</v>
          </cell>
          <cell r="F58">
            <v>9233</v>
          </cell>
          <cell r="G58">
            <v>-25.823661549981281</v>
          </cell>
          <cell r="H58">
            <v>-27.557780985117656</v>
          </cell>
          <cell r="I58">
            <v>7.3557301544296942</v>
          </cell>
          <cell r="J58">
            <v>7.2950225389668661</v>
          </cell>
          <cell r="K58">
            <v>-14.166576410700747</v>
          </cell>
          <cell r="L58">
            <v>-17.185846496566992</v>
          </cell>
          <cell r="N58">
            <v>-2944.2733204499705</v>
          </cell>
          <cell r="O58">
            <v>538.51856382653409</v>
          </cell>
          <cell r="P58">
            <v>-1586.7692070280302</v>
          </cell>
        </row>
        <row r="59">
          <cell r="A59" t="str">
            <v>Ttl Cordis Intl</v>
          </cell>
          <cell r="B59" t="str">
            <v>A000FF</v>
          </cell>
          <cell r="C59">
            <v>58882</v>
          </cell>
          <cell r="D59">
            <v>70283</v>
          </cell>
          <cell r="E59">
            <v>57567</v>
          </cell>
          <cell r="F59">
            <v>55489</v>
          </cell>
          <cell r="G59">
            <v>-16.221561401761448</v>
          </cell>
          <cell r="H59">
            <v>-24.837828310773212</v>
          </cell>
          <cell r="I59">
            <v>2.2842948216860353</v>
          </cell>
          <cell r="J59">
            <v>3.314542763341509</v>
          </cell>
          <cell r="K59">
            <v>6.114725441078412</v>
          </cell>
          <cell r="L59">
            <v>-6.1286955155323302</v>
          </cell>
          <cell r="N59">
            <v>-17456.770871660734</v>
          </cell>
          <cell r="O59">
            <v>1908.0828325728064</v>
          </cell>
          <cell r="P59">
            <v>-3400.7518546137344</v>
          </cell>
        </row>
        <row r="60">
          <cell r="A60" t="str">
            <v>Ttl Cordis Direct</v>
          </cell>
          <cell r="B60" t="str">
            <v>A000DO</v>
          </cell>
          <cell r="C60">
            <v>607271</v>
          </cell>
          <cell r="D60">
            <v>684520</v>
          </cell>
          <cell r="E60">
            <v>642357</v>
          </cell>
          <cell r="F60">
            <v>257354</v>
          </cell>
          <cell r="G60">
            <v>-11.285134108572429</v>
          </cell>
          <cell r="H60">
            <v>-12.169808168009807</v>
          </cell>
          <cell r="I60">
            <v>-5.4620717140157264</v>
          </cell>
          <cell r="J60">
            <v>-5.3696495185489441</v>
          </cell>
          <cell r="K60">
            <v>135.96718916356457</v>
          </cell>
          <cell r="L60">
            <v>133.32047123239417</v>
          </cell>
          <cell r="N60">
            <v>-83304.77087166073</v>
          </cell>
          <cell r="O60">
            <v>-34492.319557865441</v>
          </cell>
          <cell r="P60">
            <v>343105.56553541566</v>
          </cell>
        </row>
        <row r="61">
          <cell r="A61" t="str">
            <v>Biosense Webster USA</v>
          </cell>
          <cell r="B61" t="str">
            <v>001655</v>
          </cell>
          <cell r="C61">
            <v>25653</v>
          </cell>
          <cell r="D61">
            <v>24660</v>
          </cell>
          <cell r="E61">
            <v>25602</v>
          </cell>
          <cell r="F61">
            <v>23854</v>
          </cell>
          <cell r="G61">
            <v>4.0267639902676402</v>
          </cell>
          <cell r="H61">
            <v>4.0267639902676402</v>
          </cell>
          <cell r="I61">
            <v>0.19920318725099603</v>
          </cell>
          <cell r="J61">
            <v>0.19920318725099598</v>
          </cell>
          <cell r="K61">
            <v>7.5417120818311387</v>
          </cell>
          <cell r="L61">
            <v>7.5417120818311387</v>
          </cell>
          <cell r="N61">
            <v>993</v>
          </cell>
          <cell r="O61">
            <v>50.999999999999986</v>
          </cell>
          <cell r="P61">
            <v>1798.9999999999998</v>
          </cell>
        </row>
        <row r="62">
          <cell r="A62" t="str">
            <v>Biosense Europe</v>
          </cell>
          <cell r="B62" t="str">
            <v>003717</v>
          </cell>
          <cell r="C62">
            <v>11412</v>
          </cell>
          <cell r="D62">
            <v>11257</v>
          </cell>
          <cell r="E62">
            <v>13223</v>
          </cell>
          <cell r="F62">
            <v>9440</v>
          </cell>
          <cell r="G62">
            <v>1.3769210269165855</v>
          </cell>
          <cell r="H62">
            <v>-10.200935149015011</v>
          </cell>
          <cell r="I62">
            <v>-13.695833018225819</v>
          </cell>
          <cell r="J62">
            <v>-12.7292615092001</v>
          </cell>
          <cell r="K62">
            <v>20.889830508474578</v>
          </cell>
          <cell r="L62">
            <v>5.1893592077201376</v>
          </cell>
          <cell r="N62">
            <v>-1148.3192697246197</v>
          </cell>
          <cell r="O62">
            <v>-1683.1902493615291</v>
          </cell>
          <cell r="P62">
            <v>489.87550920878101</v>
          </cell>
        </row>
        <row r="63">
          <cell r="A63" t="str">
            <v>Ttl Biosense</v>
          </cell>
          <cell r="B63" t="str">
            <v>A000DP</v>
          </cell>
          <cell r="C63">
            <v>37065</v>
          </cell>
          <cell r="D63">
            <v>35917</v>
          </cell>
          <cell r="E63">
            <v>38825</v>
          </cell>
          <cell r="F63">
            <v>33294</v>
          </cell>
          <cell r="G63">
            <v>3.1962580393685442</v>
          </cell>
          <cell r="H63">
            <v>-0.43243942902976285</v>
          </cell>
          <cell r="I63">
            <v>-4.5331616226658085</v>
          </cell>
          <cell r="J63">
            <v>-4.2039671586903538</v>
          </cell>
          <cell r="K63">
            <v>11.326365110830782</v>
          </cell>
          <cell r="L63">
            <v>6.8747387193151326</v>
          </cell>
          <cell r="N63">
            <v>-155.31926972461991</v>
          </cell>
          <cell r="O63">
            <v>-1632.1902493615301</v>
          </cell>
          <cell r="P63">
            <v>2288.8755092087804</v>
          </cell>
        </row>
        <row r="64">
          <cell r="A64" t="str">
            <v>Ttl Croce Direct</v>
          </cell>
          <cell r="B64" t="str">
            <v>A000CG</v>
          </cell>
          <cell r="C64">
            <v>644336</v>
          </cell>
          <cell r="D64">
            <v>720437</v>
          </cell>
          <cell r="E64">
            <v>681182</v>
          </cell>
          <cell r="F64">
            <v>290648</v>
          </cell>
          <cell r="G64">
            <v>-10.56317207472687</v>
          </cell>
          <cell r="H64">
            <v>-11.58464794859028</v>
          </cell>
          <cell r="I64">
            <v>-5.409127076170539</v>
          </cell>
          <cell r="J64">
            <v>-5.3032096865781799</v>
          </cell>
          <cell r="K64">
            <v>121.68946629600066</v>
          </cell>
          <cell r="L64">
            <v>118.83599441407628</v>
          </cell>
          <cell r="N64">
            <v>-83460.090141385357</v>
          </cell>
          <cell r="O64">
            <v>-36124.509807226976</v>
          </cell>
          <cell r="P64">
            <v>345394.44104462443</v>
          </cell>
        </row>
        <row r="65">
          <cell r="A65" t="str">
            <v>DePuy Ortho Joint US</v>
          </cell>
          <cell r="B65" t="str">
            <v>000940</v>
          </cell>
          <cell r="C65">
            <v>229457</v>
          </cell>
          <cell r="D65">
            <v>225300</v>
          </cell>
          <cell r="E65">
            <v>231566</v>
          </cell>
          <cell r="F65">
            <v>202153</v>
          </cell>
          <cell r="G65">
            <v>1.8450954283177985</v>
          </cell>
          <cell r="H65">
            <v>1.8450954283177985</v>
          </cell>
          <cell r="I65">
            <v>-0.91075546496463222</v>
          </cell>
          <cell r="J65">
            <v>-0.91075546496463222</v>
          </cell>
          <cell r="K65">
            <v>13.506601435546346</v>
          </cell>
          <cell r="L65">
            <v>13.506601435546346</v>
          </cell>
          <cell r="N65">
            <v>4157</v>
          </cell>
          <cell r="O65">
            <v>-2109</v>
          </cell>
          <cell r="P65">
            <v>27304.000000000004</v>
          </cell>
        </row>
        <row r="66">
          <cell r="A66" t="str">
            <v>DePuy Acromed USA</v>
          </cell>
          <cell r="B66" t="str">
            <v>000942</v>
          </cell>
          <cell r="C66">
            <v>125792</v>
          </cell>
          <cell r="D66">
            <v>124200</v>
          </cell>
          <cell r="E66">
            <v>128277</v>
          </cell>
          <cell r="F66">
            <v>103558</v>
          </cell>
          <cell r="G66">
            <v>1.2818035426731078</v>
          </cell>
          <cell r="H66">
            <v>1.2818035426731078</v>
          </cell>
          <cell r="I66">
            <v>-1.9372139978328151</v>
          </cell>
          <cell r="J66">
            <v>-1.9372139978328151</v>
          </cell>
          <cell r="K66">
            <v>21.470094053573845</v>
          </cell>
          <cell r="L66">
            <v>21.470094053573845</v>
          </cell>
          <cell r="N66">
            <v>1591.9999999999998</v>
          </cell>
          <cell r="O66">
            <v>-2485.0000000000005</v>
          </cell>
          <cell r="P66">
            <v>22234</v>
          </cell>
        </row>
        <row r="67">
          <cell r="A67" t="str">
            <v>DePuy Ace Medical US</v>
          </cell>
          <cell r="B67" t="str">
            <v>000944</v>
          </cell>
          <cell r="C67">
            <v>30123</v>
          </cell>
          <cell r="D67">
            <v>28580</v>
          </cell>
          <cell r="E67">
            <v>24264</v>
          </cell>
          <cell r="F67">
            <v>24298</v>
          </cell>
          <cell r="G67">
            <v>5.3988803358992303</v>
          </cell>
          <cell r="H67">
            <v>5.3988803358992303</v>
          </cell>
          <cell r="I67">
            <v>24.146884272997031</v>
          </cell>
          <cell r="J67">
            <v>24.146884272997031</v>
          </cell>
          <cell r="K67">
            <v>23.973166515762614</v>
          </cell>
          <cell r="L67">
            <v>23.973166515762614</v>
          </cell>
          <cell r="N67">
            <v>1543</v>
          </cell>
          <cell r="O67">
            <v>5859</v>
          </cell>
          <cell r="P67">
            <v>5825</v>
          </cell>
        </row>
        <row r="68">
          <cell r="A68" t="str">
            <v>DePuy CBS USA</v>
          </cell>
          <cell r="B68" t="str">
            <v>000946</v>
          </cell>
          <cell r="C68">
            <v>6478</v>
          </cell>
          <cell r="D68">
            <v>7840</v>
          </cell>
          <cell r="E68">
            <v>7864</v>
          </cell>
          <cell r="F68">
            <v>6742</v>
          </cell>
          <cell r="G68">
            <v>-17.372448979591837</v>
          </cell>
          <cell r="H68">
            <v>-17.372448979591837</v>
          </cell>
          <cell r="I68">
            <v>-17.624618514750765</v>
          </cell>
          <cell r="J68">
            <v>-17.624618514750765</v>
          </cell>
          <cell r="K68">
            <v>-3.9157520023731824</v>
          </cell>
          <cell r="L68">
            <v>-3.9157520023731824</v>
          </cell>
          <cell r="N68">
            <v>-1362</v>
          </cell>
          <cell r="O68">
            <v>-1386.0000000000002</v>
          </cell>
          <cell r="P68">
            <v>-263.99999999999994</v>
          </cell>
        </row>
        <row r="69">
          <cell r="A69" t="str">
            <v>DePuy Ireland</v>
          </cell>
          <cell r="B69" t="str">
            <v>003970</v>
          </cell>
          <cell r="C69">
            <v>4131</v>
          </cell>
          <cell r="D69">
            <v>4208</v>
          </cell>
          <cell r="E69">
            <v>5132</v>
          </cell>
          <cell r="F69">
            <v>4057</v>
          </cell>
          <cell r="G69">
            <v>-1.8298479087452471</v>
          </cell>
          <cell r="H69">
            <v>-13.168168211905131</v>
          </cell>
          <cell r="I69">
            <v>-19.505066250974281</v>
          </cell>
          <cell r="J69">
            <v>-18.556258100384547</v>
          </cell>
          <cell r="K69">
            <v>1.8240078876016759</v>
          </cell>
          <cell r="L69">
            <v>-11.053115580508186</v>
          </cell>
          <cell r="N69">
            <v>-554.11651835696796</v>
          </cell>
          <cell r="O69">
            <v>-952.30716571173491</v>
          </cell>
          <cell r="P69">
            <v>-448.42489910121708</v>
          </cell>
        </row>
        <row r="70">
          <cell r="A70" t="str">
            <v>DePuy Australia</v>
          </cell>
          <cell r="B70" t="str">
            <v>002961</v>
          </cell>
          <cell r="C70">
            <v>17288</v>
          </cell>
          <cell r="D70">
            <v>15200</v>
          </cell>
          <cell r="E70">
            <v>18735</v>
          </cell>
          <cell r="F70">
            <v>14760</v>
          </cell>
          <cell r="G70">
            <v>13.736842105263159</v>
          </cell>
          <cell r="H70">
            <v>-3.1886746868995535</v>
          </cell>
          <cell r="I70">
            <v>-7.7235121430477705</v>
          </cell>
          <cell r="J70">
            <v>-7.6423977288162268</v>
          </cell>
          <cell r="K70">
            <v>17.127371273712736</v>
          </cell>
          <cell r="L70">
            <v>-2.9514170855280555</v>
          </cell>
          <cell r="N70">
            <v>-484.67855240873212</v>
          </cell>
          <cell r="O70">
            <v>-1431.8032144937199</v>
          </cell>
          <cell r="P70">
            <v>-435.62916182394099</v>
          </cell>
        </row>
        <row r="71">
          <cell r="A71" t="str">
            <v>DePuy France</v>
          </cell>
          <cell r="B71" t="str">
            <v>002231</v>
          </cell>
          <cell r="C71">
            <v>10598</v>
          </cell>
          <cell r="D71">
            <v>11510</v>
          </cell>
          <cell r="E71">
            <v>13469</v>
          </cell>
          <cell r="F71">
            <v>9957</v>
          </cell>
          <cell r="G71">
            <v>-7.9235447437011306</v>
          </cell>
          <cell r="H71">
            <v>-18.882132778503735</v>
          </cell>
          <cell r="I71">
            <v>-21.31561363130151</v>
          </cell>
          <cell r="J71">
            <v>-20.261393743734725</v>
          </cell>
          <cell r="K71">
            <v>6.4376820327407858</v>
          </cell>
          <cell r="L71">
            <v>-6.3339191578043703</v>
          </cell>
          <cell r="N71">
            <v>-2173.33348280578</v>
          </cell>
          <cell r="O71">
            <v>-2729.0071233436302</v>
          </cell>
          <cell r="P71">
            <v>-630.66833054258109</v>
          </cell>
        </row>
        <row r="72">
          <cell r="A72" t="str">
            <v>DePuy Germany</v>
          </cell>
          <cell r="B72" t="str">
            <v>002301</v>
          </cell>
          <cell r="C72">
            <v>25457</v>
          </cell>
          <cell r="D72">
            <v>25000</v>
          </cell>
          <cell r="E72">
            <v>30457</v>
          </cell>
          <cell r="F72">
            <v>21190</v>
          </cell>
          <cell r="G72">
            <v>1.8280000000000001</v>
          </cell>
          <cell r="H72">
            <v>-9.6751068738534816</v>
          </cell>
          <cell r="I72">
            <v>-16.416587319827951</v>
          </cell>
          <cell r="J72">
            <v>-15.52397264691437</v>
          </cell>
          <cell r="K72">
            <v>20.136857008022652</v>
          </cell>
          <cell r="L72">
            <v>4.2074781109849315</v>
          </cell>
          <cell r="N72">
            <v>-2418.7767184633703</v>
          </cell>
          <cell r="O72">
            <v>-4728.136349070709</v>
          </cell>
          <cell r="P72">
            <v>891.56461171770707</v>
          </cell>
        </row>
        <row r="73">
          <cell r="A73" t="str">
            <v>DePuy UK</v>
          </cell>
          <cell r="B73" t="str">
            <v>005110</v>
          </cell>
          <cell r="C73">
            <v>40570</v>
          </cell>
          <cell r="D73">
            <v>29570</v>
          </cell>
          <cell r="E73">
            <v>8751</v>
          </cell>
          <cell r="F73">
            <v>33708</v>
          </cell>
          <cell r="G73">
            <v>37.199864727764627</v>
          </cell>
          <cell r="H73">
            <v>33.997096741654047</v>
          </cell>
          <cell r="I73">
            <v>363.60415952462574</v>
          </cell>
          <cell r="J73">
            <v>363.36780955782308</v>
          </cell>
          <cell r="K73">
            <v>20.357185237925716</v>
          </cell>
          <cell r="L73">
            <v>15.418296692543192</v>
          </cell>
          <cell r="N73">
            <v>10052.941506507103</v>
          </cell>
          <cell r="O73">
            <v>31798.317014405096</v>
          </cell>
          <cell r="P73">
            <v>5197.1994491224586</v>
          </cell>
        </row>
        <row r="74">
          <cell r="A74" t="str">
            <v>DePuy Italy</v>
          </cell>
          <cell r="B74" t="str">
            <v>002341</v>
          </cell>
          <cell r="C74">
            <v>6970</v>
          </cell>
          <cell r="D74">
            <v>5470</v>
          </cell>
          <cell r="E74">
            <v>8450</v>
          </cell>
          <cell r="F74">
            <v>4596</v>
          </cell>
          <cell r="G74">
            <v>27.422303473491777</v>
          </cell>
          <cell r="H74">
            <v>12.199955006201229</v>
          </cell>
          <cell r="I74">
            <v>-17.514792899408285</v>
          </cell>
          <cell r="J74">
            <v>-16.391243631185443</v>
          </cell>
          <cell r="K74">
            <v>51.653611836379461</v>
          </cell>
          <cell r="L74">
            <v>33.592113048407093</v>
          </cell>
          <cell r="N74">
            <v>667.33753883920724</v>
          </cell>
          <cell r="O74">
            <v>-1385.0600868351698</v>
          </cell>
          <cell r="P74">
            <v>1543.8935157047899</v>
          </cell>
        </row>
        <row r="75">
          <cell r="A75" t="str">
            <v>DePuy New Zealand</v>
          </cell>
          <cell r="B75" t="str">
            <v>002963</v>
          </cell>
          <cell r="C75">
            <v>2648</v>
          </cell>
          <cell r="D75">
            <v>2111</v>
          </cell>
          <cell r="E75">
            <v>2652</v>
          </cell>
          <cell r="F75">
            <v>0</v>
          </cell>
          <cell r="G75">
            <v>25.438180956892467</v>
          </cell>
          <cell r="H75">
            <v>6.9025149877826166</v>
          </cell>
          <cell r="I75">
            <v>-0.15082956259426847</v>
          </cell>
          <cell r="J75">
            <v>-0.34015159084745283</v>
          </cell>
          <cell r="K75">
            <v>0</v>
          </cell>
          <cell r="L75">
            <v>0</v>
          </cell>
          <cell r="N75">
            <v>145.71209139209103</v>
          </cell>
          <cell r="O75">
            <v>-9.0208201892744491</v>
          </cell>
          <cell r="P75">
            <v>0</v>
          </cell>
        </row>
        <row r="76">
          <cell r="A76" t="str">
            <v>DePuy Japan</v>
          </cell>
          <cell r="B76" t="str">
            <v>004081</v>
          </cell>
          <cell r="C76">
            <v>24756</v>
          </cell>
          <cell r="D76">
            <v>26923</v>
          </cell>
          <cell r="E76">
            <v>26529</v>
          </cell>
          <cell r="F76">
            <v>23213</v>
          </cell>
          <cell r="G76">
            <v>-8.0488801396575411</v>
          </cell>
          <cell r="H76">
            <v>-11.904912928186054</v>
          </cell>
          <cell r="I76">
            <v>-6.6832522899468518</v>
          </cell>
          <cell r="J76">
            <v>-8.0257330299024083</v>
          </cell>
          <cell r="K76">
            <v>6.6471373799164262</v>
          </cell>
          <cell r="L76">
            <v>4.4961288972116922</v>
          </cell>
          <cell r="N76">
            <v>-3205.1597076555313</v>
          </cell>
          <cell r="O76">
            <v>-2129.1467155028099</v>
          </cell>
          <cell r="P76">
            <v>1043.6864009097501</v>
          </cell>
        </row>
        <row r="77">
          <cell r="A77" t="str">
            <v>DePuy CBS Germany</v>
          </cell>
          <cell r="B77" t="str">
            <v>002306</v>
          </cell>
          <cell r="C77">
            <v>1008</v>
          </cell>
          <cell r="D77">
            <v>889</v>
          </cell>
          <cell r="E77">
            <v>1083</v>
          </cell>
          <cell r="F77">
            <v>761</v>
          </cell>
          <cell r="G77">
            <v>13.385826771653543</v>
          </cell>
          <cell r="H77">
            <v>0.67906322841549949</v>
          </cell>
          <cell r="I77">
            <v>-6.9252077562326875</v>
          </cell>
          <cell r="J77">
            <v>-6.0598064621255494</v>
          </cell>
          <cell r="K77">
            <v>32.45729303547963</v>
          </cell>
          <cell r="L77">
            <v>14.450386925336009</v>
          </cell>
          <cell r="N77">
            <v>6.0368721006137909</v>
          </cell>
          <cell r="O77">
            <v>-65.627703984819703</v>
          </cell>
          <cell r="P77">
            <v>109.96744450180704</v>
          </cell>
        </row>
        <row r="78">
          <cell r="A78" t="str">
            <v>DePuy CBS UK</v>
          </cell>
          <cell r="B78" t="str">
            <v>005116</v>
          </cell>
          <cell r="C78">
            <v>1465</v>
          </cell>
          <cell r="D78">
            <v>1238</v>
          </cell>
          <cell r="E78">
            <v>1342</v>
          </cell>
          <cell r="F78">
            <v>1171</v>
          </cell>
          <cell r="G78">
            <v>18.336025848142164</v>
          </cell>
          <cell r="H78">
            <v>15.645277628750566</v>
          </cell>
          <cell r="I78">
            <v>9.1654247391952293</v>
          </cell>
          <cell r="J78">
            <v>9.1305437605029045</v>
          </cell>
          <cell r="K78">
            <v>25.106746370623398</v>
          </cell>
          <cell r="L78">
            <v>19.095498255516137</v>
          </cell>
          <cell r="N78">
            <v>193.68853704393203</v>
          </cell>
          <cell r="O78">
            <v>122.53189726594897</v>
          </cell>
          <cell r="P78">
            <v>223.60828457209399</v>
          </cell>
        </row>
        <row r="79">
          <cell r="A79" t="str">
            <v>Sub Ttl DePuy</v>
          </cell>
          <cell r="B79" t="str">
            <v>A000DQ</v>
          </cell>
          <cell r="C79">
            <v>526741</v>
          </cell>
          <cell r="D79">
            <v>508039</v>
          </cell>
          <cell r="E79">
            <v>508571</v>
          </cell>
          <cell r="F79">
            <v>450164</v>
          </cell>
          <cell r="G79">
            <v>3.6812134501485128</v>
          </cell>
          <cell r="H79">
            <v>1.6061073197515476</v>
          </cell>
          <cell r="I79">
            <v>3.5727558197380502</v>
          </cell>
          <cell r="J79">
            <v>3.6120305193452191</v>
          </cell>
          <cell r="K79">
            <v>17.01091157889125</v>
          </cell>
          <cell r="L79">
            <v>14.492984182444809</v>
          </cell>
          <cell r="N79">
            <v>8159.6515661925641</v>
          </cell>
          <cell r="O79">
            <v>18369.739732539172</v>
          </cell>
          <cell r="P79">
            <v>65242.197315060854</v>
          </cell>
        </row>
        <row r="80">
          <cell r="A80" t="str">
            <v>Codman USA</v>
          </cell>
          <cell r="B80" t="str">
            <v>000945</v>
          </cell>
          <cell r="C80">
            <v>40160</v>
          </cell>
          <cell r="D80">
            <v>41877</v>
          </cell>
          <cell r="E80">
            <v>42749</v>
          </cell>
          <cell r="F80">
            <v>37790</v>
          </cell>
          <cell r="G80">
            <v>-4.1001026816629658</v>
          </cell>
          <cell r="H80">
            <v>-4.1001026816629658</v>
          </cell>
          <cell r="I80">
            <v>-6.0562820182928263</v>
          </cell>
          <cell r="J80">
            <v>-6.0562820182928263</v>
          </cell>
          <cell r="K80">
            <v>6.2715003969304046</v>
          </cell>
          <cell r="L80">
            <v>6.2715003969304046</v>
          </cell>
          <cell r="N80">
            <v>-1717</v>
          </cell>
          <cell r="O80">
            <v>-2589.0000000000005</v>
          </cell>
          <cell r="P80">
            <v>2369.9999999999995</v>
          </cell>
        </row>
        <row r="81">
          <cell r="A81" t="str">
            <v>Codman France</v>
          </cell>
          <cell r="B81" t="str">
            <v>002230</v>
          </cell>
          <cell r="C81">
            <v>1903</v>
          </cell>
          <cell r="D81">
            <v>1766</v>
          </cell>
          <cell r="E81">
            <v>2061</v>
          </cell>
          <cell r="F81">
            <v>1543</v>
          </cell>
          <cell r="G81">
            <v>7.7576443941109856</v>
          </cell>
          <cell r="H81">
            <v>-4.5926444734304592</v>
          </cell>
          <cell r="I81">
            <v>-7.666181465308104</v>
          </cell>
          <cell r="J81">
            <v>-6.6394269603458991</v>
          </cell>
          <cell r="K81">
            <v>23.331173039533375</v>
          </cell>
          <cell r="L81">
            <v>7.2067151816064801</v>
          </cell>
          <cell r="N81">
            <v>-81.10610140078191</v>
          </cell>
          <cell r="O81">
            <v>-136.83858965272898</v>
          </cell>
          <cell r="P81">
            <v>111.19961525218798</v>
          </cell>
        </row>
        <row r="82">
          <cell r="A82" t="str">
            <v>Codman Germany</v>
          </cell>
          <cell r="B82" t="str">
            <v>002300</v>
          </cell>
          <cell r="C82">
            <v>3143</v>
          </cell>
          <cell r="D82">
            <v>3356</v>
          </cell>
          <cell r="E82">
            <v>3180</v>
          </cell>
          <cell r="F82">
            <v>2652</v>
          </cell>
          <cell r="G82">
            <v>-6.3468414779499405</v>
          </cell>
          <cell r="H82">
            <v>-16.781233036016832</v>
          </cell>
          <cell r="I82">
            <v>-1.1635220125786163</v>
          </cell>
          <cell r="J82">
            <v>-0.20989983694386194</v>
          </cell>
          <cell r="K82">
            <v>18.514328808446457</v>
          </cell>
          <cell r="L82">
            <v>2.3786970802093439</v>
          </cell>
          <cell r="N82">
            <v>-563.17818068872486</v>
          </cell>
          <cell r="O82">
            <v>-6.6748148148148099</v>
          </cell>
          <cell r="P82">
            <v>63.083046567151797</v>
          </cell>
        </row>
        <row r="83">
          <cell r="A83" t="str">
            <v>Codman Italy</v>
          </cell>
          <cell r="B83" t="str">
            <v>002334</v>
          </cell>
          <cell r="C83">
            <v>2601</v>
          </cell>
          <cell r="D83">
            <v>2746</v>
          </cell>
          <cell r="E83">
            <v>2630</v>
          </cell>
          <cell r="F83">
            <v>2195</v>
          </cell>
          <cell r="G83">
            <v>-5.2804078659868887</v>
          </cell>
          <cell r="H83">
            <v>-16.272373376319415</v>
          </cell>
          <cell r="I83">
            <v>-1.102661596958175</v>
          </cell>
          <cell r="J83">
            <v>0.12690834818977945</v>
          </cell>
          <cell r="K83">
            <v>18.496583143507973</v>
          </cell>
          <cell r="L83">
            <v>3.5236290760353022</v>
          </cell>
          <cell r="N83">
            <v>-446.83937291373115</v>
          </cell>
          <cell r="O83">
            <v>3.3376895573911995</v>
          </cell>
          <cell r="P83">
            <v>77.34365821897488</v>
          </cell>
        </row>
        <row r="84">
          <cell r="A84" t="str">
            <v>Codman UK</v>
          </cell>
          <cell r="B84" t="str">
            <v>005100</v>
          </cell>
          <cell r="C84">
            <v>2167</v>
          </cell>
          <cell r="D84">
            <v>2844</v>
          </cell>
          <cell r="E84">
            <v>2517</v>
          </cell>
          <cell r="F84">
            <v>1723</v>
          </cell>
          <cell r="G84">
            <v>-23.804500703234879</v>
          </cell>
          <cell r="H84">
            <v>-25.580072706618598</v>
          </cell>
          <cell r="I84">
            <v>-13.905442987683751</v>
          </cell>
          <cell r="J84">
            <v>-13.964191739134092</v>
          </cell>
          <cell r="K84">
            <v>25.769007544979686</v>
          </cell>
          <cell r="L84">
            <v>20.40140869438294</v>
          </cell>
          <cell r="N84">
            <v>-727.49726777623289</v>
          </cell>
          <cell r="O84">
            <v>-351.47870607400506</v>
          </cell>
          <cell r="P84">
            <v>351.51627180421809</v>
          </cell>
        </row>
        <row r="85">
          <cell r="A85" t="str">
            <v>Ttl Codman</v>
          </cell>
          <cell r="B85" t="str">
            <v>A000DR</v>
          </cell>
          <cell r="C85">
            <v>49974</v>
          </cell>
          <cell r="D85">
            <v>52589</v>
          </cell>
          <cell r="E85">
            <v>53137</v>
          </cell>
          <cell r="F85">
            <v>45903</v>
          </cell>
          <cell r="G85">
            <v>-4.9725227709216755</v>
          </cell>
          <cell r="H85">
            <v>-6.7231187563548849</v>
          </cell>
          <cell r="I85">
            <v>-5.952537779701526</v>
          </cell>
          <cell r="J85">
            <v>-5.79756934148363</v>
          </cell>
          <cell r="K85">
            <v>8.8687013920658782</v>
          </cell>
          <cell r="L85">
            <v>6.4770115065301468</v>
          </cell>
          <cell r="N85">
            <v>-3535.6209227794702</v>
          </cell>
          <cell r="O85">
            <v>-3080.6544209841563</v>
          </cell>
          <cell r="P85">
            <v>2973.142591842533</v>
          </cell>
        </row>
        <row r="86">
          <cell r="A86" t="str">
            <v>Mitek USA</v>
          </cell>
          <cell r="B86" t="str">
            <v>001225</v>
          </cell>
          <cell r="C86">
            <v>29365</v>
          </cell>
          <cell r="D86">
            <v>0</v>
          </cell>
          <cell r="E86">
            <v>30151</v>
          </cell>
          <cell r="F86">
            <v>0</v>
          </cell>
          <cell r="G86">
            <v>0</v>
          </cell>
          <cell r="H86">
            <v>0</v>
          </cell>
          <cell r="I86">
            <v>-2.6068787104905313</v>
          </cell>
          <cell r="J86">
            <v>-2.6068787104905313</v>
          </cell>
          <cell r="K86">
            <v>0</v>
          </cell>
          <cell r="L86">
            <v>0</v>
          </cell>
          <cell r="N86">
            <v>0</v>
          </cell>
          <cell r="O86">
            <v>-786.00000000000011</v>
          </cell>
          <cell r="P86">
            <v>0</v>
          </cell>
        </row>
        <row r="87">
          <cell r="A87" t="str">
            <v>Mitek France</v>
          </cell>
          <cell r="B87" t="str">
            <v>003524</v>
          </cell>
          <cell r="C87">
            <v>1835</v>
          </cell>
          <cell r="D87">
            <v>0</v>
          </cell>
          <cell r="E87">
            <v>2118</v>
          </cell>
          <cell r="F87">
            <v>0</v>
          </cell>
          <cell r="G87">
            <v>0</v>
          </cell>
          <cell r="H87">
            <v>0</v>
          </cell>
          <cell r="I87">
            <v>-13.361661945231351</v>
          </cell>
          <cell r="J87">
            <v>-12.292496858346931</v>
          </cell>
          <cell r="K87">
            <v>0</v>
          </cell>
          <cell r="L87">
            <v>0</v>
          </cell>
          <cell r="N87">
            <v>0</v>
          </cell>
          <cell r="O87">
            <v>-260.35508345978798</v>
          </cell>
          <cell r="P87">
            <v>0</v>
          </cell>
        </row>
        <row r="88">
          <cell r="A88" t="str">
            <v>Mitek Germany</v>
          </cell>
          <cell r="B88" t="str">
            <v>003613</v>
          </cell>
          <cell r="C88">
            <v>2406</v>
          </cell>
          <cell r="D88">
            <v>0</v>
          </cell>
          <cell r="E88">
            <v>2695</v>
          </cell>
          <cell r="F88">
            <v>0</v>
          </cell>
          <cell r="G88">
            <v>0</v>
          </cell>
          <cell r="H88">
            <v>0</v>
          </cell>
          <cell r="I88">
            <v>-10.723562152133582</v>
          </cell>
          <cell r="J88">
            <v>-9.7424911857901719</v>
          </cell>
          <cell r="K88">
            <v>0</v>
          </cell>
          <cell r="L88">
            <v>0</v>
          </cell>
          <cell r="N88">
            <v>0</v>
          </cell>
          <cell r="O88">
            <v>-262.56013745704513</v>
          </cell>
          <cell r="P88">
            <v>0</v>
          </cell>
        </row>
        <row r="89">
          <cell r="A89" t="str">
            <v>Mitek Italy</v>
          </cell>
          <cell r="B89" t="str">
            <v>002338</v>
          </cell>
          <cell r="C89">
            <v>3001</v>
          </cell>
          <cell r="D89">
            <v>0</v>
          </cell>
          <cell r="E89">
            <v>3092</v>
          </cell>
          <cell r="F89">
            <v>0</v>
          </cell>
          <cell r="G89">
            <v>0</v>
          </cell>
          <cell r="H89">
            <v>0</v>
          </cell>
          <cell r="I89">
            <v>-2.9430789133247091</v>
          </cell>
          <cell r="J89">
            <v>-1.7271306338561325</v>
          </cell>
          <cell r="K89">
            <v>0</v>
          </cell>
          <cell r="L89">
            <v>0</v>
          </cell>
          <cell r="N89">
            <v>0</v>
          </cell>
          <cell r="O89">
            <v>-53.40287919883162</v>
          </cell>
          <cell r="P89">
            <v>0</v>
          </cell>
        </row>
        <row r="90">
          <cell r="A90" t="str">
            <v>Mitek UK</v>
          </cell>
          <cell r="B90" t="str">
            <v>002715</v>
          </cell>
          <cell r="C90">
            <v>2262</v>
          </cell>
          <cell r="D90">
            <v>0</v>
          </cell>
          <cell r="E90">
            <v>1742</v>
          </cell>
          <cell r="F90">
            <v>0</v>
          </cell>
          <cell r="G90">
            <v>0</v>
          </cell>
          <cell r="H90">
            <v>0</v>
          </cell>
          <cell r="I90">
            <v>29.850746268656717</v>
          </cell>
          <cell r="J90">
            <v>29.804956883535137</v>
          </cell>
          <cell r="K90">
            <v>0</v>
          </cell>
          <cell r="L90">
            <v>0</v>
          </cell>
          <cell r="N90">
            <v>0</v>
          </cell>
          <cell r="O90">
            <v>519.20234891118207</v>
          </cell>
          <cell r="P90">
            <v>0</v>
          </cell>
        </row>
        <row r="91">
          <cell r="A91" t="str">
            <v>Ttl Mitek</v>
          </cell>
          <cell r="B91" t="str">
            <v>A000MK</v>
          </cell>
          <cell r="C91">
            <v>38869</v>
          </cell>
          <cell r="D91">
            <v>0</v>
          </cell>
          <cell r="E91">
            <v>39798</v>
          </cell>
          <cell r="F91">
            <v>0</v>
          </cell>
          <cell r="G91">
            <v>0</v>
          </cell>
          <cell r="H91">
            <v>0</v>
          </cell>
          <cell r="I91">
            <v>-2.3342881551836774</v>
          </cell>
          <cell r="J91">
            <v>-2.1184877411037801</v>
          </cell>
          <cell r="K91">
            <v>0</v>
          </cell>
          <cell r="L91">
            <v>0</v>
          </cell>
          <cell r="N91">
            <v>0</v>
          </cell>
          <cell r="O91">
            <v>-843.11575120448242</v>
          </cell>
          <cell r="P91">
            <v>0</v>
          </cell>
        </row>
        <row r="92">
          <cell r="A92" t="str">
            <v>Total DePuy</v>
          </cell>
          <cell r="B92" t="str">
            <v>A000CQ</v>
          </cell>
          <cell r="C92">
            <v>615584</v>
          </cell>
          <cell r="D92">
            <v>560628</v>
          </cell>
          <cell r="E92">
            <v>601506</v>
          </cell>
          <cell r="F92">
            <v>496067</v>
          </cell>
          <cell r="G92">
            <v>9.8025785369264469</v>
          </cell>
          <cell r="H92">
            <v>7.7579126699724412</v>
          </cell>
          <cell r="I92">
            <v>2.3404587817910376</v>
          </cell>
          <cell r="J92">
            <v>2.4016334933235135</v>
          </cell>
          <cell r="K92">
            <v>24.09291486835448</v>
          </cell>
          <cell r="L92">
            <v>21.586668717512641</v>
          </cell>
          <cell r="N92">
            <v>43493.030643413098</v>
          </cell>
          <cell r="O92">
            <v>14445.969560350533</v>
          </cell>
          <cell r="P92">
            <v>107084.33990690343</v>
          </cell>
        </row>
        <row r="93">
          <cell r="A93" t="str">
            <v>J&amp;J Prof Canada</v>
          </cell>
          <cell r="B93" t="str">
            <v>003350</v>
          </cell>
          <cell r="C93">
            <v>31723</v>
          </cell>
          <cell r="D93">
            <v>27356</v>
          </cell>
          <cell r="E93">
            <v>31408</v>
          </cell>
          <cell r="F93">
            <v>25256</v>
          </cell>
          <cell r="G93">
            <v>15.963591168299461</v>
          </cell>
          <cell r="H93">
            <v>1.3834311446109919</v>
          </cell>
          <cell r="I93">
            <v>1.0029291900152828</v>
          </cell>
          <cell r="J93">
            <v>0.27025254038231916</v>
          </cell>
          <cell r="K93">
            <v>25.605796642382007</v>
          </cell>
          <cell r="L93">
            <v>11.342046512236221</v>
          </cell>
          <cell r="N93">
            <v>378.451423919783</v>
          </cell>
          <cell r="O93">
            <v>84.880917883278812</v>
          </cell>
          <cell r="P93">
            <v>2864.5472671303801</v>
          </cell>
        </row>
        <row r="94">
          <cell r="A94" t="str">
            <v>Ttl Valeriani</v>
          </cell>
          <cell r="B94" t="str">
            <v>A000CH</v>
          </cell>
          <cell r="C94">
            <v>647307</v>
          </cell>
          <cell r="D94">
            <v>587984</v>
          </cell>
          <cell r="E94">
            <v>632914</v>
          </cell>
          <cell r="F94">
            <v>521323</v>
          </cell>
          <cell r="G94">
            <v>10.089220114833056</v>
          </cell>
          <cell r="H94">
            <v>7.4613394356535041</v>
          </cell>
          <cell r="I94">
            <v>2.2740846307713212</v>
          </cell>
          <cell r="J94">
            <v>2.2958649165974863</v>
          </cell>
          <cell r="K94">
            <v>24.16620789798263</v>
          </cell>
          <cell r="L94">
            <v>21.090358026412364</v>
          </cell>
          <cell r="N94">
            <v>43871.482067332894</v>
          </cell>
          <cell r="O94">
            <v>14530.850478233815</v>
          </cell>
          <cell r="P94">
            <v>109948.88717403372</v>
          </cell>
        </row>
        <row r="95">
          <cell r="A95" t="str">
            <v>J&amp;J Medical China</v>
          </cell>
          <cell r="B95" t="str">
            <v>003435</v>
          </cell>
          <cell r="C95">
            <v>33896</v>
          </cell>
          <cell r="D95">
            <v>31276</v>
          </cell>
          <cell r="E95">
            <v>30516</v>
          </cell>
          <cell r="F95">
            <v>21108</v>
          </cell>
          <cell r="G95">
            <v>8.3770303107814321</v>
          </cell>
          <cell r="H95">
            <v>8.3660330371723699</v>
          </cell>
          <cell r="I95">
            <v>11.076156770218901</v>
          </cell>
          <cell r="J95">
            <v>11.06967805941437</v>
          </cell>
          <cell r="K95">
            <v>60.583664961152166</v>
          </cell>
          <cell r="L95">
            <v>60.557726529971589</v>
          </cell>
          <cell r="N95">
            <v>2616.5604927060303</v>
          </cell>
          <cell r="O95">
            <v>3378.0229566108892</v>
          </cell>
          <cell r="P95">
            <v>12782.524915946404</v>
          </cell>
        </row>
        <row r="96">
          <cell r="A96" t="str">
            <v>J&amp;J Med Hong Kong</v>
          </cell>
          <cell r="B96" t="str">
            <v>003850</v>
          </cell>
          <cell r="C96">
            <v>4150</v>
          </cell>
          <cell r="D96">
            <v>5096</v>
          </cell>
          <cell r="E96">
            <v>4037</v>
          </cell>
          <cell r="F96">
            <v>4309</v>
          </cell>
          <cell r="G96">
            <v>-18.563579277864992</v>
          </cell>
          <cell r="H96">
            <v>-18.632085558614971</v>
          </cell>
          <cell r="I96">
            <v>2.7991082486995293</v>
          </cell>
          <cell r="J96">
            <v>2.690270536234828</v>
          </cell>
          <cell r="K96">
            <v>-3.6899512647946153</v>
          </cell>
          <cell r="L96">
            <v>-3.787337915341936</v>
          </cell>
          <cell r="N96">
            <v>-949.49108006701897</v>
          </cell>
          <cell r="O96">
            <v>108.6062215478</v>
          </cell>
          <cell r="P96">
            <v>-163.19639077208404</v>
          </cell>
        </row>
        <row r="97">
          <cell r="A97" t="str">
            <v>J&amp;J Medical Taiwan</v>
          </cell>
          <cell r="B97" t="str">
            <v>004890</v>
          </cell>
          <cell r="C97">
            <v>7052</v>
          </cell>
          <cell r="D97">
            <v>7750</v>
          </cell>
          <cell r="E97">
            <v>6556</v>
          </cell>
          <cell r="F97">
            <v>7417</v>
          </cell>
          <cell r="G97">
            <v>-9.0064516129032253</v>
          </cell>
          <cell r="H97">
            <v>-10.398614856587303</v>
          </cell>
          <cell r="I97">
            <v>7.5655887736424647</v>
          </cell>
          <cell r="J97">
            <v>7.1661842403152995</v>
          </cell>
          <cell r="K97">
            <v>-4.9211271403532422</v>
          </cell>
          <cell r="L97">
            <v>-4.342101606425306</v>
          </cell>
          <cell r="N97">
            <v>-805.89265138551593</v>
          </cell>
          <cell r="O97">
            <v>469.81503879507108</v>
          </cell>
          <cell r="P97">
            <v>-322.05367614856493</v>
          </cell>
        </row>
        <row r="98">
          <cell r="A98" t="str">
            <v>Sub-total Greater China</v>
          </cell>
          <cell r="B98" t="str">
            <v>A000FG</v>
          </cell>
          <cell r="C98">
            <v>45098</v>
          </cell>
          <cell r="D98">
            <v>44122</v>
          </cell>
          <cell r="E98">
            <v>41109</v>
          </cell>
          <cell r="F98">
            <v>32834</v>
          </cell>
          <cell r="G98">
            <v>2.2120484112234262</v>
          </cell>
          <cell r="H98">
            <v>1.951808080443985</v>
          </cell>
          <cell r="I98">
            <v>9.7034712593349397</v>
          </cell>
          <cell r="J98">
            <v>9.6242774500809123</v>
          </cell>
          <cell r="K98">
            <v>37.351525857342999</v>
          </cell>
          <cell r="L98">
            <v>37.45286851746895</v>
          </cell>
          <cell r="N98">
            <v>861.1767612534951</v>
          </cell>
          <cell r="O98">
            <v>3956.444216953762</v>
          </cell>
          <cell r="P98">
            <v>12297.274849025755</v>
          </cell>
        </row>
        <row r="99">
          <cell r="A99" t="str">
            <v>J&amp;J Medical Korea</v>
          </cell>
          <cell r="B99" t="str">
            <v>002450</v>
          </cell>
          <cell r="C99">
            <v>19906</v>
          </cell>
          <cell r="D99">
            <v>18250</v>
          </cell>
          <cell r="E99">
            <v>20118</v>
          </cell>
          <cell r="F99">
            <v>16497</v>
          </cell>
          <cell r="G99">
            <v>9.0739726027397261</v>
          </cell>
          <cell r="H99">
            <v>6.0712887313284378</v>
          </cell>
          <cell r="I99">
            <v>-1.0537826821751666</v>
          </cell>
          <cell r="J99">
            <v>-1.6325416122851328</v>
          </cell>
          <cell r="K99">
            <v>20.664363217554705</v>
          </cell>
          <cell r="L99">
            <v>19.134151911496581</v>
          </cell>
          <cell r="N99">
            <v>1108.0101934674399</v>
          </cell>
          <cell r="O99">
            <v>-328.43472155952304</v>
          </cell>
          <cell r="P99">
            <v>3156.561040839591</v>
          </cell>
        </row>
        <row r="100">
          <cell r="A100" t="str">
            <v>Subtotal N Asia Region</v>
          </cell>
          <cell r="B100" t="str">
            <v>A000FN</v>
          </cell>
          <cell r="C100">
            <v>65004</v>
          </cell>
          <cell r="D100">
            <v>62372</v>
          </cell>
          <cell r="E100">
            <v>61227</v>
          </cell>
          <cell r="F100">
            <v>49331</v>
          </cell>
          <cell r="G100">
            <v>4.2198422369011732</v>
          </cell>
          <cell r="H100">
            <v>3.1571650014765198</v>
          </cell>
          <cell r="I100">
            <v>6.1688470772698318</v>
          </cell>
          <cell r="J100">
            <v>5.9255058967354897</v>
          </cell>
          <cell r="K100">
            <v>31.77109728162819</v>
          </cell>
          <cell r="L100">
            <v>31.32682469413826</v>
          </cell>
          <cell r="N100">
            <v>1969.1869547209349</v>
          </cell>
          <cell r="O100">
            <v>3628.0094953942385</v>
          </cell>
          <cell r="P100">
            <v>15453.835889865346</v>
          </cell>
        </row>
        <row r="101">
          <cell r="A101" t="str">
            <v>J&amp;J Pakistan</v>
          </cell>
          <cell r="B101" t="str">
            <v>002540</v>
          </cell>
          <cell r="C101">
            <v>3109</v>
          </cell>
          <cell r="D101">
            <v>3391</v>
          </cell>
          <cell r="E101">
            <v>2759</v>
          </cell>
          <cell r="F101">
            <v>3146</v>
          </cell>
          <cell r="G101">
            <v>-8.3161309348274841</v>
          </cell>
          <cell r="H101">
            <v>-9.2888310356084922</v>
          </cell>
          <cell r="I101">
            <v>12.685755708590069</v>
          </cell>
          <cell r="J101">
            <v>12.838820542917617</v>
          </cell>
          <cell r="K101">
            <v>-1.1760966306420853</v>
          </cell>
          <cell r="L101">
            <v>-4.0845963600002548</v>
          </cell>
          <cell r="N101">
            <v>-314.98426041748399</v>
          </cell>
          <cell r="O101">
            <v>354.22305877909707</v>
          </cell>
          <cell r="P101">
            <v>-128.50140148560803</v>
          </cell>
        </row>
        <row r="102">
          <cell r="A102" t="str">
            <v>J&amp;J Med Indonesia</v>
          </cell>
          <cell r="B102" t="str">
            <v>003891</v>
          </cell>
          <cell r="C102">
            <v>2760</v>
          </cell>
          <cell r="D102">
            <v>2784</v>
          </cell>
          <cell r="E102">
            <v>2496</v>
          </cell>
          <cell r="F102">
            <v>2169</v>
          </cell>
          <cell r="G102">
            <v>-0.86206896551724133</v>
          </cell>
          <cell r="H102">
            <v>-6.5358367000156239</v>
          </cell>
          <cell r="I102">
            <v>10.576923076923077</v>
          </cell>
          <cell r="J102">
            <v>9.6305753685507209</v>
          </cell>
          <cell r="K102">
            <v>27.247579529737205</v>
          </cell>
          <cell r="L102">
            <v>19.559782972988149</v>
          </cell>
          <cell r="N102">
            <v>-181.95769372843498</v>
          </cell>
          <cell r="O102">
            <v>240.37916119902602</v>
          </cell>
          <cell r="P102">
            <v>424.25169268411298</v>
          </cell>
        </row>
        <row r="103">
          <cell r="A103" t="str">
            <v>J&amp;J Medical Malaysia</v>
          </cell>
          <cell r="B103" t="str">
            <v>004131</v>
          </cell>
          <cell r="C103">
            <v>3560</v>
          </cell>
          <cell r="D103">
            <v>4489</v>
          </cell>
          <cell r="E103">
            <v>3702</v>
          </cell>
          <cell r="F103">
            <v>4202</v>
          </cell>
          <cell r="G103">
            <v>-20.695032301180664</v>
          </cell>
          <cell r="H103">
            <v>-20.746713726795765</v>
          </cell>
          <cell r="I103">
            <v>-3.835764451647758</v>
          </cell>
          <cell r="J103">
            <v>-3.7972020187068609</v>
          </cell>
          <cell r="K103">
            <v>-15.278438838648263</v>
          </cell>
          <cell r="L103">
            <v>-15.284422938796766</v>
          </cell>
          <cell r="N103">
            <v>-931.31997919586195</v>
          </cell>
          <cell r="O103">
            <v>-140.57241873252798</v>
          </cell>
          <cell r="P103">
            <v>-642.25145188824013</v>
          </cell>
        </row>
        <row r="104">
          <cell r="A104" t="str">
            <v>J&amp;J Med Philippines</v>
          </cell>
          <cell r="B104" t="str">
            <v>004360</v>
          </cell>
          <cell r="C104">
            <v>2368</v>
          </cell>
          <cell r="D104">
            <v>2474</v>
          </cell>
          <cell r="E104">
            <v>2625</v>
          </cell>
          <cell r="F104">
            <v>2441</v>
          </cell>
          <cell r="G104">
            <v>-4.284559417946646</v>
          </cell>
          <cell r="H104">
            <v>-2.9378368651582218</v>
          </cell>
          <cell r="I104">
            <v>-9.7904761904761912</v>
          </cell>
          <cell r="J104">
            <v>-8.741258414105106</v>
          </cell>
          <cell r="K104">
            <v>-2.9905776321179842</v>
          </cell>
          <cell r="L104">
            <v>2.5566543401470834</v>
          </cell>
          <cell r="N104">
            <v>-72.682084044014402</v>
          </cell>
          <cell r="O104">
            <v>-229.45803337025905</v>
          </cell>
          <cell r="P104">
            <v>62.407932442990308</v>
          </cell>
        </row>
        <row r="105">
          <cell r="A105" t="str">
            <v>J&amp;J Medical Singapor</v>
          </cell>
          <cell r="B105" t="str">
            <v>004471</v>
          </cell>
          <cell r="C105">
            <v>4778</v>
          </cell>
          <cell r="D105">
            <v>5393</v>
          </cell>
          <cell r="E105">
            <v>3920</v>
          </cell>
          <cell r="F105">
            <v>5468</v>
          </cell>
          <cell r="G105">
            <v>-11.403671425922495</v>
          </cell>
          <cell r="H105">
            <v>-12.534403060224889</v>
          </cell>
          <cell r="I105">
            <v>21.887755102040813</v>
          </cell>
          <cell r="J105">
            <v>21.736771087167703</v>
          </cell>
          <cell r="K105">
            <v>-12.6188734455011</v>
          </cell>
          <cell r="L105">
            <v>-13.652245626898647</v>
          </cell>
          <cell r="N105">
            <v>-675.98035703792823</v>
          </cell>
          <cell r="O105">
            <v>852.081426616974</v>
          </cell>
          <cell r="P105">
            <v>-746.50479087881808</v>
          </cell>
        </row>
        <row r="106">
          <cell r="A106" t="str">
            <v>J&amp;J Medical Thailand</v>
          </cell>
          <cell r="B106" t="str">
            <v>004940</v>
          </cell>
          <cell r="C106">
            <v>5637</v>
          </cell>
          <cell r="D106">
            <v>5306</v>
          </cell>
          <cell r="E106">
            <v>5360</v>
          </cell>
          <cell r="F106">
            <v>5279</v>
          </cell>
          <cell r="G106">
            <v>6.2382208820203555</v>
          </cell>
          <cell r="H106">
            <v>0.84931132499469641</v>
          </cell>
          <cell r="I106">
            <v>5.1679104477611943</v>
          </cell>
          <cell r="J106">
            <v>3.7799291062531166</v>
          </cell>
          <cell r="K106">
            <v>6.781587421860201</v>
          </cell>
          <cell r="L106">
            <v>4.675606229911442</v>
          </cell>
          <cell r="N106">
            <v>45.06445890421859</v>
          </cell>
          <cell r="O106">
            <v>202.60420009516704</v>
          </cell>
          <cell r="P106">
            <v>246.82525287702501</v>
          </cell>
        </row>
        <row r="107">
          <cell r="A107" t="str">
            <v>Subt PASEAN</v>
          </cell>
          <cell r="B107" t="str">
            <v>A000FH</v>
          </cell>
          <cell r="C107">
            <v>22212</v>
          </cell>
          <cell r="D107">
            <v>23837</v>
          </cell>
          <cell r="E107">
            <v>20862</v>
          </cell>
          <cell r="F107">
            <v>22705</v>
          </cell>
          <cell r="G107">
            <v>-6.817133028485129</v>
          </cell>
          <cell r="H107">
            <v>-8.9434908567332521</v>
          </cell>
          <cell r="I107">
            <v>6.4710957722174287</v>
          </cell>
          <cell r="J107">
            <v>6.1319978649577083</v>
          </cell>
          <cell r="K107">
            <v>-2.1713279013433167</v>
          </cell>
          <cell r="L107">
            <v>-3.4519831149462137</v>
          </cell>
          <cell r="N107">
            <v>-2131.8599155195052</v>
          </cell>
          <cell r="O107">
            <v>1279.2573945874772</v>
          </cell>
          <cell r="P107">
            <v>-783.77276624853789</v>
          </cell>
        </row>
        <row r="108">
          <cell r="A108" t="str">
            <v>J&amp;J Medical Austral</v>
          </cell>
          <cell r="B108" t="str">
            <v>002960</v>
          </cell>
          <cell r="C108">
            <v>40603</v>
          </cell>
          <cell r="D108">
            <v>31618</v>
          </cell>
          <cell r="E108">
            <v>37756</v>
          </cell>
          <cell r="F108">
            <v>32988</v>
          </cell>
          <cell r="G108">
            <v>28.417357201594029</v>
          </cell>
          <cell r="H108">
            <v>8.9655622559741275</v>
          </cell>
          <cell r="I108">
            <v>7.54052336052548</v>
          </cell>
          <cell r="J108">
            <v>7.6293837498036066</v>
          </cell>
          <cell r="K108">
            <v>23.084151812780405</v>
          </cell>
          <cell r="L108">
            <v>1.763966828087471</v>
          </cell>
          <cell r="N108">
            <v>2834.7314740938996</v>
          </cell>
          <cell r="O108">
            <v>2880.5501285758496</v>
          </cell>
          <cell r="P108">
            <v>581.89737724949487</v>
          </cell>
        </row>
        <row r="109">
          <cell r="A109" t="str">
            <v>J&amp;J Prof. India</v>
          </cell>
          <cell r="B109" t="str">
            <v>003872</v>
          </cell>
          <cell r="C109">
            <v>21886</v>
          </cell>
          <cell r="D109">
            <v>22831</v>
          </cell>
          <cell r="E109">
            <v>21686</v>
          </cell>
          <cell r="F109">
            <v>18346</v>
          </cell>
          <cell r="G109">
            <v>-4.1391091060400331</v>
          </cell>
          <cell r="H109">
            <v>-8.7159565390905804</v>
          </cell>
          <cell r="I109">
            <v>0.92225398874850129</v>
          </cell>
          <cell r="J109">
            <v>0.52013740883522552</v>
          </cell>
          <cell r="K109">
            <v>19.295759293578982</v>
          </cell>
          <cell r="L109">
            <v>12.760214948766054</v>
          </cell>
          <cell r="N109">
            <v>-1989.9400374397703</v>
          </cell>
          <cell r="O109">
            <v>112.79699848000701</v>
          </cell>
          <cell r="P109">
            <v>2340.9890345006202</v>
          </cell>
        </row>
        <row r="110">
          <cell r="A110" t="str">
            <v>Ttl Asia Pac Excl Japan</v>
          </cell>
          <cell r="B110" t="str">
            <v>A000DS</v>
          </cell>
          <cell r="C110">
            <v>149705</v>
          </cell>
          <cell r="D110">
            <v>140658</v>
          </cell>
          <cell r="E110">
            <v>141531</v>
          </cell>
          <cell r="F110">
            <v>123370</v>
          </cell>
          <cell r="G110">
            <v>6.43191286666951</v>
          </cell>
          <cell r="H110">
            <v>0.4849482260913423</v>
          </cell>
          <cell r="I110">
            <v>5.7754131603676937</v>
          </cell>
          <cell r="J110">
            <v>5.5822498371647002</v>
          </cell>
          <cell r="K110">
            <v>21.346356488611494</v>
          </cell>
          <cell r="L110">
            <v>14.260314124476711</v>
          </cell>
          <cell r="N110">
            <v>682.11847585556029</v>
          </cell>
          <cell r="O110">
            <v>7900.614017037572</v>
          </cell>
          <cell r="P110">
            <v>17592.949535366919</v>
          </cell>
        </row>
        <row r="111">
          <cell r="A111" t="str">
            <v>J&amp;J Medical Japan</v>
          </cell>
          <cell r="B111" t="str">
            <v>004090</v>
          </cell>
          <cell r="C111">
            <v>156780</v>
          </cell>
          <cell r="D111">
            <v>163000</v>
          </cell>
          <cell r="E111">
            <v>153924</v>
          </cell>
          <cell r="F111">
            <v>142402</v>
          </cell>
          <cell r="G111">
            <v>-3.8159509202453989</v>
          </cell>
          <cell r="H111">
            <v>-7.7726347808244167</v>
          </cell>
          <cell r="I111">
            <v>1.8554611366648479</v>
          </cell>
          <cell r="J111">
            <v>0.48810010518366354</v>
          </cell>
          <cell r="K111">
            <v>10.096768303815958</v>
          </cell>
          <cell r="L111">
            <v>7.4058324375786873</v>
          </cell>
          <cell r="N111">
            <v>-12669.394692743799</v>
          </cell>
          <cell r="O111">
            <v>751.30320590290216</v>
          </cell>
          <cell r="P111">
            <v>10546.053507760802</v>
          </cell>
        </row>
        <row r="112">
          <cell r="A112" t="str">
            <v>Total Japan</v>
          </cell>
          <cell r="B112" t="str">
            <v>A000DT</v>
          </cell>
          <cell r="C112">
            <v>156780</v>
          </cell>
          <cell r="D112">
            <v>163000</v>
          </cell>
          <cell r="E112">
            <v>153924</v>
          </cell>
          <cell r="F112">
            <v>142402</v>
          </cell>
          <cell r="G112">
            <v>-3.8159509202453989</v>
          </cell>
          <cell r="H112">
            <v>-7.7726347808244167</v>
          </cell>
          <cell r="I112">
            <v>1.8554611366648479</v>
          </cell>
          <cell r="J112">
            <v>0.48810010518366354</v>
          </cell>
          <cell r="K112">
            <v>10.096768303815958</v>
          </cell>
          <cell r="L112">
            <v>7.4058324375786873</v>
          </cell>
          <cell r="N112">
            <v>-12669.394692743799</v>
          </cell>
          <cell r="O112">
            <v>751.30320590290216</v>
          </cell>
          <cell r="P112">
            <v>10546.053507760802</v>
          </cell>
        </row>
        <row r="113">
          <cell r="A113" t="str">
            <v>Ttl Bose</v>
          </cell>
          <cell r="B113" t="str">
            <v>A000CI</v>
          </cell>
          <cell r="C113">
            <v>306485</v>
          </cell>
          <cell r="D113">
            <v>303658</v>
          </cell>
          <cell r="E113">
            <v>295455</v>
          </cell>
          <cell r="F113">
            <v>265772</v>
          </cell>
          <cell r="G113">
            <v>0.9309815647867008</v>
          </cell>
          <cell r="H113">
            <v>-3.9476240431301792</v>
          </cell>
          <cell r="I113">
            <v>3.733225025807652</v>
          </cell>
          <cell r="J113">
            <v>2.9283367087849168</v>
          </cell>
          <cell r="K113">
            <v>15.318769471577141</v>
          </cell>
          <cell r="L113">
            <v>10.587647699203727</v>
          </cell>
          <cell r="N113">
            <v>-11987.27621688824</v>
          </cell>
          <cell r="O113">
            <v>8651.9172229404758</v>
          </cell>
          <cell r="P113">
            <v>28139.003043127726</v>
          </cell>
        </row>
        <row r="114">
          <cell r="A114" t="str">
            <v>Ethicon Endo-Surgery</v>
          </cell>
          <cell r="B114" t="str">
            <v>001510</v>
          </cell>
          <cell r="C114">
            <v>307977</v>
          </cell>
          <cell r="D114">
            <v>335553</v>
          </cell>
          <cell r="E114">
            <v>309290</v>
          </cell>
          <cell r="F114">
            <v>312144</v>
          </cell>
          <cell r="G114">
            <v>-8.2180758330278678</v>
          </cell>
          <cell r="H114">
            <v>-8.2180758330278678</v>
          </cell>
          <cell r="I114">
            <v>-0.42452067638785618</v>
          </cell>
          <cell r="J114">
            <v>-0.42452067638785618</v>
          </cell>
          <cell r="K114">
            <v>-1.3349607873289251</v>
          </cell>
          <cell r="L114">
            <v>-1.3349607873289251</v>
          </cell>
          <cell r="N114">
            <v>-27576</v>
          </cell>
          <cell r="O114">
            <v>-1313.0000000000002</v>
          </cell>
          <cell r="P114">
            <v>-4167</v>
          </cell>
        </row>
        <row r="115">
          <cell r="A115" t="str">
            <v>Ethicon Endo France</v>
          </cell>
          <cell r="B115" t="str">
            <v>003521</v>
          </cell>
          <cell r="C115">
            <v>18905</v>
          </cell>
          <cell r="D115">
            <v>19837</v>
          </cell>
          <cell r="E115">
            <v>19169</v>
          </cell>
          <cell r="F115">
            <v>17173</v>
          </cell>
          <cell r="G115">
            <v>-4.6982910722387459</v>
          </cell>
          <cell r="H115">
            <v>-15.911370279170846</v>
          </cell>
          <cell r="I115">
            <v>-1.3772236423391935</v>
          </cell>
          <cell r="J115">
            <v>-0.11027080699536645</v>
          </cell>
          <cell r="K115">
            <v>10.085599487567693</v>
          </cell>
          <cell r="L115">
            <v>-3.4314358714941076</v>
          </cell>
          <cell r="N115">
            <v>-3156.3385222791208</v>
          </cell>
          <cell r="O115">
            <v>-21.137810992941798</v>
          </cell>
          <cell r="P115">
            <v>-589.28048221168308</v>
          </cell>
        </row>
        <row r="116">
          <cell r="A116" t="str">
            <v>Ethicon Endo Germany</v>
          </cell>
          <cell r="B116" t="str">
            <v>003611</v>
          </cell>
          <cell r="C116">
            <v>24048</v>
          </cell>
          <cell r="D116">
            <v>24447</v>
          </cell>
          <cell r="E116">
            <v>25108</v>
          </cell>
          <cell r="F116">
            <v>20815</v>
          </cell>
          <cell r="G116">
            <v>-1.6321020984169838</v>
          </cell>
          <cell r="H116">
            <v>-12.689609315533117</v>
          </cell>
          <cell r="I116">
            <v>-4.221761988210929</v>
          </cell>
          <cell r="J116">
            <v>-3.2124101832304919</v>
          </cell>
          <cell r="K116">
            <v>15.532068220033629</v>
          </cell>
          <cell r="L116">
            <v>0.11556780822947683</v>
          </cell>
          <cell r="N116">
            <v>-3102.2287893683815</v>
          </cell>
          <cell r="O116">
            <v>-806.57194880551197</v>
          </cell>
          <cell r="P116">
            <v>24.055439282965605</v>
          </cell>
        </row>
        <row r="117">
          <cell r="A117" t="str">
            <v>Ethicon Endo Italy</v>
          </cell>
          <cell r="B117" t="str">
            <v>002331</v>
          </cell>
          <cell r="C117">
            <v>29103</v>
          </cell>
          <cell r="D117">
            <v>34575</v>
          </cell>
          <cell r="E117">
            <v>31772</v>
          </cell>
          <cell r="F117">
            <v>26680</v>
          </cell>
          <cell r="G117">
            <v>-15.82646420824295</v>
          </cell>
          <cell r="H117">
            <v>-25.743787014448273</v>
          </cell>
          <cell r="I117">
            <v>-8.4004784086617139</v>
          </cell>
          <cell r="J117">
            <v>-7.2271543501136852</v>
          </cell>
          <cell r="K117">
            <v>9.0817091454272862</v>
          </cell>
          <cell r="L117">
            <v>-4.2931462284413051</v>
          </cell>
          <cell r="N117">
            <v>-8900.9143602454897</v>
          </cell>
          <cell r="O117">
            <v>-2296.2114801181201</v>
          </cell>
          <cell r="P117">
            <v>-1145.4114137481401</v>
          </cell>
        </row>
        <row r="118">
          <cell r="A118" t="str">
            <v>Ethicon Endo UK</v>
          </cell>
          <cell r="B118" t="str">
            <v>002711</v>
          </cell>
          <cell r="C118">
            <v>16112</v>
          </cell>
          <cell r="D118">
            <v>18999</v>
          </cell>
          <cell r="E118">
            <v>17726</v>
          </cell>
          <cell r="F118">
            <v>15990</v>
          </cell>
          <cell r="G118">
            <v>-15.195536607189851</v>
          </cell>
          <cell r="H118">
            <v>-17.179163275591872</v>
          </cell>
          <cell r="I118">
            <v>-9.1052690962428056</v>
          </cell>
          <cell r="J118">
            <v>-9.1504615025570928</v>
          </cell>
          <cell r="K118">
            <v>0.7629768605378362</v>
          </cell>
          <cell r="L118">
            <v>-3.5781801948881808</v>
          </cell>
          <cell r="N118">
            <v>-3263.8692307296997</v>
          </cell>
          <cell r="O118">
            <v>-1622.0108059432703</v>
          </cell>
          <cell r="P118">
            <v>-572.15101316262019</v>
          </cell>
        </row>
        <row r="119">
          <cell r="A119" t="str">
            <v>Obtech Med Switzerland</v>
          </cell>
          <cell r="B119" t="str">
            <v>003721</v>
          </cell>
          <cell r="C119">
            <v>-36</v>
          </cell>
          <cell r="D119">
            <v>0</v>
          </cell>
          <cell r="E119">
            <v>-942</v>
          </cell>
          <cell r="F119">
            <v>0</v>
          </cell>
          <cell r="G119">
            <v>0</v>
          </cell>
          <cell r="H119">
            <v>0</v>
          </cell>
          <cell r="I119">
            <v>96.178343949044589</v>
          </cell>
          <cell r="J119">
            <v>96.178343949044589</v>
          </cell>
          <cell r="K119">
            <v>0</v>
          </cell>
          <cell r="L119">
            <v>0</v>
          </cell>
          <cell r="N119">
            <v>0</v>
          </cell>
          <cell r="O119">
            <v>-906</v>
          </cell>
          <cell r="P119">
            <v>0</v>
          </cell>
        </row>
        <row r="120">
          <cell r="A120" t="str">
            <v>Ttl EES/Indigo</v>
          </cell>
          <cell r="B120" t="str">
            <v>A000DW</v>
          </cell>
          <cell r="C120">
            <v>396109</v>
          </cell>
          <cell r="D120">
            <v>433411</v>
          </cell>
          <cell r="E120">
            <v>402123</v>
          </cell>
          <cell r="F120">
            <v>392802</v>
          </cell>
          <cell r="G120">
            <v>-8.6066112765942719</v>
          </cell>
          <cell r="H120">
            <v>-10.621638791498766</v>
          </cell>
          <cell r="I120">
            <v>-1.4955623030764218</v>
          </cell>
          <cell r="J120">
            <v>-1.2814318121221226</v>
          </cell>
          <cell r="K120">
            <v>0.84189999032591478</v>
          </cell>
          <cell r="L120">
            <v>-1.6511594823446611</v>
          </cell>
          <cell r="N120">
            <v>-46035.350902622718</v>
          </cell>
          <cell r="O120">
            <v>-5152.9320458598431</v>
          </cell>
          <cell r="P120">
            <v>-6485.7874698394762</v>
          </cell>
        </row>
        <row r="121">
          <cell r="A121" t="str">
            <v>Adv Steril Prod</v>
          </cell>
          <cell r="B121" t="str">
            <v>001751</v>
          </cell>
          <cell r="C121">
            <v>34914</v>
          </cell>
          <cell r="D121">
            <v>34314</v>
          </cell>
          <cell r="E121">
            <v>35560</v>
          </cell>
          <cell r="F121">
            <v>29939</v>
          </cell>
          <cell r="G121">
            <v>1.7485574401119075</v>
          </cell>
          <cell r="H121">
            <v>1.7485574401119075</v>
          </cell>
          <cell r="I121">
            <v>-1.8166479190101237</v>
          </cell>
          <cell r="J121">
            <v>-1.8166479190101237</v>
          </cell>
          <cell r="K121">
            <v>16.617121480343364</v>
          </cell>
          <cell r="L121">
            <v>16.617121480343364</v>
          </cell>
          <cell r="N121">
            <v>600</v>
          </cell>
          <cell r="O121">
            <v>-646</v>
          </cell>
          <cell r="P121">
            <v>4975</v>
          </cell>
        </row>
        <row r="122">
          <cell r="A122" t="str">
            <v>ASP UK</v>
          </cell>
          <cell r="B122" t="str">
            <v>002772</v>
          </cell>
          <cell r="C122">
            <v>1298</v>
          </cell>
          <cell r="D122">
            <v>0</v>
          </cell>
          <cell r="E122">
            <v>2294</v>
          </cell>
          <cell r="F122">
            <v>0</v>
          </cell>
          <cell r="G122">
            <v>0</v>
          </cell>
          <cell r="H122">
            <v>0</v>
          </cell>
          <cell r="I122">
            <v>-43.417611159546645</v>
          </cell>
          <cell r="J122">
            <v>-43.43704258571848</v>
          </cell>
          <cell r="K122">
            <v>0</v>
          </cell>
          <cell r="L122">
            <v>0</v>
          </cell>
          <cell r="N122">
            <v>0</v>
          </cell>
          <cell r="O122">
            <v>-996.44575691638181</v>
          </cell>
          <cell r="P122">
            <v>0</v>
          </cell>
        </row>
        <row r="123">
          <cell r="A123" t="str">
            <v>ASP Italy</v>
          </cell>
          <cell r="B123" t="str">
            <v>002337</v>
          </cell>
          <cell r="C123">
            <v>2448</v>
          </cell>
          <cell r="D123">
            <v>0</v>
          </cell>
          <cell r="E123">
            <v>2870</v>
          </cell>
          <cell r="F123">
            <v>0</v>
          </cell>
          <cell r="G123">
            <v>0</v>
          </cell>
          <cell r="H123">
            <v>0</v>
          </cell>
          <cell r="I123">
            <v>-14.703832752613241</v>
          </cell>
          <cell r="J123">
            <v>-13.645470933546969</v>
          </cell>
          <cell r="K123">
            <v>0</v>
          </cell>
          <cell r="L123">
            <v>0</v>
          </cell>
          <cell r="N123">
            <v>0</v>
          </cell>
          <cell r="O123">
            <v>-391.62501579279802</v>
          </cell>
          <cell r="P123">
            <v>0</v>
          </cell>
        </row>
        <row r="124">
          <cell r="A124" t="str">
            <v>ASP Germany</v>
          </cell>
          <cell r="B124" t="str">
            <v>003612</v>
          </cell>
          <cell r="C124">
            <v>971</v>
          </cell>
          <cell r="D124">
            <v>0</v>
          </cell>
          <cell r="E124">
            <v>1019</v>
          </cell>
          <cell r="F124">
            <v>0</v>
          </cell>
          <cell r="G124">
            <v>0</v>
          </cell>
          <cell r="H124">
            <v>0</v>
          </cell>
          <cell r="I124">
            <v>-4.7105004906771342</v>
          </cell>
          <cell r="J124">
            <v>-3.712802370292374</v>
          </cell>
          <cell r="K124">
            <v>0</v>
          </cell>
          <cell r="L124">
            <v>0</v>
          </cell>
          <cell r="N124">
            <v>0</v>
          </cell>
          <cell r="O124">
            <v>-37.833456153279293</v>
          </cell>
          <cell r="P124">
            <v>0</v>
          </cell>
        </row>
        <row r="125">
          <cell r="A125" t="str">
            <v>ASP France</v>
          </cell>
          <cell r="B125" t="str">
            <v>003523</v>
          </cell>
          <cell r="C125">
            <v>914</v>
          </cell>
          <cell r="D125">
            <v>0</v>
          </cell>
          <cell r="E125">
            <v>870</v>
          </cell>
          <cell r="F125">
            <v>0</v>
          </cell>
          <cell r="G125">
            <v>0</v>
          </cell>
          <cell r="H125">
            <v>0</v>
          </cell>
          <cell r="I125">
            <v>5.0574712643678161</v>
          </cell>
          <cell r="J125">
            <v>6.0109400009323908</v>
          </cell>
          <cell r="K125">
            <v>0</v>
          </cell>
          <cell r="L125">
            <v>0</v>
          </cell>
          <cell r="N125">
            <v>0</v>
          </cell>
          <cell r="O125">
            <v>52.295178008111805</v>
          </cell>
          <cell r="P125">
            <v>0</v>
          </cell>
        </row>
        <row r="126">
          <cell r="A126" t="str">
            <v>Ttl ASP</v>
          </cell>
          <cell r="B126" t="str">
            <v>A000DX</v>
          </cell>
          <cell r="C126">
            <v>40545</v>
          </cell>
          <cell r="D126">
            <v>34314</v>
          </cell>
          <cell r="E126">
            <v>42613</v>
          </cell>
          <cell r="F126">
            <v>29939</v>
          </cell>
          <cell r="G126">
            <v>18.158769015562161</v>
          </cell>
          <cell r="H126">
            <v>18.158769015562161</v>
          </cell>
          <cell r="I126">
            <v>-4.8529791378217917</v>
          </cell>
          <cell r="J126">
            <v>-4.7394200146770888</v>
          </cell>
          <cell r="K126">
            <v>35.42536490864758</v>
          </cell>
          <cell r="L126">
            <v>35.42536490864758</v>
          </cell>
          <cell r="N126">
            <v>6230.9999999999991</v>
          </cell>
          <cell r="O126">
            <v>-2019.609050854348</v>
          </cell>
          <cell r="P126">
            <v>10605.999999999998</v>
          </cell>
        </row>
        <row r="127">
          <cell r="A127" t="str">
            <v>Ttl Licitra</v>
          </cell>
          <cell r="B127" t="str">
            <v>A000CK</v>
          </cell>
          <cell r="C127">
            <v>436654</v>
          </cell>
          <cell r="D127">
            <v>467725</v>
          </cell>
          <cell r="E127">
            <v>444736</v>
          </cell>
          <cell r="F127">
            <v>422741</v>
          </cell>
          <cell r="G127">
            <v>-6.6430060398738577</v>
          </cell>
          <cell r="H127">
            <v>-8.5102038382858929</v>
          </cell>
          <cell r="I127">
            <v>-1.8172578788314866</v>
          </cell>
          <cell r="J127">
            <v>-1.6127637737251292</v>
          </cell>
          <cell r="K127">
            <v>3.2911404382352316</v>
          </cell>
          <cell r="L127">
            <v>0.97464228219182025</v>
          </cell>
          <cell r="N127">
            <v>-39804.350902622697</v>
          </cell>
          <cell r="O127">
            <v>-7172.5410967141906</v>
          </cell>
          <cell r="P127">
            <v>4120.2125301605229</v>
          </cell>
        </row>
        <row r="128">
          <cell r="A128" t="str">
            <v>Independ Tech USA</v>
          </cell>
          <cell r="B128" t="str">
            <v>001620</v>
          </cell>
          <cell r="C128">
            <v>184</v>
          </cell>
          <cell r="D128">
            <v>7917</v>
          </cell>
          <cell r="E128">
            <v>0</v>
          </cell>
          <cell r="F128">
            <v>0</v>
          </cell>
          <cell r="G128">
            <v>-97.675887331059727</v>
          </cell>
          <cell r="H128">
            <v>-97.675887331059727</v>
          </cell>
          <cell r="I128">
            <v>0</v>
          </cell>
          <cell r="J128">
            <v>0</v>
          </cell>
          <cell r="K128">
            <v>0</v>
          </cell>
          <cell r="L128">
            <v>0</v>
          </cell>
          <cell r="N128">
            <v>-7732.9999999999991</v>
          </cell>
          <cell r="O128">
            <v>0</v>
          </cell>
          <cell r="P128">
            <v>0</v>
          </cell>
        </row>
        <row r="129">
          <cell r="A129" t="str">
            <v>Independence Tech Zug</v>
          </cell>
          <cell r="B129" t="str">
            <v>004692</v>
          </cell>
          <cell r="C129">
            <v>0</v>
          </cell>
          <cell r="D129">
            <v>0</v>
          </cell>
          <cell r="E129">
            <v>111</v>
          </cell>
          <cell r="F129">
            <v>0</v>
          </cell>
          <cell r="G129">
            <v>0</v>
          </cell>
          <cell r="H129">
            <v>0</v>
          </cell>
          <cell r="I129">
            <v>-100</v>
          </cell>
          <cell r="J129">
            <v>-100</v>
          </cell>
          <cell r="K129">
            <v>0</v>
          </cell>
          <cell r="L129">
            <v>0</v>
          </cell>
          <cell r="N129">
            <v>0</v>
          </cell>
          <cell r="O129">
            <v>-111</v>
          </cell>
          <cell r="P129">
            <v>0</v>
          </cell>
        </row>
        <row r="130">
          <cell r="A130" t="str">
            <v>Ttl Independence Tech</v>
          </cell>
          <cell r="B130" t="str">
            <v>A000CC</v>
          </cell>
          <cell r="C130">
            <v>184</v>
          </cell>
          <cell r="D130">
            <v>7917</v>
          </cell>
          <cell r="E130">
            <v>111</v>
          </cell>
          <cell r="F130">
            <v>0</v>
          </cell>
          <cell r="G130">
            <v>-97.675887331059727</v>
          </cell>
          <cell r="H130">
            <v>-97.675887331059727</v>
          </cell>
          <cell r="I130">
            <v>65.765765765765764</v>
          </cell>
          <cell r="J130">
            <v>65.765765765765764</v>
          </cell>
          <cell r="K130">
            <v>0</v>
          </cell>
          <cell r="L130">
            <v>0</v>
          </cell>
          <cell r="N130">
            <v>-7732.9999999999991</v>
          </cell>
          <cell r="O130">
            <v>73</v>
          </cell>
          <cell r="P130">
            <v>0</v>
          </cell>
        </row>
        <row r="131">
          <cell r="A131" t="str">
            <v>J&amp;J HCS USA</v>
          </cell>
          <cell r="B131" t="str">
            <v>001710</v>
          </cell>
          <cell r="C131">
            <v>4935</v>
          </cell>
          <cell r="D131">
            <v>4925</v>
          </cell>
          <cell r="E131">
            <v>4756</v>
          </cell>
          <cell r="F131">
            <v>9301</v>
          </cell>
          <cell r="G131">
            <v>0.20304568527918782</v>
          </cell>
          <cell r="H131">
            <v>0.20304568527918782</v>
          </cell>
          <cell r="I131">
            <v>3.7636669470142983</v>
          </cell>
          <cell r="J131">
            <v>3.7636669470142983</v>
          </cell>
          <cell r="K131">
            <v>-46.941189119449518</v>
          </cell>
          <cell r="L131">
            <v>-46.941189119449518</v>
          </cell>
          <cell r="N131">
            <v>10</v>
          </cell>
          <cell r="O131">
            <v>179.00000000000003</v>
          </cell>
          <cell r="P131">
            <v>-4366</v>
          </cell>
        </row>
        <row r="132">
          <cell r="A132" t="str">
            <v>Subtotal Other HCS</v>
          </cell>
          <cell r="B132" t="str">
            <v>A000CS</v>
          </cell>
          <cell r="C132">
            <v>4935</v>
          </cell>
          <cell r="D132">
            <v>4925</v>
          </cell>
          <cell r="E132">
            <v>4756</v>
          </cell>
          <cell r="F132">
            <v>9301</v>
          </cell>
          <cell r="G132">
            <v>0.20304568527918782</v>
          </cell>
          <cell r="H132">
            <v>0.20304568527918782</v>
          </cell>
          <cell r="I132">
            <v>3.7636669470142983</v>
          </cell>
          <cell r="J132">
            <v>3.7636669470142983</v>
          </cell>
          <cell r="K132">
            <v>-46.941189119449518</v>
          </cell>
          <cell r="L132">
            <v>-46.941189119449518</v>
          </cell>
          <cell r="N132">
            <v>10</v>
          </cell>
          <cell r="O132">
            <v>179.00000000000003</v>
          </cell>
          <cell r="P132">
            <v>-4366</v>
          </cell>
        </row>
        <row r="133">
          <cell r="A133" t="str">
            <v>JJ Med Divested USA</v>
          </cell>
          <cell r="B133" t="str">
            <v>001752</v>
          </cell>
          <cell r="C133">
            <v>0</v>
          </cell>
          <cell r="D133">
            <v>-28500</v>
          </cell>
          <cell r="E133">
            <v>0</v>
          </cell>
          <cell r="F133">
            <v>0</v>
          </cell>
          <cell r="G133">
            <v>100</v>
          </cell>
          <cell r="H133">
            <v>100</v>
          </cell>
          <cell r="I133">
            <v>0</v>
          </cell>
          <cell r="J133">
            <v>0</v>
          </cell>
          <cell r="K133">
            <v>0</v>
          </cell>
          <cell r="L133">
            <v>0</v>
          </cell>
          <cell r="N133">
            <v>-28500</v>
          </cell>
          <cell r="O133">
            <v>0</v>
          </cell>
          <cell r="P133">
            <v>0</v>
          </cell>
        </row>
        <row r="134">
          <cell r="A134" t="str">
            <v>Other Medical Devices</v>
          </cell>
          <cell r="B134" t="str">
            <v>A000CP</v>
          </cell>
          <cell r="C134">
            <v>0</v>
          </cell>
          <cell r="D134">
            <v>-28500</v>
          </cell>
          <cell r="E134">
            <v>0</v>
          </cell>
          <cell r="F134">
            <v>0</v>
          </cell>
          <cell r="G134">
            <v>100</v>
          </cell>
          <cell r="H134">
            <v>100</v>
          </cell>
          <cell r="I134">
            <v>0</v>
          </cell>
          <cell r="J134">
            <v>0</v>
          </cell>
          <cell r="K134">
            <v>0</v>
          </cell>
          <cell r="L134">
            <v>0</v>
          </cell>
          <cell r="N134">
            <v>-28500</v>
          </cell>
          <cell r="O134">
            <v>0</v>
          </cell>
          <cell r="P134">
            <v>0</v>
          </cell>
        </row>
        <row r="135">
          <cell r="A135" t="str">
            <v>Ttl Med Devices</v>
          </cell>
          <cell r="B135" t="str">
            <v>A000BE</v>
          </cell>
          <cell r="C135">
            <v>2811828</v>
          </cell>
          <cell r="D135">
            <v>2869674</v>
          </cell>
          <cell r="E135">
            <v>2841834</v>
          </cell>
          <cell r="F135">
            <v>2235163</v>
          </cell>
          <cell r="G135">
            <v>-2.0157690385737195</v>
          </cell>
          <cell r="H135">
            <v>-5.1748959571927413</v>
          </cell>
          <cell r="I135">
            <v>-1.055867443348204</v>
          </cell>
          <cell r="J135">
            <v>-0.93885446091824043</v>
          </cell>
          <cell r="K135">
            <v>25.799684407803817</v>
          </cell>
          <cell r="L135">
            <v>21.7265543583012</v>
          </cell>
          <cell r="N135">
            <v>-148502.64381061122</v>
          </cell>
          <cell r="O135">
            <v>-26680.68528089127</v>
          </cell>
          <cell r="P135">
            <v>485623.9041916359</v>
          </cell>
        </row>
        <row r="136">
          <cell r="A136" t="str">
            <v>Total Med Devices incl Ad</v>
          </cell>
          <cell r="B136" t="str">
            <v>A000A8</v>
          </cell>
          <cell r="C136">
            <v>2811828</v>
          </cell>
          <cell r="D136">
            <v>2869674</v>
          </cell>
          <cell r="E136">
            <v>2841834</v>
          </cell>
          <cell r="F136">
            <v>2235163</v>
          </cell>
          <cell r="G136">
            <v>-2.0157690385737195</v>
          </cell>
          <cell r="H136">
            <v>-5.1748959571927413</v>
          </cell>
          <cell r="I136">
            <v>-1.055867443348204</v>
          </cell>
          <cell r="J136">
            <v>-0.93885446091824043</v>
          </cell>
          <cell r="K136">
            <v>25.799684407803817</v>
          </cell>
          <cell r="L136">
            <v>21.7265543583012</v>
          </cell>
          <cell r="N136">
            <v>-148502.64381061122</v>
          </cell>
          <cell r="O136">
            <v>-26680.68528089127</v>
          </cell>
          <cell r="P136">
            <v>485623.9041916359</v>
          </cell>
        </row>
        <row r="137">
          <cell r="A137" t="str">
            <v>OCD USA</v>
          </cell>
          <cell r="B137" t="str">
            <v>001200</v>
          </cell>
          <cell r="C137">
            <v>145594</v>
          </cell>
          <cell r="D137">
            <v>160245</v>
          </cell>
          <cell r="E137">
            <v>148324</v>
          </cell>
          <cell r="F137">
            <v>145339</v>
          </cell>
          <cell r="G137">
            <v>-9.1428749726980563</v>
          </cell>
          <cell r="H137">
            <v>-9.1428749726980563</v>
          </cell>
          <cell r="I137">
            <v>-1.8405652490493785</v>
          </cell>
          <cell r="J137">
            <v>-1.8405652490493785</v>
          </cell>
          <cell r="K137">
            <v>0.17545187458287173</v>
          </cell>
          <cell r="L137">
            <v>0.17545187458287173</v>
          </cell>
          <cell r="N137">
            <v>-14651</v>
          </cell>
          <cell r="O137">
            <v>-2730.0000000000005</v>
          </cell>
          <cell r="P137">
            <v>254.99999999999997</v>
          </cell>
        </row>
        <row r="138">
          <cell r="A138" t="str">
            <v>OCD Canada</v>
          </cell>
          <cell r="B138" t="str">
            <v>003260</v>
          </cell>
          <cell r="C138">
            <v>7065</v>
          </cell>
          <cell r="D138">
            <v>7675</v>
          </cell>
          <cell r="E138">
            <v>7366</v>
          </cell>
          <cell r="F138">
            <v>6614</v>
          </cell>
          <cell r="G138">
            <v>-7.9478827361563518</v>
          </cell>
          <cell r="H138">
            <v>-19.920991952027229</v>
          </cell>
          <cell r="I138">
            <v>-4.0863426554439313</v>
          </cell>
          <cell r="J138">
            <v>-4.8455489887429968</v>
          </cell>
          <cell r="K138">
            <v>6.8188690656183866</v>
          </cell>
          <cell r="L138">
            <v>-5.6961495957110531</v>
          </cell>
          <cell r="N138">
            <v>-1528.9361323180897</v>
          </cell>
          <cell r="O138">
            <v>-356.92313851080911</v>
          </cell>
          <cell r="P138">
            <v>-376.74333426032905</v>
          </cell>
        </row>
        <row r="139">
          <cell r="A139" t="str">
            <v>OCD North Am</v>
          </cell>
          <cell r="B139" t="str">
            <v>A000DY</v>
          </cell>
          <cell r="C139">
            <v>152659</v>
          </cell>
          <cell r="D139">
            <v>167920</v>
          </cell>
          <cell r="E139">
            <v>155690</v>
          </cell>
          <cell r="F139">
            <v>151953</v>
          </cell>
          <cell r="G139">
            <v>-9.0882563125297757</v>
          </cell>
          <cell r="H139">
            <v>-9.635502699093669</v>
          </cell>
          <cell r="I139">
            <v>-1.9468173935384416</v>
          </cell>
          <cell r="J139">
            <v>-1.9827369378321078</v>
          </cell>
          <cell r="K139">
            <v>0.46461734878547967</v>
          </cell>
          <cell r="L139">
            <v>-8.0119072516060277E-2</v>
          </cell>
          <cell r="N139">
            <v>-16179.936132318089</v>
          </cell>
          <cell r="O139">
            <v>-3086.9231385108083</v>
          </cell>
          <cell r="P139">
            <v>-121.74333426032906</v>
          </cell>
        </row>
        <row r="140">
          <cell r="A140" t="str">
            <v>OCD France</v>
          </cell>
          <cell r="B140" t="str">
            <v>002180</v>
          </cell>
          <cell r="C140">
            <v>15520</v>
          </cell>
          <cell r="D140">
            <v>13556</v>
          </cell>
          <cell r="E140">
            <v>16183</v>
          </cell>
          <cell r="F140">
            <v>12480</v>
          </cell>
          <cell r="G140">
            <v>14.488049572145176</v>
          </cell>
          <cell r="H140">
            <v>1.3970080425385805</v>
          </cell>
          <cell r="I140">
            <v>-4.096891800037076</v>
          </cell>
          <cell r="J140">
            <v>-3.0041819684150473</v>
          </cell>
          <cell r="K140">
            <v>24.358974358974358</v>
          </cell>
          <cell r="L140">
            <v>8.2510387652054504</v>
          </cell>
          <cell r="N140">
            <v>189.37841024652997</v>
          </cell>
          <cell r="O140">
            <v>-486.16676794860712</v>
          </cell>
          <cell r="P140">
            <v>1029.7296378976403</v>
          </cell>
        </row>
        <row r="141">
          <cell r="A141" t="str">
            <v>OCD Germany</v>
          </cell>
          <cell r="B141" t="str">
            <v>003630</v>
          </cell>
          <cell r="C141">
            <v>16531</v>
          </cell>
          <cell r="D141">
            <v>18383</v>
          </cell>
          <cell r="E141">
            <v>16817</v>
          </cell>
          <cell r="F141">
            <v>16188</v>
          </cell>
          <cell r="G141">
            <v>-10.07452537670674</v>
          </cell>
          <cell r="H141">
            <v>-20.222134110069575</v>
          </cell>
          <cell r="I141">
            <v>-1.7006600463816375</v>
          </cell>
          <cell r="J141">
            <v>-0.64831184339585546</v>
          </cell>
          <cell r="K141">
            <v>2.1188534717074381</v>
          </cell>
          <cell r="L141">
            <v>-11.431800906562394</v>
          </cell>
          <cell r="N141">
            <v>-3717.4349134540903</v>
          </cell>
          <cell r="O141">
            <v>-109.02660270388101</v>
          </cell>
          <cell r="P141">
            <v>-1850.5799307543202</v>
          </cell>
        </row>
        <row r="142">
          <cell r="A142" t="str">
            <v>OCD Italy</v>
          </cell>
          <cell r="B142" t="str">
            <v>004000</v>
          </cell>
          <cell r="C142">
            <v>16655</v>
          </cell>
          <cell r="D142">
            <v>15791</v>
          </cell>
          <cell r="E142">
            <v>18126</v>
          </cell>
          <cell r="F142">
            <v>15428</v>
          </cell>
          <cell r="G142">
            <v>5.4714710911278575</v>
          </cell>
          <cell r="H142">
            <v>-6.6501210345098469</v>
          </cell>
          <cell r="I142">
            <v>-8.1154143219684425</v>
          </cell>
          <cell r="J142">
            <v>-7.0521091565914702</v>
          </cell>
          <cell r="K142">
            <v>7.953072336012446</v>
          </cell>
          <cell r="L142">
            <v>-5.9090948876102924</v>
          </cell>
          <cell r="N142">
            <v>-1050.1206125594499</v>
          </cell>
          <cell r="O142">
            <v>-1278.2653057237699</v>
          </cell>
          <cell r="P142">
            <v>-911.65515926051592</v>
          </cell>
        </row>
        <row r="143">
          <cell r="A143" t="str">
            <v>OCD Portugal</v>
          </cell>
          <cell r="B143" t="str">
            <v>004430</v>
          </cell>
          <cell r="C143">
            <v>1843</v>
          </cell>
          <cell r="D143">
            <v>1799</v>
          </cell>
          <cell r="E143">
            <v>1930</v>
          </cell>
          <cell r="F143">
            <v>1336</v>
          </cell>
          <cell r="G143">
            <v>2.4458032240133409</v>
          </cell>
          <cell r="H143">
            <v>-8.9700498775144535</v>
          </cell>
          <cell r="I143">
            <v>-4.5077720207253886</v>
          </cell>
          <cell r="J143">
            <v>-3.5164152784816984</v>
          </cell>
          <cell r="K143">
            <v>37.949101796407184</v>
          </cell>
          <cell r="L143">
            <v>19.348438651987578</v>
          </cell>
          <cell r="N143">
            <v>-161.37119729648501</v>
          </cell>
          <cell r="O143">
            <v>-67.866814874696786</v>
          </cell>
          <cell r="P143">
            <v>258.49514039055401</v>
          </cell>
        </row>
        <row r="144">
          <cell r="A144" t="str">
            <v>OCD Spain</v>
          </cell>
          <cell r="B144" t="str">
            <v>004580</v>
          </cell>
          <cell r="C144">
            <v>5035</v>
          </cell>
          <cell r="D144">
            <v>4736</v>
          </cell>
          <cell r="E144">
            <v>5141</v>
          </cell>
          <cell r="F144">
            <v>3849</v>
          </cell>
          <cell r="G144">
            <v>6.3133445945945947</v>
          </cell>
          <cell r="H144">
            <v>-5.7338045403250231</v>
          </cell>
          <cell r="I144">
            <v>-2.0618556701030921</v>
          </cell>
          <cell r="J144">
            <v>-0.99544383968408301</v>
          </cell>
          <cell r="K144">
            <v>30.813198233307354</v>
          </cell>
          <cell r="L144">
            <v>13.55554642986991</v>
          </cell>
          <cell r="N144">
            <v>-271.5529830297931</v>
          </cell>
          <cell r="O144">
            <v>-51.175767798158709</v>
          </cell>
          <cell r="P144">
            <v>521.75298208569291</v>
          </cell>
        </row>
        <row r="145">
          <cell r="A145" t="str">
            <v>OCD Northern Europe</v>
          </cell>
          <cell r="B145" t="str">
            <v>005020</v>
          </cell>
          <cell r="C145">
            <v>19003</v>
          </cell>
          <cell r="D145">
            <v>21350</v>
          </cell>
          <cell r="E145">
            <v>18980</v>
          </cell>
          <cell r="F145">
            <v>19707</v>
          </cell>
          <cell r="G145">
            <v>-10.992974238875878</v>
          </cell>
          <cell r="H145">
            <v>-13.06782901135527</v>
          </cell>
          <cell r="I145">
            <v>0.12118018967334038</v>
          </cell>
          <cell r="J145">
            <v>6.7959522080708115E-2</v>
          </cell>
          <cell r="K145">
            <v>-3.5723347034048811</v>
          </cell>
          <cell r="L145">
            <v>-7.1381957414902342</v>
          </cell>
          <cell r="N145">
            <v>-2789.9814939243502</v>
          </cell>
          <cell r="O145">
            <v>12.8987172909184</v>
          </cell>
          <cell r="P145">
            <v>-1406.7242347754805</v>
          </cell>
        </row>
        <row r="146">
          <cell r="A146" t="str">
            <v>OCD Europe</v>
          </cell>
          <cell r="B146" t="str">
            <v>A000FI</v>
          </cell>
          <cell r="C146">
            <v>74587</v>
          </cell>
          <cell r="D146">
            <v>75615</v>
          </cell>
          <cell r="E146">
            <v>77177</v>
          </cell>
          <cell r="F146">
            <v>68988</v>
          </cell>
          <cell r="G146">
            <v>-1.3595186140316076</v>
          </cell>
          <cell r="H146">
            <v>-10.316845586216543</v>
          </cell>
          <cell r="I146">
            <v>-3.3559221011441229</v>
          </cell>
          <cell r="J146">
            <v>-2.565016185856142</v>
          </cell>
          <cell r="K146">
            <v>8.1159042152258358</v>
          </cell>
          <cell r="L146">
            <v>-3.4194085412193851</v>
          </cell>
          <cell r="N146">
            <v>-7801.0827900176391</v>
          </cell>
          <cell r="O146">
            <v>-1979.6025417581948</v>
          </cell>
          <cell r="P146">
            <v>-2358.9815644164296</v>
          </cell>
        </row>
        <row r="147">
          <cell r="A147" t="str">
            <v>OCD KK Japan</v>
          </cell>
          <cell r="B147" t="str">
            <v>004100</v>
          </cell>
          <cell r="C147">
            <v>35863</v>
          </cell>
          <cell r="D147">
            <v>34600</v>
          </cell>
          <cell r="E147">
            <v>36571</v>
          </cell>
          <cell r="F147">
            <v>33748</v>
          </cell>
          <cell r="G147">
            <v>3.6502890173410409</v>
          </cell>
          <cell r="H147">
            <v>-0.55760539946869947</v>
          </cell>
          <cell r="I147">
            <v>-1.9359601870334415</v>
          </cell>
          <cell r="J147">
            <v>-3.1943279961798421</v>
          </cell>
          <cell r="K147">
            <v>6.2670380466990636</v>
          </cell>
          <cell r="L147">
            <v>3.3941319105371588</v>
          </cell>
          <cell r="N147">
            <v>-192.93146821617</v>
          </cell>
          <cell r="O147">
            <v>-1168.1976914829302</v>
          </cell>
          <cell r="P147">
            <v>1145.4516371680804</v>
          </cell>
        </row>
        <row r="148">
          <cell r="A148" t="str">
            <v>OCD Australia</v>
          </cell>
          <cell r="B148" t="str">
            <v>002965</v>
          </cell>
          <cell r="C148">
            <v>2830</v>
          </cell>
          <cell r="D148">
            <v>2883</v>
          </cell>
          <cell r="E148">
            <v>3102</v>
          </cell>
          <cell r="F148">
            <v>2612</v>
          </cell>
          <cell r="G148">
            <v>-1.838362816510579</v>
          </cell>
          <cell r="H148">
            <v>-16.461184268778389</v>
          </cell>
          <cell r="I148">
            <v>-8.7685364281108971</v>
          </cell>
          <cell r="J148">
            <v>-8.6972302211761772</v>
          </cell>
          <cell r="K148">
            <v>8.3460949464012248</v>
          </cell>
          <cell r="L148">
            <v>-10.232121473288059</v>
          </cell>
          <cell r="N148">
            <v>-474.57594246888095</v>
          </cell>
          <cell r="O148">
            <v>-269.78808146088505</v>
          </cell>
          <cell r="P148">
            <v>-267.2630128822841</v>
          </cell>
        </row>
        <row r="149">
          <cell r="A149" t="str">
            <v>OCD Singapore</v>
          </cell>
          <cell r="B149" t="str">
            <v>004475</v>
          </cell>
          <cell r="C149">
            <v>5815</v>
          </cell>
          <cell r="D149">
            <v>6734</v>
          </cell>
          <cell r="E149">
            <v>6488</v>
          </cell>
          <cell r="F149">
            <v>6518</v>
          </cell>
          <cell r="G149">
            <v>-13.647163647163648</v>
          </cell>
          <cell r="H149">
            <v>-13.647163647163648</v>
          </cell>
          <cell r="I149">
            <v>-10.372996300863134</v>
          </cell>
          <cell r="J149">
            <v>-10.372996300863134</v>
          </cell>
          <cell r="K149">
            <v>-10.785517029763733</v>
          </cell>
          <cell r="L149">
            <v>-10.785517029763733</v>
          </cell>
          <cell r="N149">
            <v>-919.00000000000011</v>
          </cell>
          <cell r="O149">
            <v>-673.00000000000011</v>
          </cell>
          <cell r="P149">
            <v>-703.00000000000023</v>
          </cell>
        </row>
        <row r="150">
          <cell r="A150" t="str">
            <v>OCD India</v>
          </cell>
          <cell r="B150" t="str">
            <v>003871</v>
          </cell>
          <cell r="C150">
            <v>2055</v>
          </cell>
          <cell r="D150">
            <v>1855</v>
          </cell>
          <cell r="E150">
            <v>1918</v>
          </cell>
          <cell r="F150">
            <v>1574</v>
          </cell>
          <cell r="G150">
            <v>10.781671159029649</v>
          </cell>
          <cell r="H150">
            <v>5.8057755731670628</v>
          </cell>
          <cell r="I150">
            <v>7.1428571428571432</v>
          </cell>
          <cell r="J150">
            <v>6.7755479055736174</v>
          </cell>
          <cell r="K150">
            <v>30.559085133418044</v>
          </cell>
          <cell r="L150">
            <v>23.817742579555844</v>
          </cell>
          <cell r="N150">
            <v>107.69713688224901</v>
          </cell>
          <cell r="O150">
            <v>129.95500882890198</v>
          </cell>
          <cell r="P150">
            <v>374.89126820220901</v>
          </cell>
        </row>
        <row r="151">
          <cell r="A151" t="str">
            <v>OCD Asia/Pac</v>
          </cell>
          <cell r="B151" t="str">
            <v>A000FJ</v>
          </cell>
          <cell r="C151">
            <v>46563</v>
          </cell>
          <cell r="D151">
            <v>46072</v>
          </cell>
          <cell r="E151">
            <v>48079</v>
          </cell>
          <cell r="F151">
            <v>44452</v>
          </cell>
          <cell r="G151">
            <v>1.065723215836083</v>
          </cell>
          <cell r="H151">
            <v>-3.2097809381029734</v>
          </cell>
          <cell r="I151">
            <v>-3.153143784188523</v>
          </cell>
          <cell r="J151">
            <v>-4.1203659895482714</v>
          </cell>
          <cell r="K151">
            <v>4.7489426797444434</v>
          </cell>
          <cell r="L151">
            <v>1.2374693883020005</v>
          </cell>
          <cell r="N151">
            <v>-1478.8102738028019</v>
          </cell>
          <cell r="O151">
            <v>-1981.0307641149134</v>
          </cell>
          <cell r="P151">
            <v>550.07989248800527</v>
          </cell>
        </row>
        <row r="152">
          <cell r="A152" t="str">
            <v>OCD Int'l</v>
          </cell>
          <cell r="B152" t="str">
            <v>A000DZ</v>
          </cell>
          <cell r="C152">
            <v>121150</v>
          </cell>
          <cell r="D152">
            <v>121687</v>
          </cell>
          <cell r="E152">
            <v>125256</v>
          </cell>
          <cell r="F152">
            <v>113440</v>
          </cell>
          <cell r="G152">
            <v>-0.44129611215659853</v>
          </cell>
          <cell r="H152">
            <v>-7.6260348795026918</v>
          </cell>
          <cell r="I152">
            <v>-3.2780864788912312</v>
          </cell>
          <cell r="J152">
            <v>-3.1620308056086004</v>
          </cell>
          <cell r="K152">
            <v>6.7965444287729193</v>
          </cell>
          <cell r="L152">
            <v>-1.5945889209524198</v>
          </cell>
          <cell r="N152">
            <v>-9279.8930638204401</v>
          </cell>
          <cell r="O152">
            <v>-3960.6333058731084</v>
          </cell>
          <cell r="P152">
            <v>-1808.9016719284252</v>
          </cell>
        </row>
        <row r="153">
          <cell r="A153" t="str">
            <v>Ttl OCD</v>
          </cell>
          <cell r="B153" t="str">
            <v>A000CM</v>
          </cell>
          <cell r="C153">
            <v>273809</v>
          </cell>
          <cell r="D153">
            <v>289607</v>
          </cell>
          <cell r="E153">
            <v>280946</v>
          </cell>
          <cell r="F153">
            <v>265393</v>
          </cell>
          <cell r="G153">
            <v>-5.4549786434720158</v>
          </cell>
          <cell r="H153">
            <v>-8.7911649912255339</v>
          </cell>
          <cell r="I153">
            <v>-2.5403458315832941</v>
          </cell>
          <cell r="J153">
            <v>-2.5085092666860964</v>
          </cell>
          <cell r="K153">
            <v>3.171146186975542</v>
          </cell>
          <cell r="L153">
            <v>-0.72746643889957685</v>
          </cell>
          <cell r="N153">
            <v>-25459.829196138529</v>
          </cell>
          <cell r="O153">
            <v>-7047.5564443839212</v>
          </cell>
          <cell r="P153">
            <v>-1930.6450061887538</v>
          </cell>
        </row>
        <row r="154">
          <cell r="A154" t="str">
            <v>LifeScan USA</v>
          </cell>
          <cell r="B154" t="str">
            <v>001520</v>
          </cell>
          <cell r="C154">
            <v>213941</v>
          </cell>
          <cell r="D154">
            <v>260325</v>
          </cell>
          <cell r="E154">
            <v>201354</v>
          </cell>
          <cell r="F154">
            <v>204464</v>
          </cell>
          <cell r="G154">
            <v>-17.817727840199751</v>
          </cell>
          <cell r="H154">
            <v>-17.817727840199751</v>
          </cell>
          <cell r="I154">
            <v>6.2511795146855773</v>
          </cell>
          <cell r="J154">
            <v>6.2511795146855773</v>
          </cell>
          <cell r="K154">
            <v>4.6350457782299088</v>
          </cell>
          <cell r="L154">
            <v>4.6350457782299088</v>
          </cell>
          <cell r="N154">
            <v>-46384</v>
          </cell>
          <cell r="O154">
            <v>12586.999999999996</v>
          </cell>
          <cell r="P154">
            <v>9477.0000000000018</v>
          </cell>
        </row>
        <row r="155">
          <cell r="A155" t="str">
            <v>Ttl Demestic LifeScan</v>
          </cell>
          <cell r="B155" t="str">
            <v>A000EE</v>
          </cell>
          <cell r="C155">
            <v>213941</v>
          </cell>
          <cell r="D155">
            <v>260325</v>
          </cell>
          <cell r="E155">
            <v>201354</v>
          </cell>
          <cell r="F155">
            <v>204464</v>
          </cell>
          <cell r="G155">
            <v>-17.817727840199751</v>
          </cell>
          <cell r="H155">
            <v>-17.817727840199751</v>
          </cell>
          <cell r="I155">
            <v>6.2511795146855773</v>
          </cell>
          <cell r="J155">
            <v>6.2511795146855773</v>
          </cell>
          <cell r="K155">
            <v>4.6350457782299088</v>
          </cell>
          <cell r="L155">
            <v>4.6350457782299088</v>
          </cell>
          <cell r="N155">
            <v>-46384</v>
          </cell>
          <cell r="O155">
            <v>12586.999999999996</v>
          </cell>
          <cell r="P155">
            <v>9477.0000000000018</v>
          </cell>
        </row>
        <row r="156">
          <cell r="A156" t="str">
            <v>LifeScan Canada</v>
          </cell>
          <cell r="B156" t="str">
            <v>003230</v>
          </cell>
          <cell r="C156">
            <v>18611</v>
          </cell>
          <cell r="D156">
            <v>17943</v>
          </cell>
          <cell r="E156">
            <v>21269</v>
          </cell>
          <cell r="F156">
            <v>13785</v>
          </cell>
          <cell r="G156">
            <v>3.722900295379814</v>
          </cell>
          <cell r="H156">
            <v>-9.0799411678971715</v>
          </cell>
          <cell r="I156">
            <v>-12.497061450937984</v>
          </cell>
          <cell r="J156">
            <v>-13.094486738080635</v>
          </cell>
          <cell r="K156">
            <v>35.009067827348566</v>
          </cell>
          <cell r="L156">
            <v>19.96627973542742</v>
          </cell>
          <cell r="N156">
            <v>-1629.2138437557894</v>
          </cell>
          <cell r="O156">
            <v>-2785.0663843223701</v>
          </cell>
          <cell r="P156">
            <v>2752.3516615286699</v>
          </cell>
        </row>
        <row r="157">
          <cell r="A157" t="str">
            <v>Subtotal Lifescan Other</v>
          </cell>
          <cell r="B157" t="str">
            <v>A000FQ</v>
          </cell>
          <cell r="C157">
            <v>18611</v>
          </cell>
          <cell r="D157">
            <v>17943</v>
          </cell>
          <cell r="E157">
            <v>21269</v>
          </cell>
          <cell r="F157">
            <v>13785</v>
          </cell>
          <cell r="G157">
            <v>3.722900295379814</v>
          </cell>
          <cell r="H157">
            <v>-9.0799411678971715</v>
          </cell>
          <cell r="I157">
            <v>-12.497061450937984</v>
          </cell>
          <cell r="J157">
            <v>-13.094486738080635</v>
          </cell>
          <cell r="K157">
            <v>35.009067827348566</v>
          </cell>
          <cell r="L157">
            <v>19.96627973542742</v>
          </cell>
          <cell r="N157">
            <v>-1629.2138437557894</v>
          </cell>
          <cell r="O157">
            <v>-2785.0663843223701</v>
          </cell>
          <cell r="P157">
            <v>2752.3516615286699</v>
          </cell>
        </row>
        <row r="158">
          <cell r="A158" t="str">
            <v>LifeScan Belgium</v>
          </cell>
          <cell r="B158" t="str">
            <v>003080</v>
          </cell>
          <cell r="C158">
            <v>7784</v>
          </cell>
          <cell r="D158">
            <v>6324</v>
          </cell>
          <cell r="E158">
            <v>6875</v>
          </cell>
          <cell r="F158">
            <v>5382</v>
          </cell>
          <cell r="G158">
            <v>23.086654016445287</v>
          </cell>
          <cell r="H158">
            <v>9.2538602583603424</v>
          </cell>
          <cell r="I158">
            <v>13.221818181818183</v>
          </cell>
          <cell r="J158">
            <v>14.401914254358344</v>
          </cell>
          <cell r="K158">
            <v>44.630248978075073</v>
          </cell>
          <cell r="L158">
            <v>25.29893111875084</v>
          </cell>
          <cell r="N158">
            <v>585.21412273870806</v>
          </cell>
          <cell r="O158">
            <v>990.13160498713614</v>
          </cell>
          <cell r="P158">
            <v>1361.5884728111703</v>
          </cell>
        </row>
        <row r="159">
          <cell r="A159" t="str">
            <v>LifeScan France</v>
          </cell>
          <cell r="B159" t="str">
            <v>003510</v>
          </cell>
          <cell r="C159">
            <v>28742</v>
          </cell>
          <cell r="D159">
            <v>21422</v>
          </cell>
          <cell r="E159">
            <v>24507</v>
          </cell>
          <cell r="F159">
            <v>17662</v>
          </cell>
          <cell r="G159">
            <v>34.17047894687704</v>
          </cell>
          <cell r="H159">
            <v>19.388506022518715</v>
          </cell>
          <cell r="I159">
            <v>17.280776920879749</v>
          </cell>
          <cell r="J159">
            <v>18.408120403566208</v>
          </cell>
          <cell r="K159">
            <v>62.733552259087311</v>
          </cell>
          <cell r="L159">
            <v>40.290179503846794</v>
          </cell>
          <cell r="N159">
            <v>4153.405760143959</v>
          </cell>
          <cell r="O159">
            <v>4511.2780673019706</v>
          </cell>
          <cell r="P159">
            <v>7116.051503969421</v>
          </cell>
        </row>
        <row r="160">
          <cell r="A160" t="str">
            <v>LifeScan Germany</v>
          </cell>
          <cell r="B160" t="str">
            <v>003570</v>
          </cell>
          <cell r="C160">
            <v>24316</v>
          </cell>
          <cell r="D160">
            <v>21755</v>
          </cell>
          <cell r="E160">
            <v>24009</v>
          </cell>
          <cell r="F160">
            <v>18624</v>
          </cell>
          <cell r="G160">
            <v>11.772006435302229</v>
          </cell>
          <cell r="H160">
            <v>-0.64481765060953355</v>
          </cell>
          <cell r="I160">
            <v>1.2786871589820483</v>
          </cell>
          <cell r="J160">
            <v>2.2890788872853514</v>
          </cell>
          <cell r="K160">
            <v>30.562714776632301</v>
          </cell>
          <cell r="L160">
            <v>12.781210360089242</v>
          </cell>
          <cell r="N160">
            <v>-140.28007989010402</v>
          </cell>
          <cell r="O160">
            <v>549.58495004834003</v>
          </cell>
          <cell r="P160">
            <v>2380.3726174630206</v>
          </cell>
        </row>
        <row r="161">
          <cell r="A161" t="str">
            <v>LifeScan Intl Europe</v>
          </cell>
          <cell r="B161" t="str">
            <v>004825</v>
          </cell>
          <cell r="C161">
            <v>14584</v>
          </cell>
          <cell r="D161">
            <v>15035</v>
          </cell>
          <cell r="E161">
            <v>14952</v>
          </cell>
          <cell r="F161">
            <v>0</v>
          </cell>
          <cell r="G161">
            <v>-2.9996674426338545</v>
          </cell>
          <cell r="H161">
            <v>-2.9996674426338545</v>
          </cell>
          <cell r="I161">
            <v>-2.4612092027822365</v>
          </cell>
          <cell r="J161">
            <v>-2.4612092027822365</v>
          </cell>
          <cell r="K161">
            <v>0</v>
          </cell>
          <cell r="L161">
            <v>0</v>
          </cell>
          <cell r="N161">
            <v>-451</v>
          </cell>
          <cell r="O161">
            <v>-368</v>
          </cell>
          <cell r="P161">
            <v>0</v>
          </cell>
        </row>
        <row r="162">
          <cell r="A162" t="str">
            <v>LifeScan Italy</v>
          </cell>
          <cell r="B162" t="str">
            <v>004010</v>
          </cell>
          <cell r="C162">
            <v>13139</v>
          </cell>
          <cell r="D162">
            <v>15518</v>
          </cell>
          <cell r="E162">
            <v>16907</v>
          </cell>
          <cell r="F162">
            <v>11909</v>
          </cell>
          <cell r="G162">
            <v>-15.330583838123472</v>
          </cell>
          <cell r="H162">
            <v>-25.214551677980218</v>
          </cell>
          <cell r="I162">
            <v>-22.286626840953456</v>
          </cell>
          <cell r="J162">
            <v>-21.326432344738691</v>
          </cell>
          <cell r="K162">
            <v>10.328323116970358</v>
          </cell>
          <cell r="L162">
            <v>-3.4500583250758594</v>
          </cell>
          <cell r="N162">
            <v>-3912.7941293889703</v>
          </cell>
          <cell r="O162">
            <v>-3605.6599165249704</v>
          </cell>
          <cell r="P162">
            <v>-410.8674459332841</v>
          </cell>
        </row>
        <row r="163">
          <cell r="A163" t="str">
            <v>LifeScan Portugal</v>
          </cell>
          <cell r="B163" t="str">
            <v>004440</v>
          </cell>
          <cell r="C163">
            <v>1797</v>
          </cell>
          <cell r="D163">
            <v>1753</v>
          </cell>
          <cell r="E163">
            <v>2159</v>
          </cell>
          <cell r="F163">
            <v>1541</v>
          </cell>
          <cell r="G163">
            <v>2.5099828864803193</v>
          </cell>
          <cell r="H163">
            <v>-9.0297378486323474</v>
          </cell>
          <cell r="I163">
            <v>-16.767021769337656</v>
          </cell>
          <cell r="J163">
            <v>-15.870569863354749</v>
          </cell>
          <cell r="K163">
            <v>16.612589227774173</v>
          </cell>
          <cell r="L163">
            <v>1.1837760254079037</v>
          </cell>
          <cell r="N163">
            <v>-158.29130448652506</v>
          </cell>
          <cell r="O163">
            <v>-342.64560334982906</v>
          </cell>
          <cell r="P163">
            <v>18.241988551535798</v>
          </cell>
        </row>
        <row r="164">
          <cell r="A164" t="str">
            <v>LifeScan ROW</v>
          </cell>
          <cell r="B164" t="str">
            <v>001521</v>
          </cell>
          <cell r="C164">
            <v>0</v>
          </cell>
          <cell r="D164">
            <v>0</v>
          </cell>
          <cell r="E164">
            <v>0</v>
          </cell>
          <cell r="F164">
            <v>11778</v>
          </cell>
          <cell r="G164">
            <v>0</v>
          </cell>
          <cell r="H164">
            <v>0</v>
          </cell>
          <cell r="I164">
            <v>0</v>
          </cell>
          <cell r="J164">
            <v>0</v>
          </cell>
          <cell r="K164">
            <v>-100</v>
          </cell>
          <cell r="L164">
            <v>-100</v>
          </cell>
          <cell r="N164">
            <v>0</v>
          </cell>
          <cell r="O164">
            <v>0</v>
          </cell>
          <cell r="P164">
            <v>-11778</v>
          </cell>
        </row>
        <row r="165">
          <cell r="A165" t="str">
            <v>LifeScan Scand-Switz</v>
          </cell>
          <cell r="B165" t="str">
            <v>003081</v>
          </cell>
          <cell r="C165">
            <v>6123</v>
          </cell>
          <cell r="D165">
            <v>4636</v>
          </cell>
          <cell r="E165">
            <v>7409</v>
          </cell>
          <cell r="F165">
            <v>6300</v>
          </cell>
          <cell r="G165">
            <v>32.075064710957726</v>
          </cell>
          <cell r="H165">
            <v>17.225130270156644</v>
          </cell>
          <cell r="I165">
            <v>-17.357268187339724</v>
          </cell>
          <cell r="J165">
            <v>-16.502131648408561</v>
          </cell>
          <cell r="K165">
            <v>-2.8095238095238093</v>
          </cell>
          <cell r="L165">
            <v>-15.807110420697986</v>
          </cell>
          <cell r="N165">
            <v>798.55703932446204</v>
          </cell>
          <cell r="O165">
            <v>-1222.6429338305902</v>
          </cell>
          <cell r="P165">
            <v>-995.84795650397314</v>
          </cell>
        </row>
        <row r="166">
          <cell r="A166" t="str">
            <v>LifeScan Spain</v>
          </cell>
          <cell r="B166" t="str">
            <v>004590</v>
          </cell>
          <cell r="C166">
            <v>4873</v>
          </cell>
          <cell r="D166">
            <v>4727</v>
          </cell>
          <cell r="E166">
            <v>5411</v>
          </cell>
          <cell r="F166">
            <v>3743</v>
          </cell>
          <cell r="G166">
            <v>3.0886397292151475</v>
          </cell>
          <cell r="H166">
            <v>-8.4787766694158897</v>
          </cell>
          <cell r="I166">
            <v>-9.9427092958787657</v>
          </cell>
          <cell r="J166">
            <v>-9.0053791004051735</v>
          </cell>
          <cell r="K166">
            <v>30.189687416510822</v>
          </cell>
          <cell r="L166">
            <v>12.733736003308792</v>
          </cell>
          <cell r="N166">
            <v>-400.79177316328912</v>
          </cell>
          <cell r="O166">
            <v>-487.28106312292397</v>
          </cell>
          <cell r="P166">
            <v>476.6237386038481</v>
          </cell>
        </row>
        <row r="167">
          <cell r="A167" t="str">
            <v>LifeScan UK</v>
          </cell>
          <cell r="B167" t="str">
            <v>004980</v>
          </cell>
          <cell r="C167">
            <v>6987</v>
          </cell>
          <cell r="D167">
            <v>8405</v>
          </cell>
          <cell r="E167">
            <v>8232</v>
          </cell>
          <cell r="F167">
            <v>5853</v>
          </cell>
          <cell r="G167">
            <v>-16.870910172516361</v>
          </cell>
          <cell r="H167">
            <v>-18.808040026541349</v>
          </cell>
          <cell r="I167">
            <v>-15.12390670553936</v>
          </cell>
          <cell r="J167">
            <v>-15.178975679341717</v>
          </cell>
          <cell r="K167">
            <v>19.374679651460788</v>
          </cell>
          <cell r="L167">
            <v>15.228349352007912</v>
          </cell>
          <cell r="N167">
            <v>-1580.8157642308004</v>
          </cell>
          <cell r="O167">
            <v>-1249.5332779234102</v>
          </cell>
          <cell r="P167">
            <v>891.31528757302317</v>
          </cell>
        </row>
        <row r="168">
          <cell r="A168" t="str">
            <v>Lifescan EMEA</v>
          </cell>
          <cell r="B168" t="str">
            <v>A000FK</v>
          </cell>
          <cell r="C168">
            <v>108345</v>
          </cell>
          <cell r="D168">
            <v>99575</v>
          </cell>
          <cell r="E168">
            <v>110461</v>
          </cell>
          <cell r="F168">
            <v>82792</v>
          </cell>
          <cell r="G168">
            <v>8.8074315842329902</v>
          </cell>
          <cell r="H168">
            <v>-1.1115200893322204</v>
          </cell>
          <cell r="I168">
            <v>-1.9156082237169683</v>
          </cell>
          <cell r="J168">
            <v>-1.1087788200489554</v>
          </cell>
          <cell r="K168">
            <v>30.864093149096529</v>
          </cell>
          <cell r="L168">
            <v>16.479222879668033</v>
          </cell>
          <cell r="N168">
            <v>-1106.7961289525583</v>
          </cell>
          <cell r="O168">
            <v>-1224.7681724142767</v>
          </cell>
          <cell r="P168">
            <v>13643.478206534757</v>
          </cell>
        </row>
        <row r="169">
          <cell r="A169" t="str">
            <v>Lifescan Int'l</v>
          </cell>
          <cell r="B169" t="str">
            <v>A000E0</v>
          </cell>
          <cell r="C169">
            <v>126956</v>
          </cell>
          <cell r="D169">
            <v>117518</v>
          </cell>
          <cell r="E169">
            <v>131730</v>
          </cell>
          <cell r="F169">
            <v>96577</v>
          </cell>
          <cell r="G169">
            <v>8.0311101278102086</v>
          </cell>
          <cell r="H169">
            <v>-2.3281624710328193</v>
          </cell>
          <cell r="I169">
            <v>-3.6240795566689439</v>
          </cell>
          <cell r="J169">
            <v>-3.0439797743389096</v>
          </cell>
          <cell r="K169">
            <v>31.455729625066009</v>
          </cell>
          <cell r="L169">
            <v>16.976950897277231</v>
          </cell>
          <cell r="N169">
            <v>-2736.0099727083484</v>
          </cell>
          <cell r="O169">
            <v>-4009.8345567366459</v>
          </cell>
          <cell r="P169">
            <v>16395.829868063433</v>
          </cell>
        </row>
        <row r="170">
          <cell r="A170" t="str">
            <v>Can-Am Corp USA</v>
          </cell>
          <cell r="B170" t="str">
            <v>001527</v>
          </cell>
          <cell r="C170">
            <v>0</v>
          </cell>
          <cell r="D170">
            <v>0</v>
          </cell>
          <cell r="E170">
            <v>0</v>
          </cell>
          <cell r="F170">
            <v>8312</v>
          </cell>
          <cell r="G170">
            <v>0</v>
          </cell>
          <cell r="H170">
            <v>0</v>
          </cell>
          <cell r="I170">
            <v>0</v>
          </cell>
          <cell r="J170">
            <v>0</v>
          </cell>
          <cell r="K170">
            <v>-100</v>
          </cell>
          <cell r="L170">
            <v>-100</v>
          </cell>
          <cell r="N170">
            <v>0</v>
          </cell>
          <cell r="O170">
            <v>0</v>
          </cell>
          <cell r="P170">
            <v>-8312</v>
          </cell>
        </row>
        <row r="171">
          <cell r="A171" t="str">
            <v>LXN Corp. USA</v>
          </cell>
          <cell r="B171" t="str">
            <v>001525</v>
          </cell>
          <cell r="C171">
            <v>0</v>
          </cell>
          <cell r="D171">
            <v>0</v>
          </cell>
          <cell r="E171">
            <v>0</v>
          </cell>
          <cell r="F171">
            <v>581</v>
          </cell>
          <cell r="G171">
            <v>0</v>
          </cell>
          <cell r="H171">
            <v>0</v>
          </cell>
          <cell r="I171">
            <v>0</v>
          </cell>
          <cell r="J171">
            <v>0</v>
          </cell>
          <cell r="K171">
            <v>-100</v>
          </cell>
          <cell r="L171">
            <v>-100</v>
          </cell>
          <cell r="N171">
            <v>0</v>
          </cell>
          <cell r="O171">
            <v>0</v>
          </cell>
          <cell r="P171">
            <v>-581</v>
          </cell>
        </row>
        <row r="172">
          <cell r="A172" t="str">
            <v>Diabetes Diag Aus Pty Ltd</v>
          </cell>
          <cell r="B172" t="str">
            <v>003084</v>
          </cell>
          <cell r="C172">
            <v>0</v>
          </cell>
          <cell r="D172">
            <v>0</v>
          </cell>
          <cell r="E172">
            <v>0</v>
          </cell>
          <cell r="F172">
            <v>22</v>
          </cell>
          <cell r="G172">
            <v>0</v>
          </cell>
          <cell r="H172">
            <v>0</v>
          </cell>
          <cell r="I172">
            <v>0</v>
          </cell>
          <cell r="J172">
            <v>0</v>
          </cell>
          <cell r="K172">
            <v>-100</v>
          </cell>
          <cell r="L172">
            <v>-100</v>
          </cell>
          <cell r="N172">
            <v>0</v>
          </cell>
          <cell r="O172">
            <v>0</v>
          </cell>
          <cell r="P172">
            <v>-22</v>
          </cell>
        </row>
        <row r="173">
          <cell r="A173" t="str">
            <v>Diabetes Diag Intl GmbH</v>
          </cell>
          <cell r="B173" t="str">
            <v>003083</v>
          </cell>
          <cell r="C173">
            <v>3954</v>
          </cell>
          <cell r="D173">
            <v>2561</v>
          </cell>
          <cell r="E173">
            <v>3616</v>
          </cell>
          <cell r="F173">
            <v>2987</v>
          </cell>
          <cell r="G173">
            <v>54.392815306520902</v>
          </cell>
          <cell r="H173">
            <v>36.53434787855182</v>
          </cell>
          <cell r="I173">
            <v>9.3473451327433636</v>
          </cell>
          <cell r="J173">
            <v>10.645283050016927</v>
          </cell>
          <cell r="K173">
            <v>32.373619015734853</v>
          </cell>
          <cell r="L173">
            <v>15.511504567761303</v>
          </cell>
          <cell r="N173">
            <v>935.64464916971212</v>
          </cell>
          <cell r="O173">
            <v>384.93343508861204</v>
          </cell>
          <cell r="P173">
            <v>463.32864143903015</v>
          </cell>
        </row>
        <row r="174">
          <cell r="A174" t="str">
            <v>Inverness Medical Ltd UK</v>
          </cell>
          <cell r="B174" t="str">
            <v>003082</v>
          </cell>
          <cell r="C174">
            <v>0</v>
          </cell>
          <cell r="D174">
            <v>0</v>
          </cell>
          <cell r="E174">
            <v>0</v>
          </cell>
          <cell r="F174">
            <v>242</v>
          </cell>
          <cell r="G174">
            <v>0</v>
          </cell>
          <cell r="H174">
            <v>0</v>
          </cell>
          <cell r="I174">
            <v>0</v>
          </cell>
          <cell r="J174">
            <v>0</v>
          </cell>
          <cell r="K174">
            <v>-100</v>
          </cell>
          <cell r="L174">
            <v>-100</v>
          </cell>
          <cell r="N174">
            <v>0</v>
          </cell>
          <cell r="O174">
            <v>0</v>
          </cell>
          <cell r="P174">
            <v>-242</v>
          </cell>
        </row>
        <row r="175">
          <cell r="A175" t="str">
            <v>Ttl IMT</v>
          </cell>
          <cell r="B175" t="str">
            <v>A000FL</v>
          </cell>
          <cell r="C175">
            <v>3954</v>
          </cell>
          <cell r="D175">
            <v>2561</v>
          </cell>
          <cell r="E175">
            <v>3616</v>
          </cell>
          <cell r="F175">
            <v>12144</v>
          </cell>
          <cell r="G175">
            <v>54.392815306520902</v>
          </cell>
          <cell r="H175">
            <v>36.53434787855182</v>
          </cell>
          <cell r="I175">
            <v>9.3473451327433636</v>
          </cell>
          <cell r="J175">
            <v>10.645283050016927</v>
          </cell>
          <cell r="K175">
            <v>-67.440711462450594</v>
          </cell>
          <cell r="L175">
            <v>-71.588202886701012</v>
          </cell>
          <cell r="N175">
            <v>935.64464916971212</v>
          </cell>
          <cell r="O175">
            <v>384.93343508861204</v>
          </cell>
          <cell r="P175">
            <v>-8693.6713585609705</v>
          </cell>
        </row>
        <row r="176">
          <cell r="A176" t="str">
            <v>Ttl Lifescan</v>
          </cell>
          <cell r="B176" t="str">
            <v>A000CN</v>
          </cell>
          <cell r="C176">
            <v>344851</v>
          </cell>
          <cell r="D176">
            <v>380404</v>
          </cell>
          <cell r="E176">
            <v>336700</v>
          </cell>
          <cell r="F176">
            <v>313185</v>
          </cell>
          <cell r="G176">
            <v>-9.3461162343193021</v>
          </cell>
          <cell r="H176">
            <v>-12.666629510609411</v>
          </cell>
          <cell r="I176">
            <v>2.4208494208494207</v>
          </cell>
          <cell r="J176">
            <v>2.6617460286165628</v>
          </cell>
          <cell r="K176">
            <v>10.11095678273225</v>
          </cell>
          <cell r="L176">
            <v>5.4853069302496822</v>
          </cell>
          <cell r="N176">
            <v>-48184.36532353863</v>
          </cell>
          <cell r="O176">
            <v>8962.0988783519679</v>
          </cell>
          <cell r="P176">
            <v>17179.158509502467</v>
          </cell>
        </row>
        <row r="177">
          <cell r="A177" t="str">
            <v>Therakos USA</v>
          </cell>
          <cell r="B177" t="str">
            <v>001880</v>
          </cell>
          <cell r="C177">
            <v>6801</v>
          </cell>
          <cell r="D177">
            <v>6425</v>
          </cell>
          <cell r="E177">
            <v>6755</v>
          </cell>
          <cell r="F177">
            <v>5568</v>
          </cell>
          <cell r="G177">
            <v>5.8521400778210113</v>
          </cell>
          <cell r="H177">
            <v>5.8521400778210113</v>
          </cell>
          <cell r="I177">
            <v>0.68097705403404885</v>
          </cell>
          <cell r="J177">
            <v>0.68097705403404885</v>
          </cell>
          <cell r="K177">
            <v>22.144396551724139</v>
          </cell>
          <cell r="L177">
            <v>22.144396551724139</v>
          </cell>
          <cell r="N177">
            <v>376</v>
          </cell>
          <cell r="O177">
            <v>46</v>
          </cell>
          <cell r="P177">
            <v>1233</v>
          </cell>
        </row>
        <row r="178">
          <cell r="A178" t="str">
            <v>Ttl Other</v>
          </cell>
          <cell r="B178" t="str">
            <v>A000E2</v>
          </cell>
          <cell r="C178">
            <v>6801</v>
          </cell>
          <cell r="D178">
            <v>6425</v>
          </cell>
          <cell r="E178">
            <v>6755</v>
          </cell>
          <cell r="F178">
            <v>5568</v>
          </cell>
          <cell r="G178">
            <v>5.8521400778210113</v>
          </cell>
          <cell r="H178">
            <v>5.8521400778210113</v>
          </cell>
          <cell r="I178">
            <v>0.68097705403404885</v>
          </cell>
          <cell r="J178">
            <v>0.68097705403404885</v>
          </cell>
          <cell r="K178">
            <v>22.144396551724139</v>
          </cell>
          <cell r="L178">
            <v>22.144396551724139</v>
          </cell>
          <cell r="N178">
            <v>376</v>
          </cell>
          <cell r="O178">
            <v>46</v>
          </cell>
          <cell r="P178">
            <v>1233</v>
          </cell>
        </row>
        <row r="179">
          <cell r="A179" t="str">
            <v>Ttl Diag + H Sys</v>
          </cell>
          <cell r="B179" t="str">
            <v>A000BG</v>
          </cell>
          <cell r="C179">
            <v>625461</v>
          </cell>
          <cell r="D179">
            <v>676436</v>
          </cell>
          <cell r="E179">
            <v>624401</v>
          </cell>
          <cell r="F179">
            <v>584146</v>
          </cell>
          <cell r="G179">
            <v>-7.5358200923664631</v>
          </cell>
          <cell r="H179">
            <v>-10.831504313738055</v>
          </cell>
          <cell r="I179">
            <v>0.16976270057222842</v>
          </cell>
          <cell r="J179">
            <v>0.31398771526119418</v>
          </cell>
          <cell r="K179">
            <v>7.0727181218394035</v>
          </cell>
          <cell r="L179">
            <v>2.8214716018450368</v>
          </cell>
          <cell r="N179">
            <v>-73268.194519677156</v>
          </cell>
          <cell r="O179">
            <v>1960.5424339680492</v>
          </cell>
          <cell r="P179">
            <v>16481.513503313708</v>
          </cell>
        </row>
        <row r="180">
          <cell r="A180" t="str">
            <v>Ttl Diag + H Sys incl Adj</v>
          </cell>
          <cell r="B180" t="str">
            <v>A000A9</v>
          </cell>
          <cell r="C180">
            <v>625461</v>
          </cell>
          <cell r="D180">
            <v>676436</v>
          </cell>
          <cell r="E180">
            <v>624401</v>
          </cell>
          <cell r="F180">
            <v>584146</v>
          </cell>
          <cell r="G180">
            <v>-7.5358200923664631</v>
          </cell>
          <cell r="H180">
            <v>-10.831504313738055</v>
          </cell>
          <cell r="I180">
            <v>0.16976270057222842</v>
          </cell>
          <cell r="J180">
            <v>0.31398771526119418</v>
          </cell>
          <cell r="K180">
            <v>7.0727181218394035</v>
          </cell>
          <cell r="L180">
            <v>2.8214716018450368</v>
          </cell>
          <cell r="N180">
            <v>-73268.194519677156</v>
          </cell>
          <cell r="O180">
            <v>1960.5424339680492</v>
          </cell>
          <cell r="P180">
            <v>16481.513503313708</v>
          </cell>
        </row>
        <row r="181">
          <cell r="A181" t="str">
            <v>Med Devices Diag Gr w/aj</v>
          </cell>
          <cell r="B181" t="str">
            <v>A00008</v>
          </cell>
          <cell r="C181">
            <v>3437289</v>
          </cell>
          <cell r="D181">
            <v>3546110</v>
          </cell>
          <cell r="E181">
            <v>3466235</v>
          </cell>
          <cell r="F181">
            <v>2819309</v>
          </cell>
          <cell r="G181">
            <v>-3.0687429323963435</v>
          </cell>
          <cell r="H181">
            <v>-6.2539187540794945</v>
          </cell>
          <cell r="I181">
            <v>-0.83508475334188248</v>
          </cell>
          <cell r="J181">
            <v>-0.71316984702200592</v>
          </cell>
          <cell r="K181">
            <v>21.919555465541379</v>
          </cell>
          <cell r="L181">
            <v>17.809520619944443</v>
          </cell>
          <cell r="N181">
            <v>-221770.83833028836</v>
          </cell>
          <cell r="O181">
            <v>-24720.142846923227</v>
          </cell>
          <cell r="P181">
            <v>502105.41769494949</v>
          </cell>
        </row>
        <row r="182">
          <cell r="A182" t="str">
            <v>Med Devices Diag Gr w/aj</v>
          </cell>
          <cell r="B182" t="str">
            <v>A00008</v>
          </cell>
          <cell r="C182">
            <v>3313012</v>
          </cell>
          <cell r="D182">
            <v>3421682</v>
          </cell>
          <cell r="E182">
            <v>3351577</v>
          </cell>
          <cell r="F182">
            <v>2869090</v>
          </cell>
          <cell r="G182">
            <v>-3.1759234201191111</v>
          </cell>
          <cell r="H182">
            <v>-6.6494392050601947</v>
          </cell>
          <cell r="I182">
            <v>-1.1506523645436164</v>
          </cell>
          <cell r="J182">
            <v>-1.0741802735495996</v>
          </cell>
          <cell r="K182">
            <v>15.472571442513134</v>
          </cell>
          <cell r="L182">
            <v>9.2479239322505915</v>
          </cell>
          <cell r="N182">
            <v>-227522.66438048778</v>
          </cell>
          <cell r="O182">
            <v>-36001.978986825459</v>
          </cell>
          <cell r="P182">
            <v>265331.2607478085</v>
          </cell>
        </row>
      </sheetData>
      <sheetData sheetId="27"/>
      <sheetData sheetId="28"/>
      <sheetData sheetId="29"/>
      <sheetData sheetId="30"/>
      <sheetData sheetId="31"/>
      <sheetData sheetId="32"/>
      <sheetData sheetId="33"/>
      <sheetData sheetId="34" refreshError="1">
        <row r="2">
          <cell r="A2" t="str">
            <v>Ethicon USA</v>
          </cell>
          <cell r="B2" t="str">
            <v>001220</v>
          </cell>
          <cell r="C2">
            <v>52954</v>
          </cell>
          <cell r="D2">
            <v>50747</v>
          </cell>
          <cell r="E2">
            <v>53000</v>
          </cell>
          <cell r="F2">
            <v>54109</v>
          </cell>
          <cell r="G2">
            <v>4.3490255581610739</v>
          </cell>
          <cell r="H2">
            <v>4.3490255581610739</v>
          </cell>
          <cell r="I2">
            <v>-8.6792452830188674E-2</v>
          </cell>
          <cell r="J2">
            <v>-8.6792452830188674E-2</v>
          </cell>
          <cell r="K2">
            <v>-2.1345801992274853</v>
          </cell>
          <cell r="L2">
            <v>-2.1345801992274853</v>
          </cell>
          <cell r="N2">
            <v>2207</v>
          </cell>
          <cell r="O2">
            <v>-46</v>
          </cell>
          <cell r="P2">
            <v>-1155</v>
          </cell>
        </row>
        <row r="3">
          <cell r="A3" t="str">
            <v>Subtotal Ethicon USA</v>
          </cell>
          <cell r="B3" t="str">
            <v>A000EB</v>
          </cell>
          <cell r="C3">
            <v>52954</v>
          </cell>
          <cell r="D3">
            <v>50747</v>
          </cell>
          <cell r="E3">
            <v>53000</v>
          </cell>
          <cell r="F3">
            <v>54109</v>
          </cell>
          <cell r="G3">
            <v>4.3490255581610739</v>
          </cell>
          <cell r="H3">
            <v>4.3490255581610739</v>
          </cell>
          <cell r="I3">
            <v>-8.6792452830188674E-2</v>
          </cell>
          <cell r="J3">
            <v>-8.6792452830188674E-2</v>
          </cell>
          <cell r="K3">
            <v>-2.1345801992274853</v>
          </cell>
          <cell r="L3">
            <v>-2.1345801992274853</v>
          </cell>
          <cell r="N3">
            <v>2207</v>
          </cell>
          <cell r="O3">
            <v>-46</v>
          </cell>
          <cell r="P3">
            <v>-1155</v>
          </cell>
        </row>
        <row r="4">
          <cell r="A4" t="str">
            <v>Ethicon Germany</v>
          </cell>
          <cell r="B4" t="str">
            <v>003610</v>
          </cell>
          <cell r="C4">
            <v>7261</v>
          </cell>
          <cell r="D4">
            <v>6426</v>
          </cell>
          <cell r="E4">
            <v>7467</v>
          </cell>
          <cell r="F4">
            <v>7326</v>
          </cell>
          <cell r="G4">
            <v>12.994086523498288</v>
          </cell>
          <cell r="H4">
            <v>0.18343974816996583</v>
          </cell>
          <cell r="I4">
            <v>-2.7588054104727466</v>
          </cell>
          <cell r="J4">
            <v>-1.7280861186043928</v>
          </cell>
          <cell r="K4">
            <v>-0.88725088725088741</v>
          </cell>
          <cell r="L4">
            <v>-14.078211958953862</v>
          </cell>
          <cell r="N4">
            <v>11.787838217402003</v>
          </cell>
          <cell r="O4">
            <v>-129.03619047619</v>
          </cell>
          <cell r="P4">
            <v>-1031.3698081129598</v>
          </cell>
        </row>
        <row r="5">
          <cell r="A5" t="str">
            <v>Ethicon Italy</v>
          </cell>
          <cell r="B5" t="str">
            <v>002330</v>
          </cell>
          <cell r="C5">
            <v>2112</v>
          </cell>
          <cell r="D5">
            <v>1729</v>
          </cell>
          <cell r="E5">
            <v>1400</v>
          </cell>
          <cell r="F5">
            <v>2025</v>
          </cell>
          <cell r="G5">
            <v>22.151532677848468</v>
          </cell>
          <cell r="H5">
            <v>6.678621305079294</v>
          </cell>
          <cell r="I5">
            <v>50.857142857142854</v>
          </cell>
          <cell r="J5">
            <v>53.316641047811217</v>
          </cell>
          <cell r="K5">
            <v>4.2962962962962976</v>
          </cell>
          <cell r="L5">
            <v>-6.3196730477619756</v>
          </cell>
          <cell r="N5">
            <v>115.47336236482099</v>
          </cell>
          <cell r="O5">
            <v>746.43297466935712</v>
          </cell>
          <cell r="P5">
            <v>-127.97337921718001</v>
          </cell>
        </row>
        <row r="6">
          <cell r="A6" t="str">
            <v>Ethicon Sarl Switzer</v>
          </cell>
          <cell r="B6" t="str">
            <v>002713</v>
          </cell>
          <cell r="C6">
            <v>10860</v>
          </cell>
          <cell r="D6">
            <v>15326</v>
          </cell>
          <cell r="E6">
            <v>11779</v>
          </cell>
          <cell r="F6">
            <v>9773</v>
          </cell>
          <cell r="G6">
            <v>-29.140023489494979</v>
          </cell>
          <cell r="H6">
            <v>-33.72254960974977</v>
          </cell>
          <cell r="I6">
            <v>-7.80202054503778</v>
          </cell>
          <cell r="J6">
            <v>-6.7377724127021059</v>
          </cell>
          <cell r="K6">
            <v>11.122480302875269</v>
          </cell>
          <cell r="L6">
            <v>3.5491245772718218</v>
          </cell>
          <cell r="N6">
            <v>-5168.3179531902497</v>
          </cell>
          <cell r="O6">
            <v>-793.6422124921811</v>
          </cell>
          <cell r="P6">
            <v>346.85594493677519</v>
          </cell>
        </row>
        <row r="7">
          <cell r="A7" t="str">
            <v>Ethicon Scotland</v>
          </cell>
          <cell r="B7" t="str">
            <v>002710</v>
          </cell>
          <cell r="C7">
            <v>5720</v>
          </cell>
          <cell r="D7">
            <v>5655</v>
          </cell>
          <cell r="E7">
            <v>5768</v>
          </cell>
          <cell r="F7">
            <v>4910</v>
          </cell>
          <cell r="G7">
            <v>1.1494252873563218</v>
          </cell>
          <cell r="H7">
            <v>-1.0179654966286615</v>
          </cell>
          <cell r="I7">
            <v>-0.83217753120665738</v>
          </cell>
          <cell r="J7">
            <v>-0.86658070388349517</v>
          </cell>
          <cell r="K7">
            <v>16.496945010183303</v>
          </cell>
          <cell r="L7">
            <v>10.928551653204929</v>
          </cell>
          <cell r="N7">
            <v>-57.565948834350806</v>
          </cell>
          <cell r="O7">
            <v>-49.984375</v>
          </cell>
          <cell r="P7">
            <v>536.59188617236202</v>
          </cell>
        </row>
        <row r="8">
          <cell r="A8" t="str">
            <v>J&amp;J Prof Prd UK-Expo</v>
          </cell>
          <cell r="B8" t="str">
            <v>002714</v>
          </cell>
          <cell r="C8">
            <v>372</v>
          </cell>
          <cell r="D8">
            <v>107</v>
          </cell>
          <cell r="E8">
            <v>110</v>
          </cell>
          <cell r="F8">
            <v>-417</v>
          </cell>
          <cell r="G8">
            <v>247.66355140186917</v>
          </cell>
          <cell r="H8">
            <v>239.55825829947113</v>
          </cell>
          <cell r="I8">
            <v>238.18181818181816</v>
          </cell>
          <cell r="J8">
            <v>241.89189189189185</v>
          </cell>
          <cell r="K8">
            <v>189.20863309352521</v>
          </cell>
          <cell r="L8">
            <v>182.70478528202449</v>
          </cell>
          <cell r="N8">
            <v>256.32733638043413</v>
          </cell>
          <cell r="O8">
            <v>266.08108108108104</v>
          </cell>
          <cell r="P8">
            <v>761.87895462604217</v>
          </cell>
        </row>
        <row r="9">
          <cell r="A9" t="str">
            <v>Ethicon France</v>
          </cell>
          <cell r="B9" t="str">
            <v>003520</v>
          </cell>
          <cell r="C9">
            <v>1357</v>
          </cell>
          <cell r="D9">
            <v>1472</v>
          </cell>
          <cell r="E9">
            <v>1171</v>
          </cell>
          <cell r="F9">
            <v>1869</v>
          </cell>
          <cell r="G9">
            <v>-7.8125</v>
          </cell>
          <cell r="H9">
            <v>-20.35970342563138</v>
          </cell>
          <cell r="I9">
            <v>15.88385994876174</v>
          </cell>
          <cell r="J9">
            <v>17.575696581035015</v>
          </cell>
          <cell r="K9">
            <v>-27.394328517924023</v>
          </cell>
          <cell r="L9">
            <v>-34.723519959943239</v>
          </cell>
          <cell r="N9">
            <v>-299.69483442529395</v>
          </cell>
          <cell r="O9">
            <v>205.81140696392001</v>
          </cell>
          <cell r="P9">
            <v>-648.98258805133912</v>
          </cell>
        </row>
        <row r="10">
          <cell r="A10" t="str">
            <v>Eur Logistics Center</v>
          </cell>
          <cell r="B10" t="str">
            <v>002712</v>
          </cell>
          <cell r="C10">
            <v>27861</v>
          </cell>
          <cell r="D10">
            <v>31213</v>
          </cell>
          <cell r="E10">
            <v>28967</v>
          </cell>
          <cell r="F10">
            <v>20630</v>
          </cell>
          <cell r="G10">
            <v>-10.739115112292957</v>
          </cell>
          <cell r="H10">
            <v>-10.739115112292957</v>
          </cell>
          <cell r="I10">
            <v>-3.8181378810370421</v>
          </cell>
          <cell r="J10">
            <v>-3.8181378810370421</v>
          </cell>
          <cell r="K10">
            <v>35.050896752302471</v>
          </cell>
          <cell r="L10">
            <v>35.050896752302471</v>
          </cell>
          <cell r="N10">
            <v>-3352.0000000000009</v>
          </cell>
          <cell r="O10">
            <v>-1106</v>
          </cell>
          <cell r="P10">
            <v>7230.9999999999991</v>
          </cell>
        </row>
        <row r="11">
          <cell r="A11" t="str">
            <v>Eth Europe Mkt Offic</v>
          </cell>
          <cell r="B11" t="str">
            <v>002795</v>
          </cell>
          <cell r="C11">
            <v>-4247</v>
          </cell>
          <cell r="D11">
            <v>-5120</v>
          </cell>
          <cell r="E11">
            <v>-5719</v>
          </cell>
          <cell r="F11">
            <v>-5163</v>
          </cell>
          <cell r="G11">
            <v>17.05078125</v>
          </cell>
          <cell r="H11">
            <v>17.05078125</v>
          </cell>
          <cell r="I11">
            <v>25.738765518447281</v>
          </cell>
          <cell r="J11">
            <v>25.738765518447281</v>
          </cell>
          <cell r="K11">
            <v>17.741623087352316</v>
          </cell>
          <cell r="L11">
            <v>17.741623087352316</v>
          </cell>
          <cell r="N11">
            <v>873</v>
          </cell>
          <cell r="O11">
            <v>1472</v>
          </cell>
          <cell r="P11">
            <v>916</v>
          </cell>
        </row>
        <row r="12">
          <cell r="A12" t="str">
            <v>AWC Europe Operation</v>
          </cell>
          <cell r="B12" t="str">
            <v>002788</v>
          </cell>
          <cell r="C12">
            <v>1932</v>
          </cell>
          <cell r="D12">
            <v>1917</v>
          </cell>
          <cell r="E12">
            <v>1405</v>
          </cell>
          <cell r="F12">
            <v>1088</v>
          </cell>
          <cell r="G12">
            <v>0.78247261345852892</v>
          </cell>
          <cell r="H12">
            <v>-1.6262125500642517</v>
          </cell>
          <cell r="I12">
            <v>37.508896797153028</v>
          </cell>
          <cell r="J12">
            <v>37.406194181674671</v>
          </cell>
          <cell r="K12">
            <v>77.57352941176471</v>
          </cell>
          <cell r="L12">
            <v>69.103810479779881</v>
          </cell>
          <cell r="N12">
            <v>-31.174494584731704</v>
          </cell>
          <cell r="O12">
            <v>525.55702825252911</v>
          </cell>
          <cell r="P12">
            <v>751.84945802000516</v>
          </cell>
        </row>
        <row r="13">
          <cell r="A13" t="str">
            <v>Total Ethicon Europe</v>
          </cell>
          <cell r="B13" t="str">
            <v>A000FM</v>
          </cell>
          <cell r="C13">
            <v>53228</v>
          </cell>
          <cell r="D13">
            <v>58725</v>
          </cell>
          <cell r="E13">
            <v>52348</v>
          </cell>
          <cell r="F13">
            <v>42041</v>
          </cell>
          <cell r="G13">
            <v>-9.3605789697743713</v>
          </cell>
          <cell r="H13">
            <v>-13.030506077602334</v>
          </cell>
          <cell r="I13">
            <v>1.681057538014824</v>
          </cell>
          <cell r="J13">
            <v>2.1724224669491026</v>
          </cell>
          <cell r="K13">
            <v>26.609738112794652</v>
          </cell>
          <cell r="L13">
            <v>20.779359359610154</v>
          </cell>
          <cell r="N13">
            <v>-7652.1646940719702</v>
          </cell>
          <cell r="O13">
            <v>1137.2197129985161</v>
          </cell>
          <cell r="P13">
            <v>8735.8504683737046</v>
          </cell>
        </row>
        <row r="14">
          <cell r="A14" t="str">
            <v>Ethicon Direct Ex. GWC</v>
          </cell>
          <cell r="B14" t="str">
            <v>A000E6</v>
          </cell>
          <cell r="C14">
            <v>106182</v>
          </cell>
          <cell r="D14">
            <v>109472</v>
          </cell>
          <cell r="E14">
            <v>105348</v>
          </cell>
          <cell r="F14">
            <v>96150</v>
          </cell>
          <cell r="G14">
            <v>-3.0053346974568838</v>
          </cell>
          <cell r="H14">
            <v>-4.9740250420856196</v>
          </cell>
          <cell r="I14">
            <v>0.79166192049208339</v>
          </cell>
          <cell r="J14">
            <v>1.0358238533228121</v>
          </cell>
          <cell r="K14">
            <v>10.433697347893915</v>
          </cell>
          <cell r="L14">
            <v>7.8843998631031766</v>
          </cell>
          <cell r="N14">
            <v>-5445.1646940719693</v>
          </cell>
          <cell r="O14">
            <v>1091.2197129985161</v>
          </cell>
          <cell r="P14">
            <v>7580.8504683737046</v>
          </cell>
        </row>
        <row r="15">
          <cell r="A15" t="str">
            <v>J&amp;J Medical USA</v>
          </cell>
          <cell r="B15" t="str">
            <v>001750</v>
          </cell>
          <cell r="C15">
            <v>-3219</v>
          </cell>
          <cell r="D15">
            <v>-5132</v>
          </cell>
          <cell r="E15">
            <v>-3187</v>
          </cell>
          <cell r="F15">
            <v>-3801</v>
          </cell>
          <cell r="G15">
            <v>37.275915822291502</v>
          </cell>
          <cell r="H15">
            <v>37.275915822291502</v>
          </cell>
          <cell r="I15">
            <v>-1.004079071226859</v>
          </cell>
          <cell r="J15">
            <v>-1.004079071226859</v>
          </cell>
          <cell r="K15">
            <v>15.311760063141278</v>
          </cell>
          <cell r="L15">
            <v>15.311760063141278</v>
          </cell>
          <cell r="N15">
            <v>1912.9999999999998</v>
          </cell>
          <cell r="O15">
            <v>-31.999999999999996</v>
          </cell>
          <cell r="P15">
            <v>582</v>
          </cell>
        </row>
        <row r="16">
          <cell r="A16" t="str">
            <v>Subtotal GWC Other</v>
          </cell>
          <cell r="B16" t="str">
            <v>A000EC</v>
          </cell>
          <cell r="C16">
            <v>-3219</v>
          </cell>
          <cell r="D16">
            <v>-5132</v>
          </cell>
          <cell r="E16">
            <v>-3187</v>
          </cell>
          <cell r="F16">
            <v>-3801</v>
          </cell>
          <cell r="G16">
            <v>37.275915822291502</v>
          </cell>
          <cell r="H16">
            <v>37.275915822291502</v>
          </cell>
          <cell r="I16">
            <v>-1.004079071226859</v>
          </cell>
          <cell r="J16">
            <v>-1.004079071226859</v>
          </cell>
          <cell r="K16">
            <v>15.311760063141278</v>
          </cell>
          <cell r="L16">
            <v>15.311760063141278</v>
          </cell>
          <cell r="N16">
            <v>1912.9999999999998</v>
          </cell>
          <cell r="O16">
            <v>-31.999999999999996</v>
          </cell>
          <cell r="P16">
            <v>582</v>
          </cell>
        </row>
        <row r="17">
          <cell r="A17" t="str">
            <v>J&amp;J Medical France</v>
          </cell>
          <cell r="B17" t="str">
            <v>002190</v>
          </cell>
          <cell r="C17">
            <v>138</v>
          </cell>
          <cell r="D17">
            <v>158</v>
          </cell>
          <cell r="E17">
            <v>184</v>
          </cell>
          <cell r="F17">
            <v>84</v>
          </cell>
          <cell r="G17">
            <v>-12.658227848101268</v>
          </cell>
          <cell r="H17">
            <v>-22.81718159538741</v>
          </cell>
          <cell r="I17">
            <v>-25</v>
          </cell>
          <cell r="J17">
            <v>-23.044317609535007</v>
          </cell>
          <cell r="K17">
            <v>64.285714285714292</v>
          </cell>
          <cell r="L17">
            <v>44.263290151936893</v>
          </cell>
          <cell r="N17">
            <v>-36.051146920712107</v>
          </cell>
          <cell r="O17">
            <v>-42.401544401544413</v>
          </cell>
          <cell r="P17">
            <v>37.181163727626988</v>
          </cell>
        </row>
        <row r="18">
          <cell r="A18" t="str">
            <v>J&amp;J Medical Germany</v>
          </cell>
          <cell r="B18" t="str">
            <v>002290</v>
          </cell>
          <cell r="C18">
            <v>82</v>
          </cell>
          <cell r="D18">
            <v>148</v>
          </cell>
          <cell r="E18">
            <v>-7</v>
          </cell>
          <cell r="F18">
            <v>71</v>
          </cell>
          <cell r="G18">
            <v>-44.594594594594604</v>
          </cell>
          <cell r="H18">
            <v>-51.820973754320484</v>
          </cell>
          <cell r="I18">
            <v>1271.4285714285713</v>
          </cell>
          <cell r="J18">
            <v>1247.0402525651143</v>
          </cell>
          <cell r="K18">
            <v>15.492957746478874</v>
          </cell>
          <cell r="L18">
            <v>1.0924081071796634</v>
          </cell>
          <cell r="N18">
            <v>-76.695041156394325</v>
          </cell>
          <cell r="O18">
            <v>87.292817679558013</v>
          </cell>
          <cell r="P18">
            <v>0.775609756097561</v>
          </cell>
        </row>
        <row r="19">
          <cell r="A19" t="str">
            <v>JJ Medical Italy</v>
          </cell>
          <cell r="B19" t="str">
            <v>002333</v>
          </cell>
          <cell r="C19">
            <v>106</v>
          </cell>
          <cell r="D19">
            <v>48</v>
          </cell>
          <cell r="E19">
            <v>85</v>
          </cell>
          <cell r="F19">
            <v>59</v>
          </cell>
          <cell r="G19">
            <v>120.83333333333333</v>
          </cell>
          <cell r="H19">
            <v>96.374816446402264</v>
          </cell>
          <cell r="I19">
            <v>24.705882352941178</v>
          </cell>
          <cell r="J19">
            <v>24.734811957569889</v>
          </cell>
          <cell r="K19">
            <v>79.66101694915254</v>
          </cell>
          <cell r="L19">
            <v>59.373012185163887</v>
          </cell>
          <cell r="N19">
            <v>46.259911894273088</v>
          </cell>
          <cell r="O19">
            <v>21.024590163934405</v>
          </cell>
          <cell r="P19">
            <v>35.030077189246697</v>
          </cell>
        </row>
        <row r="20">
          <cell r="A20" t="str">
            <v>J&amp;J Medical UK</v>
          </cell>
          <cell r="B20" t="str">
            <v>002770</v>
          </cell>
          <cell r="C20">
            <v>489</v>
          </cell>
          <cell r="D20">
            <v>341</v>
          </cell>
          <cell r="E20">
            <v>354</v>
          </cell>
          <cell r="F20">
            <v>408</v>
          </cell>
          <cell r="G20">
            <v>43.401759530791786</v>
          </cell>
          <cell r="H20">
            <v>40.614913038473027</v>
          </cell>
          <cell r="I20">
            <v>38.135593220338983</v>
          </cell>
          <cell r="J20">
            <v>38.757788798663007</v>
          </cell>
          <cell r="K20">
            <v>19.852941176470587</v>
          </cell>
          <cell r="L20">
            <v>13.05793930434081</v>
          </cell>
          <cell r="N20">
            <v>138.49685346119301</v>
          </cell>
          <cell r="O20">
            <v>137.20257234726705</v>
          </cell>
          <cell r="P20">
            <v>53.276392361710506</v>
          </cell>
        </row>
        <row r="21">
          <cell r="A21" t="str">
            <v>Ttl GWC Europe</v>
          </cell>
          <cell r="B21" t="str">
            <v>A000DU</v>
          </cell>
          <cell r="C21">
            <v>815</v>
          </cell>
          <cell r="D21">
            <v>695</v>
          </cell>
          <cell r="E21">
            <v>616</v>
          </cell>
          <cell r="F21">
            <v>622</v>
          </cell>
          <cell r="G21">
            <v>17.266187050359711</v>
          </cell>
          <cell r="H21">
            <v>10.361234140771176</v>
          </cell>
          <cell r="I21">
            <v>32.305194805194809</v>
          </cell>
          <cell r="J21">
            <v>32.973772043703732</v>
          </cell>
          <cell r="K21">
            <v>31.028938906752412</v>
          </cell>
          <cell r="L21">
            <v>20.299556757987414</v>
          </cell>
          <cell r="N21">
            <v>72.010577278359662</v>
          </cell>
          <cell r="O21">
            <v>203.11843578921497</v>
          </cell>
          <cell r="P21">
            <v>126.26324303468171</v>
          </cell>
        </row>
        <row r="22">
          <cell r="A22" t="str">
            <v>General Wound Care</v>
          </cell>
          <cell r="B22" t="str">
            <v>A000E7</v>
          </cell>
          <cell r="C22">
            <v>-2404</v>
          </cell>
          <cell r="D22">
            <v>-4437</v>
          </cell>
          <cell r="E22">
            <v>-2571</v>
          </cell>
          <cell r="F22">
            <v>-3179</v>
          </cell>
          <cell r="G22">
            <v>45.819247239125538</v>
          </cell>
          <cell r="H22">
            <v>44.737673592029743</v>
          </cell>
          <cell r="I22">
            <v>6.4955270322831584</v>
          </cell>
          <cell r="J22">
            <v>6.6557151221009336</v>
          </cell>
          <cell r="K22">
            <v>24.378735451399812</v>
          </cell>
          <cell r="L22">
            <v>22.279435137926445</v>
          </cell>
          <cell r="N22">
            <v>1985.0105772783597</v>
          </cell>
          <cell r="O22">
            <v>171.118435789215</v>
          </cell>
          <cell r="P22">
            <v>708.26324303468175</v>
          </cell>
        </row>
        <row r="23">
          <cell r="A23" t="str">
            <v>Ethicon Direct</v>
          </cell>
          <cell r="B23" t="str">
            <v>A000DL</v>
          </cell>
          <cell r="C23">
            <v>103778</v>
          </cell>
          <cell r="D23">
            <v>105035</v>
          </cell>
          <cell r="E23">
            <v>102777</v>
          </cell>
          <cell r="F23">
            <v>92971</v>
          </cell>
          <cell r="G23">
            <v>-1.1967439424953588</v>
          </cell>
          <cell r="H23">
            <v>-3.2942867775442557</v>
          </cell>
          <cell r="I23">
            <v>0.97395331640347538</v>
          </cell>
          <cell r="J23">
            <v>1.2282301962381967</v>
          </cell>
          <cell r="K23">
            <v>11.624054812791085</v>
          </cell>
          <cell r="L23">
            <v>8.9158056936124019</v>
          </cell>
          <cell r="N23">
            <v>-3460.1541167936089</v>
          </cell>
          <cell r="O23">
            <v>1262.3381487877316</v>
          </cell>
          <cell r="P23">
            <v>8289.1137114083867</v>
          </cell>
        </row>
        <row r="24">
          <cell r="A24" t="str">
            <v>Lat Amer Reg Off-Pro</v>
          </cell>
          <cell r="B24" t="str">
            <v>005310</v>
          </cell>
          <cell r="C24">
            <v>-2690</v>
          </cell>
          <cell r="D24">
            <v>-2846</v>
          </cell>
          <cell r="E24">
            <v>-2773</v>
          </cell>
          <cell r="F24">
            <v>-2388</v>
          </cell>
          <cell r="G24">
            <v>5.481377371749824</v>
          </cell>
          <cell r="H24">
            <v>5.481377371749824</v>
          </cell>
          <cell r="I24">
            <v>2.9931482149296791</v>
          </cell>
          <cell r="J24">
            <v>2.9931482149296791</v>
          </cell>
          <cell r="K24">
            <v>-12.646566164154104</v>
          </cell>
          <cell r="L24">
            <v>-12.646566164154104</v>
          </cell>
          <cell r="N24">
            <v>155.99999999999997</v>
          </cell>
          <cell r="O24">
            <v>83</v>
          </cell>
          <cell r="P24">
            <v>-302</v>
          </cell>
        </row>
        <row r="25">
          <cell r="A25" t="str">
            <v>J&amp;J Brazil Mfg</v>
          </cell>
          <cell r="B25" t="str">
            <v>003182</v>
          </cell>
          <cell r="C25">
            <v>589</v>
          </cell>
          <cell r="D25">
            <v>578</v>
          </cell>
          <cell r="E25">
            <v>306</v>
          </cell>
          <cell r="F25">
            <v>765</v>
          </cell>
          <cell r="G25">
            <v>1.9031141868512111</v>
          </cell>
          <cell r="H25">
            <v>-16.409063175372548</v>
          </cell>
          <cell r="I25">
            <v>92.48366013071896</v>
          </cell>
          <cell r="J25">
            <v>95.511880764767014</v>
          </cell>
          <cell r="K25">
            <v>-23.006535947712418</v>
          </cell>
          <cell r="L25">
            <v>-32.293379019036216</v>
          </cell>
          <cell r="N25">
            <v>-94.844385153653334</v>
          </cell>
          <cell r="O25">
            <v>292.26635514018704</v>
          </cell>
          <cell r="P25">
            <v>-247.04434949562705</v>
          </cell>
        </row>
        <row r="26">
          <cell r="A26" t="str">
            <v>J&amp;J Prof Prod Brazil</v>
          </cell>
          <cell r="B26" t="str">
            <v>003180</v>
          </cell>
          <cell r="C26">
            <v>5590</v>
          </cell>
          <cell r="D26">
            <v>5004</v>
          </cell>
          <cell r="E26">
            <v>3113</v>
          </cell>
          <cell r="F26">
            <v>4282</v>
          </cell>
          <cell r="G26">
            <v>11.710631494804156</v>
          </cell>
          <cell r="H26">
            <v>-5.0263195552568538</v>
          </cell>
          <cell r="I26">
            <v>79.569547060713134</v>
          </cell>
          <cell r="J26">
            <v>80.900964481040788</v>
          </cell>
          <cell r="K26">
            <v>30.5464736104624</v>
          </cell>
          <cell r="L26">
            <v>36.900748882867127</v>
          </cell>
          <cell r="N26">
            <v>-251.51703054505296</v>
          </cell>
          <cell r="O26">
            <v>2518.4470242947996</v>
          </cell>
          <cell r="P26">
            <v>1580.0900671643706</v>
          </cell>
        </row>
        <row r="27">
          <cell r="A27" t="str">
            <v>JJ Med Car/PR</v>
          </cell>
          <cell r="B27" t="str">
            <v>001757</v>
          </cell>
          <cell r="C27">
            <v>240</v>
          </cell>
          <cell r="D27">
            <v>953</v>
          </cell>
          <cell r="E27">
            <v>1464</v>
          </cell>
          <cell r="F27">
            <v>586</v>
          </cell>
          <cell r="G27">
            <v>-74.816369359916052</v>
          </cell>
          <cell r="H27">
            <v>-74.816369359916052</v>
          </cell>
          <cell r="I27">
            <v>-83.606557377049199</v>
          </cell>
          <cell r="J27">
            <v>-83.606557377049199</v>
          </cell>
          <cell r="K27">
            <v>-59.044368600682603</v>
          </cell>
          <cell r="L27">
            <v>-59.044368600682603</v>
          </cell>
          <cell r="N27">
            <v>-713</v>
          </cell>
          <cell r="O27">
            <v>-1224.0000000000002</v>
          </cell>
          <cell r="P27">
            <v>-346.00000000000006</v>
          </cell>
        </row>
        <row r="28">
          <cell r="A28" t="str">
            <v>J&amp;J Med Mexico</v>
          </cell>
          <cell r="B28" t="str">
            <v>004160</v>
          </cell>
          <cell r="C28">
            <v>468</v>
          </cell>
          <cell r="D28">
            <v>1694</v>
          </cell>
          <cell r="E28">
            <v>1499</v>
          </cell>
          <cell r="F28">
            <v>1253</v>
          </cell>
          <cell r="G28">
            <v>-72.373081463990559</v>
          </cell>
          <cell r="H28">
            <v>-70.647221452200725</v>
          </cell>
          <cell r="I28">
            <v>-68.779186124082727</v>
          </cell>
          <cell r="J28">
            <v>-68.425814046140772</v>
          </cell>
          <cell r="K28">
            <v>-62.649640861931367</v>
          </cell>
          <cell r="L28">
            <v>-58.275285502411506</v>
          </cell>
          <cell r="N28">
            <v>-1196.7639314002804</v>
          </cell>
          <cell r="O28">
            <v>-1025.7029525516502</v>
          </cell>
          <cell r="P28">
            <v>-730.18932734521627</v>
          </cell>
        </row>
        <row r="29">
          <cell r="A29" t="str">
            <v>J&amp;J Med Southern Con</v>
          </cell>
          <cell r="B29" t="str">
            <v>002890</v>
          </cell>
          <cell r="C29">
            <v>1855</v>
          </cell>
          <cell r="D29">
            <v>810</v>
          </cell>
          <cell r="E29">
            <v>2329</v>
          </cell>
          <cell r="F29">
            <v>847</v>
          </cell>
          <cell r="G29">
            <v>129.01234567901236</v>
          </cell>
          <cell r="H29">
            <v>89.290065891192967</v>
          </cell>
          <cell r="I29">
            <v>-20.352082438814943</v>
          </cell>
          <cell r="J29">
            <v>-18.314472013581501</v>
          </cell>
          <cell r="K29">
            <v>119.00826446280992</v>
          </cell>
          <cell r="L29">
            <v>117.4784572229308</v>
          </cell>
          <cell r="N29">
            <v>723.24953371866309</v>
          </cell>
          <cell r="O29">
            <v>-426.54405319631314</v>
          </cell>
          <cell r="P29">
            <v>995.04253267822389</v>
          </cell>
        </row>
        <row r="30">
          <cell r="A30" t="str">
            <v>J&amp;J Med Northern Reg</v>
          </cell>
          <cell r="B30" t="str">
            <v>002115</v>
          </cell>
          <cell r="C30">
            <v>1008</v>
          </cell>
          <cell r="D30">
            <v>1801</v>
          </cell>
          <cell r="E30">
            <v>588</v>
          </cell>
          <cell r="F30">
            <v>1304</v>
          </cell>
          <cell r="G30">
            <v>-44.031093836757357</v>
          </cell>
          <cell r="H30">
            <v>-40.298504984250712</v>
          </cell>
          <cell r="I30">
            <v>71.428571428571431</v>
          </cell>
          <cell r="J30">
            <v>71.072166574206818</v>
          </cell>
          <cell r="K30">
            <v>-22.699386503067487</v>
          </cell>
          <cell r="L30">
            <v>-13.794688076674461</v>
          </cell>
          <cell r="N30">
            <v>-725.77607476635535</v>
          </cell>
          <cell r="O30">
            <v>417.90433945633612</v>
          </cell>
          <cell r="P30">
            <v>-179.88273251983497</v>
          </cell>
        </row>
        <row r="31">
          <cell r="A31" t="str">
            <v>Ttl Moreira-Rato</v>
          </cell>
          <cell r="B31" t="str">
            <v>A000DM</v>
          </cell>
          <cell r="C31">
            <v>7060</v>
          </cell>
          <cell r="D31">
            <v>7994</v>
          </cell>
          <cell r="E31">
            <v>6526</v>
          </cell>
          <cell r="F31">
            <v>6649</v>
          </cell>
          <cell r="G31">
            <v>-11.68376282211659</v>
          </cell>
          <cell r="H31">
            <v>-26.302875758652473</v>
          </cell>
          <cell r="I31">
            <v>8.1826539993870675</v>
          </cell>
          <cell r="J31">
            <v>9.7359900880073624</v>
          </cell>
          <cell r="K31">
            <v>6.1813806587456757</v>
          </cell>
          <cell r="L31">
            <v>11.580932327897672</v>
          </cell>
          <cell r="N31">
            <v>-2102.6518881466786</v>
          </cell>
          <cell r="O31">
            <v>635.37071314336049</v>
          </cell>
          <cell r="P31">
            <v>770.01619048191628</v>
          </cell>
        </row>
        <row r="32">
          <cell r="A32" t="str">
            <v>Ttl Longstreet</v>
          </cell>
          <cell r="B32" t="str">
            <v>A000CE</v>
          </cell>
          <cell r="C32">
            <v>110838</v>
          </cell>
          <cell r="D32">
            <v>113029</v>
          </cell>
          <cell r="E32">
            <v>109303</v>
          </cell>
          <cell r="F32">
            <v>99620</v>
          </cell>
          <cell r="G32">
            <v>-1.9384405771970026</v>
          </cell>
          <cell r="H32">
            <v>-4.9215741136701983</v>
          </cell>
          <cell r="I32">
            <v>1.404353036970623</v>
          </cell>
          <cell r="J32">
            <v>1.7361910120775204</v>
          </cell>
          <cell r="K32">
            <v>11.260791005822126</v>
          </cell>
          <cell r="L32">
            <v>9.0936859083420032</v>
          </cell>
          <cell r="N32">
            <v>-5562.8060049402884</v>
          </cell>
          <cell r="O32">
            <v>1897.7088619310921</v>
          </cell>
          <cell r="P32">
            <v>9059.1299018903028</v>
          </cell>
        </row>
        <row r="33">
          <cell r="A33" t="str">
            <v>J&amp;J Medical Benelux</v>
          </cell>
          <cell r="B33" t="str">
            <v>002520</v>
          </cell>
          <cell r="C33">
            <v>1230</v>
          </cell>
          <cell r="D33">
            <v>620</v>
          </cell>
          <cell r="E33">
            <v>888</v>
          </cell>
          <cell r="F33">
            <v>559</v>
          </cell>
          <cell r="G33">
            <v>98.387096774193566</v>
          </cell>
          <cell r="H33">
            <v>67.675529750742257</v>
          </cell>
          <cell r="I33">
            <v>38.513513513513516</v>
          </cell>
          <cell r="J33">
            <v>42.236744611073092</v>
          </cell>
          <cell r="K33">
            <v>120.03577817531304</v>
          </cell>
          <cell r="L33">
            <v>110.31279399109052</v>
          </cell>
          <cell r="N33">
            <v>419.58828445460199</v>
          </cell>
          <cell r="O33">
            <v>375.06229214632907</v>
          </cell>
          <cell r="P33">
            <v>616.64851841019595</v>
          </cell>
        </row>
        <row r="34">
          <cell r="A34" t="str">
            <v>J&amp;J Medical Greece</v>
          </cell>
          <cell r="B34" t="str">
            <v>003760</v>
          </cell>
          <cell r="C34">
            <v>-142</v>
          </cell>
          <cell r="D34">
            <v>-18</v>
          </cell>
          <cell r="E34">
            <v>391</v>
          </cell>
          <cell r="F34">
            <v>1043</v>
          </cell>
          <cell r="G34">
            <v>-688.88888888888891</v>
          </cell>
          <cell r="H34">
            <v>-638.3307177947612</v>
          </cell>
          <cell r="I34">
            <v>-136.31713554987212</v>
          </cell>
          <cell r="J34">
            <v>-136.6377664844683</v>
          </cell>
          <cell r="K34">
            <v>-113.61457334611698</v>
          </cell>
          <cell r="L34">
            <v>-109.6030811969348</v>
          </cell>
          <cell r="N34">
            <v>-114.89952920305701</v>
          </cell>
          <cell r="O34">
            <v>-534.25366695427101</v>
          </cell>
          <cell r="P34">
            <v>-1143.16013688403</v>
          </cell>
        </row>
        <row r="35">
          <cell r="A35" t="str">
            <v>J&amp;J Medical Ireland</v>
          </cell>
          <cell r="B35" t="str">
            <v>003960</v>
          </cell>
          <cell r="C35">
            <v>916</v>
          </cell>
          <cell r="D35">
            <v>795</v>
          </cell>
          <cell r="E35">
            <v>918</v>
          </cell>
          <cell r="F35">
            <v>523</v>
          </cell>
          <cell r="G35">
            <v>15.220125786163521</v>
          </cell>
          <cell r="H35">
            <v>4.0520609483995598</v>
          </cell>
          <cell r="I35">
            <v>-0.2178649237472767</v>
          </cell>
          <cell r="J35">
            <v>0.24237590608145751</v>
          </cell>
          <cell r="K35">
            <v>75.143403441682594</v>
          </cell>
          <cell r="L35">
            <v>55.019972975796755</v>
          </cell>
          <cell r="N35">
            <v>32.213884539776501</v>
          </cell>
          <cell r="O35">
            <v>2.2250108178277799</v>
          </cell>
          <cell r="P35">
            <v>287.75445866341698</v>
          </cell>
        </row>
        <row r="36">
          <cell r="A36" t="str">
            <v>J&amp;J Medical Austria</v>
          </cell>
          <cell r="B36" t="str">
            <v>003070</v>
          </cell>
          <cell r="C36">
            <v>582</v>
          </cell>
          <cell r="D36">
            <v>670</v>
          </cell>
          <cell r="E36">
            <v>579</v>
          </cell>
          <cell r="F36">
            <v>1016</v>
          </cell>
          <cell r="G36">
            <v>-13.134328358208958</v>
          </cell>
          <cell r="H36">
            <v>-23.009463579015819</v>
          </cell>
          <cell r="I36">
            <v>0.51813471502590669</v>
          </cell>
          <cell r="J36">
            <v>2.8862396630757008</v>
          </cell>
          <cell r="K36">
            <v>-42.716535433070867</v>
          </cell>
          <cell r="L36">
            <v>-48.787657941812512</v>
          </cell>
          <cell r="N36">
            <v>-154.16340597940598</v>
          </cell>
          <cell r="O36">
            <v>16.711327649208307</v>
          </cell>
          <cell r="P36">
            <v>-495.6826046888151</v>
          </cell>
        </row>
        <row r="37">
          <cell r="A37" t="str">
            <v>J&amp;J Med Switzerland</v>
          </cell>
          <cell r="B37" t="str">
            <v>004840</v>
          </cell>
          <cell r="C37">
            <v>768</v>
          </cell>
          <cell r="D37">
            <v>546</v>
          </cell>
          <cell r="E37">
            <v>248</v>
          </cell>
          <cell r="F37">
            <v>895</v>
          </cell>
          <cell r="G37">
            <v>40.659340659340657</v>
          </cell>
          <cell r="H37">
            <v>31.215817635780947</v>
          </cell>
          <cell r="I37">
            <v>209.67741935483872</v>
          </cell>
          <cell r="J37">
            <v>211.74233337039149</v>
          </cell>
          <cell r="K37">
            <v>-14.189944134078212</v>
          </cell>
          <cell r="L37">
            <v>-15.025790190716537</v>
          </cell>
          <cell r="N37">
            <v>170.43836429136397</v>
          </cell>
          <cell r="O37">
            <v>525.12098675857089</v>
          </cell>
          <cell r="P37">
            <v>-134.48082220691302</v>
          </cell>
        </row>
        <row r="38">
          <cell r="A38" t="str">
            <v>J&amp;J Prof Pr Portugal</v>
          </cell>
          <cell r="B38" t="str">
            <v>004420</v>
          </cell>
          <cell r="C38">
            <v>540</v>
          </cell>
          <cell r="D38">
            <v>299</v>
          </cell>
          <cell r="E38">
            <v>409</v>
          </cell>
          <cell r="F38">
            <v>153</v>
          </cell>
          <cell r="G38">
            <v>80.602006688963215</v>
          </cell>
          <cell r="H38">
            <v>64.799115495065891</v>
          </cell>
          <cell r="I38">
            <v>32.029339853300733</v>
          </cell>
          <cell r="J38">
            <v>32.259241688866261</v>
          </cell>
          <cell r="K38">
            <v>252.94117647058826</v>
          </cell>
          <cell r="L38">
            <v>202.63535536426275</v>
          </cell>
          <cell r="N38">
            <v>193.74935533024703</v>
          </cell>
          <cell r="O38">
            <v>131.94029850746301</v>
          </cell>
          <cell r="P38">
            <v>310.03209370732202</v>
          </cell>
        </row>
        <row r="39">
          <cell r="A39" t="str">
            <v>J&amp;J Prof Pr Spain</v>
          </cell>
          <cell r="B39" t="str">
            <v>004600</v>
          </cell>
          <cell r="C39">
            <v>709</v>
          </cell>
          <cell r="D39">
            <v>-23</v>
          </cell>
          <cell r="E39">
            <v>617</v>
          </cell>
          <cell r="F39">
            <v>209</v>
          </cell>
          <cell r="G39">
            <v>3182.608695652174</v>
          </cell>
          <cell r="H39">
            <v>2714.7382219348401</v>
          </cell>
          <cell r="I39">
            <v>14.910858995137762</v>
          </cell>
          <cell r="J39">
            <v>17.852698229252677</v>
          </cell>
          <cell r="K39">
            <v>239.23444976076553</v>
          </cell>
          <cell r="L39">
            <v>228.62191363587462</v>
          </cell>
          <cell r="N39">
            <v>624.38979104501323</v>
          </cell>
          <cell r="O39">
            <v>110.15114807448903</v>
          </cell>
          <cell r="P39">
            <v>477.81979949897794</v>
          </cell>
        </row>
        <row r="40">
          <cell r="A40" t="str">
            <v>J&amp;J Prof Pr Sweden</v>
          </cell>
          <cell r="B40" t="str">
            <v>002610</v>
          </cell>
          <cell r="C40">
            <v>-89</v>
          </cell>
          <cell r="D40">
            <v>-75</v>
          </cell>
          <cell r="E40">
            <v>-103</v>
          </cell>
          <cell r="F40">
            <v>-151</v>
          </cell>
          <cell r="G40">
            <v>-18.666666666666671</v>
          </cell>
          <cell r="H40">
            <v>-70.443659179860788</v>
          </cell>
          <cell r="I40">
            <v>13.592233009708737</v>
          </cell>
          <cell r="J40">
            <v>13.546115707283787</v>
          </cell>
          <cell r="K40">
            <v>41.059602649006621</v>
          </cell>
          <cell r="L40">
            <v>75.173943474647018</v>
          </cell>
          <cell r="N40">
            <v>-52.832744384895591</v>
          </cell>
          <cell r="O40">
            <v>13.9524991785023</v>
          </cell>
          <cell r="P40">
            <v>113.512654646717</v>
          </cell>
        </row>
        <row r="41">
          <cell r="A41" t="str">
            <v>West Umbrellas</v>
          </cell>
          <cell r="B41" t="str">
            <v>A000FB</v>
          </cell>
          <cell r="C41">
            <v>4514</v>
          </cell>
          <cell r="D41">
            <v>2814</v>
          </cell>
          <cell r="E41">
            <v>3947</v>
          </cell>
          <cell r="F41">
            <v>4247</v>
          </cell>
          <cell r="G41">
            <v>60.412224591329078</v>
          </cell>
          <cell r="H41">
            <v>39.74712153850902</v>
          </cell>
          <cell r="I41">
            <v>14.365340765138079</v>
          </cell>
          <cell r="J41">
            <v>16.237899573805915</v>
          </cell>
          <cell r="K41">
            <v>6.2867906757711323</v>
          </cell>
          <cell r="L41">
            <v>0.76392656338291176</v>
          </cell>
          <cell r="N41">
            <v>1118.484000093644</v>
          </cell>
          <cell r="O41">
            <v>640.90989617811942</v>
          </cell>
          <cell r="P41">
            <v>32.443961146872262</v>
          </cell>
        </row>
        <row r="42">
          <cell r="A42" t="str">
            <v>J&amp;J Prof Czech Repub</v>
          </cell>
          <cell r="B42" t="str">
            <v>002130</v>
          </cell>
          <cell r="C42">
            <v>-17</v>
          </cell>
          <cell r="D42">
            <v>23</v>
          </cell>
          <cell r="E42">
            <v>-301</v>
          </cell>
          <cell r="F42">
            <v>-53</v>
          </cell>
          <cell r="G42">
            <v>-173.91304347826087</v>
          </cell>
          <cell r="H42">
            <v>-191.53534815686911</v>
          </cell>
          <cell r="I42">
            <v>94.352159468438558</v>
          </cell>
          <cell r="J42">
            <v>91.730251044990695</v>
          </cell>
          <cell r="K42">
            <v>67.924528301886795</v>
          </cell>
          <cell r="L42">
            <v>108.45780165852736</v>
          </cell>
          <cell r="N42">
            <v>-44.053130076079896</v>
          </cell>
          <cell r="O42">
            <v>276.10805564542198</v>
          </cell>
          <cell r="P42">
            <v>57.4826348790195</v>
          </cell>
        </row>
        <row r="43">
          <cell r="A43" t="str">
            <v>J&amp;J Prof Prd Hungary</v>
          </cell>
          <cell r="B43" t="str">
            <v>002320</v>
          </cell>
          <cell r="C43">
            <v>261</v>
          </cell>
          <cell r="D43">
            <v>161</v>
          </cell>
          <cell r="E43">
            <v>240</v>
          </cell>
          <cell r="F43">
            <v>53</v>
          </cell>
          <cell r="G43">
            <v>62.111801242236027</v>
          </cell>
          <cell r="H43">
            <v>75.095319807160848</v>
          </cell>
          <cell r="I43">
            <v>8.75</v>
          </cell>
          <cell r="J43">
            <v>7.1496067825496654</v>
          </cell>
          <cell r="K43">
            <v>392.45283018867923</v>
          </cell>
          <cell r="L43">
            <v>381.84658514699242</v>
          </cell>
          <cell r="N43">
            <v>120.90346488952896</v>
          </cell>
          <cell r="O43">
            <v>17.159056278119198</v>
          </cell>
          <cell r="P43">
            <v>202.37869012790597</v>
          </cell>
        </row>
        <row r="44">
          <cell r="A44" t="str">
            <v>J&amp;J Prof Prd Poland</v>
          </cell>
          <cell r="B44" t="str">
            <v>002560</v>
          </cell>
          <cell r="C44">
            <v>108</v>
          </cell>
          <cell r="D44">
            <v>476</v>
          </cell>
          <cell r="E44">
            <v>308</v>
          </cell>
          <cell r="F44">
            <v>252</v>
          </cell>
          <cell r="G44">
            <v>-77.310924369747895</v>
          </cell>
          <cell r="H44">
            <v>-75.948705057770184</v>
          </cell>
          <cell r="I44">
            <v>-64.935064935064929</v>
          </cell>
          <cell r="J44">
            <v>-61.956717980814297</v>
          </cell>
          <cell r="K44">
            <v>-57.142857142857146</v>
          </cell>
          <cell r="L44">
            <v>-56.630588715500018</v>
          </cell>
          <cell r="N44">
            <v>-361.51583607498605</v>
          </cell>
          <cell r="O44">
            <v>-190.82669138090804</v>
          </cell>
          <cell r="P44">
            <v>-142.70908356306003</v>
          </cell>
        </row>
        <row r="45">
          <cell r="A45" t="str">
            <v>J&amp;J Prof Russia</v>
          </cell>
          <cell r="B45" t="str">
            <v>004466</v>
          </cell>
          <cell r="C45">
            <v>201</v>
          </cell>
          <cell r="D45">
            <v>-60</v>
          </cell>
          <cell r="E45">
            <v>179</v>
          </cell>
          <cell r="F45">
            <v>68</v>
          </cell>
          <cell r="G45">
            <v>435</v>
          </cell>
          <cell r="H45">
            <v>435</v>
          </cell>
          <cell r="I45">
            <v>12.290502793296092</v>
          </cell>
          <cell r="J45">
            <v>12.290502793296092</v>
          </cell>
          <cell r="K45">
            <v>195.58823529411765</v>
          </cell>
          <cell r="L45">
            <v>195.58823529411765</v>
          </cell>
          <cell r="N45">
            <v>261</v>
          </cell>
          <cell r="O45">
            <v>22.000000000000004</v>
          </cell>
          <cell r="P45">
            <v>133</v>
          </cell>
        </row>
        <row r="46">
          <cell r="A46" t="str">
            <v>J&amp;J S.E. Slovenia</v>
          </cell>
          <cell r="B46" t="str">
            <v>002790</v>
          </cell>
          <cell r="C46">
            <v>181</v>
          </cell>
          <cell r="D46">
            <v>-23</v>
          </cell>
          <cell r="E46">
            <v>173</v>
          </cell>
          <cell r="F46">
            <v>161</v>
          </cell>
          <cell r="G46">
            <v>886.95652173913038</v>
          </cell>
          <cell r="H46">
            <v>806.43628322294364</v>
          </cell>
          <cell r="I46">
            <v>4.6242774566473992</v>
          </cell>
          <cell r="J46">
            <v>5.2160266562694231</v>
          </cell>
          <cell r="K46">
            <v>12.422360248447205</v>
          </cell>
          <cell r="L46">
            <v>9.190940076885715</v>
          </cell>
          <cell r="N46">
            <v>185.48034514127704</v>
          </cell>
          <cell r="O46">
            <v>9.0237261153461024</v>
          </cell>
          <cell r="P46">
            <v>14.797413523786</v>
          </cell>
        </row>
        <row r="47">
          <cell r="A47" t="str">
            <v>J&amp;J Medical Turkey</v>
          </cell>
          <cell r="B47" t="str">
            <v>002693</v>
          </cell>
          <cell r="C47">
            <v>-392</v>
          </cell>
          <cell r="D47">
            <v>-49</v>
          </cell>
          <cell r="E47">
            <v>-461</v>
          </cell>
          <cell r="F47">
            <v>-484</v>
          </cell>
          <cell r="G47">
            <v>-700</v>
          </cell>
          <cell r="H47">
            <v>-592.92445972681458</v>
          </cell>
          <cell r="I47">
            <v>14.967462039045554</v>
          </cell>
          <cell r="J47">
            <v>14.694252999807784</v>
          </cell>
          <cell r="K47">
            <v>19.008264462809922</v>
          </cell>
          <cell r="L47">
            <v>20.791766606464261</v>
          </cell>
          <cell r="N47">
            <v>-290.53298526613912</v>
          </cell>
          <cell r="O47">
            <v>67.740506329113884</v>
          </cell>
          <cell r="P47">
            <v>100.63215037528701</v>
          </cell>
        </row>
        <row r="48">
          <cell r="A48" t="str">
            <v>East Umbrellas</v>
          </cell>
          <cell r="B48" t="str">
            <v>A000FC</v>
          </cell>
          <cell r="C48">
            <v>342</v>
          </cell>
          <cell r="D48">
            <v>528</v>
          </cell>
          <cell r="E48">
            <v>138</v>
          </cell>
          <cell r="F48">
            <v>-3</v>
          </cell>
          <cell r="G48">
            <v>-35.227272727272734</v>
          </cell>
          <cell r="H48">
            <v>-24.378435868636156</v>
          </cell>
          <cell r="I48">
            <v>147.82608695652175</v>
          </cell>
          <cell r="J48">
            <v>145.800473179053</v>
          </cell>
          <cell r="K48">
            <v>11500</v>
          </cell>
          <cell r="L48">
            <v>12186.060178097947</v>
          </cell>
          <cell r="N48">
            <v>-128.71814138639891</v>
          </cell>
          <cell r="O48">
            <v>201.20465298709314</v>
          </cell>
          <cell r="P48">
            <v>365.58180534293842</v>
          </cell>
        </row>
        <row r="49">
          <cell r="A49" t="str">
            <v>J&amp;J Prof Pr S Africa</v>
          </cell>
          <cell r="B49" t="str">
            <v>004530</v>
          </cell>
          <cell r="C49">
            <v>1334</v>
          </cell>
          <cell r="D49">
            <v>866</v>
          </cell>
          <cell r="E49">
            <v>987</v>
          </cell>
          <cell r="F49">
            <v>998</v>
          </cell>
          <cell r="G49">
            <v>54.04157043879907</v>
          </cell>
          <cell r="H49">
            <v>18.738860448857391</v>
          </cell>
          <cell r="I49">
            <v>35.157041540020266</v>
          </cell>
          <cell r="J49">
            <v>33.261982198847022</v>
          </cell>
          <cell r="K49">
            <v>33.667334669338679</v>
          </cell>
          <cell r="L49">
            <v>-5.5428123630353321</v>
          </cell>
          <cell r="N49">
            <v>162.278531487105</v>
          </cell>
          <cell r="O49">
            <v>328.29576430262011</v>
          </cell>
          <cell r="P49">
            <v>-55.317267383092613</v>
          </cell>
        </row>
        <row r="50">
          <cell r="A50" t="str">
            <v>J&amp;J Prof. Egypt</v>
          </cell>
          <cell r="B50" t="str">
            <v>003505</v>
          </cell>
          <cell r="C50">
            <v>24</v>
          </cell>
          <cell r="D50">
            <v>-10</v>
          </cell>
          <cell r="E50">
            <v>-99</v>
          </cell>
          <cell r="F50">
            <v>-288</v>
          </cell>
          <cell r="G50">
            <v>340</v>
          </cell>
          <cell r="H50">
            <v>663.09787824553189</v>
          </cell>
          <cell r="I50">
            <v>124.24242424242425</v>
          </cell>
          <cell r="J50">
            <v>120.48291592229296</v>
          </cell>
          <cell r="K50">
            <v>108.33333333333333</v>
          </cell>
          <cell r="L50">
            <v>115.58221836992914</v>
          </cell>
          <cell r="N50">
            <v>66.309787824553183</v>
          </cell>
          <cell r="O50">
            <v>119.27808676307004</v>
          </cell>
          <cell r="P50">
            <v>332.87678890539593</v>
          </cell>
        </row>
        <row r="51">
          <cell r="A51" t="str">
            <v>J&amp;J Medical Israel</v>
          </cell>
          <cell r="B51" t="str">
            <v>004966</v>
          </cell>
          <cell r="C51">
            <v>-165</v>
          </cell>
          <cell r="D51">
            <v>38</v>
          </cell>
          <cell r="E51">
            <v>-30</v>
          </cell>
          <cell r="F51">
            <v>562</v>
          </cell>
          <cell r="G51">
            <v>-534.21052631578948</v>
          </cell>
          <cell r="H51">
            <v>-610.05265148402623</v>
          </cell>
          <cell r="I51">
            <v>-450</v>
          </cell>
          <cell r="J51">
            <v>-437.37427466151001</v>
          </cell>
          <cell r="K51">
            <v>-129.35943060498221</v>
          </cell>
          <cell r="L51">
            <v>-131.54225086880965</v>
          </cell>
          <cell r="N51">
            <v>-231.82000756392998</v>
          </cell>
          <cell r="O51">
            <v>-131.212282398453</v>
          </cell>
          <cell r="P51">
            <v>-739.26744988271014</v>
          </cell>
        </row>
        <row r="52">
          <cell r="A52" t="str">
            <v>J&amp;J Prof Middle East</v>
          </cell>
          <cell r="B52" t="str">
            <v>004961</v>
          </cell>
          <cell r="C52">
            <v>1690</v>
          </cell>
          <cell r="D52">
            <v>1377</v>
          </cell>
          <cell r="E52">
            <v>1085</v>
          </cell>
          <cell r="F52">
            <v>1277</v>
          </cell>
          <cell r="G52">
            <v>22.730573710965864</v>
          </cell>
          <cell r="H52">
            <v>22.730573710965864</v>
          </cell>
          <cell r="I52">
            <v>55.760368663594463</v>
          </cell>
          <cell r="J52">
            <v>55.760368663594463</v>
          </cell>
          <cell r="K52">
            <v>32.341425215348472</v>
          </cell>
          <cell r="L52">
            <v>32.341425215348472</v>
          </cell>
          <cell r="N52">
            <v>312.99999999999994</v>
          </cell>
          <cell r="O52">
            <v>604.99999999999989</v>
          </cell>
          <cell r="P52">
            <v>413</v>
          </cell>
        </row>
        <row r="53">
          <cell r="A53" t="str">
            <v>Africa/ME</v>
          </cell>
          <cell r="B53" t="str">
            <v>A000FD</v>
          </cell>
          <cell r="C53">
            <v>2883</v>
          </cell>
          <cell r="D53">
            <v>2271</v>
          </cell>
          <cell r="E53">
            <v>1943</v>
          </cell>
          <cell r="F53">
            <v>2549</v>
          </cell>
          <cell r="G53">
            <v>26.948480845442536</v>
          </cell>
          <cell r="H53">
            <v>13.640172247808371</v>
          </cell>
          <cell r="I53">
            <v>48.378795676788471</v>
          </cell>
          <cell r="J53">
            <v>47.419535186167622</v>
          </cell>
          <cell r="K53">
            <v>13.103177716751667</v>
          </cell>
          <cell r="L53">
            <v>-1.9108641961713144</v>
          </cell>
          <cell r="N53">
            <v>309.76831174772809</v>
          </cell>
          <cell r="O53">
            <v>921.36156866723684</v>
          </cell>
          <cell r="P53">
            <v>-48.707928360406811</v>
          </cell>
        </row>
        <row r="54">
          <cell r="A54" t="str">
            <v>Ttl Hak Umbrellas</v>
          </cell>
          <cell r="B54" t="str">
            <v>A000DN</v>
          </cell>
          <cell r="C54">
            <v>7739</v>
          </cell>
          <cell r="D54">
            <v>5613</v>
          </cell>
          <cell r="E54">
            <v>6028</v>
          </cell>
          <cell r="F54">
            <v>6793</v>
          </cell>
          <cell r="G54">
            <v>37.87635845358988</v>
          </cell>
          <cell r="H54">
            <v>23.152221101994893</v>
          </cell>
          <cell r="I54">
            <v>28.384207033842067</v>
          </cell>
          <cell r="J54">
            <v>29.254746480299431</v>
          </cell>
          <cell r="K54">
            <v>13.926100397467984</v>
          </cell>
          <cell r="L54">
            <v>5.1423205966348311</v>
          </cell>
          <cell r="N54">
            <v>1299.5341704549735</v>
          </cell>
          <cell r="O54">
            <v>1763.4761178324497</v>
          </cell>
          <cell r="P54">
            <v>349.31783812940409</v>
          </cell>
        </row>
        <row r="55">
          <cell r="A55" t="str">
            <v>W European RO-Prof</v>
          </cell>
          <cell r="B55" t="str">
            <v>003730</v>
          </cell>
          <cell r="C55">
            <v>-1342</v>
          </cell>
          <cell r="D55">
            <v>-1433</v>
          </cell>
          <cell r="E55">
            <v>-763</v>
          </cell>
          <cell r="F55">
            <v>-552</v>
          </cell>
          <cell r="G55">
            <v>6.3503140265177942</v>
          </cell>
          <cell r="H55">
            <v>6.3503140265177942</v>
          </cell>
          <cell r="I55">
            <v>-75.884665792922675</v>
          </cell>
          <cell r="J55">
            <v>-75.884665792922675</v>
          </cell>
          <cell r="K55">
            <v>-143.1159420289855</v>
          </cell>
          <cell r="L55">
            <v>-143.1159420289855</v>
          </cell>
          <cell r="N55">
            <v>91</v>
          </cell>
          <cell r="O55">
            <v>-579</v>
          </cell>
          <cell r="P55">
            <v>-790</v>
          </cell>
        </row>
        <row r="56">
          <cell r="A56" t="str">
            <v>Ttl Hak</v>
          </cell>
          <cell r="B56" t="str">
            <v>A000CF</v>
          </cell>
          <cell r="C56">
            <v>6397</v>
          </cell>
          <cell r="D56">
            <v>4180</v>
          </cell>
          <cell r="E56">
            <v>5265</v>
          </cell>
          <cell r="F56">
            <v>6241</v>
          </cell>
          <cell r="G56">
            <v>53.038277511961724</v>
          </cell>
          <cell r="H56">
            <v>33.266367714233809</v>
          </cell>
          <cell r="I56">
            <v>21.500474833808166</v>
          </cell>
          <cell r="J56">
            <v>22.497172228536559</v>
          </cell>
          <cell r="K56">
            <v>2.4995994231693639</v>
          </cell>
          <cell r="L56">
            <v>-7.061082548799809</v>
          </cell>
          <cell r="N56">
            <v>1390.5341704549733</v>
          </cell>
          <cell r="O56">
            <v>1184.47611783245</v>
          </cell>
          <cell r="P56">
            <v>-440.68216187059608</v>
          </cell>
        </row>
        <row r="57">
          <cell r="A57" t="str">
            <v>Cordis USA</v>
          </cell>
          <cell r="B57" t="str">
            <v>001650</v>
          </cell>
          <cell r="C57">
            <v>-24114</v>
          </cell>
          <cell r="D57">
            <v>48556</v>
          </cell>
          <cell r="E57">
            <v>58456</v>
          </cell>
          <cell r="F57">
            <v>24530</v>
          </cell>
          <cell r="G57">
            <v>-149.66224565450202</v>
          </cell>
          <cell r="H57">
            <v>-149.66224565450202</v>
          </cell>
          <cell r="I57">
            <v>-141.25153961954291</v>
          </cell>
          <cell r="J57">
            <v>-141.25153961954291</v>
          </cell>
          <cell r="K57">
            <v>-198.30411740725643</v>
          </cell>
          <cell r="L57">
            <v>-198.30411740725643</v>
          </cell>
          <cell r="N57">
            <v>-72670</v>
          </cell>
          <cell r="O57">
            <v>-82570</v>
          </cell>
          <cell r="P57">
            <v>-48644</v>
          </cell>
        </row>
        <row r="58">
          <cell r="A58" t="str">
            <v>Cordis Roden</v>
          </cell>
          <cell r="B58" t="str">
            <v>002523</v>
          </cell>
          <cell r="C58">
            <v>10618</v>
          </cell>
          <cell r="D58">
            <v>19240</v>
          </cell>
          <cell r="E58">
            <v>25484</v>
          </cell>
          <cell r="F58">
            <v>28798</v>
          </cell>
          <cell r="G58">
            <v>-44.812889812889807</v>
          </cell>
          <cell r="H58">
            <v>-52.39829444274168</v>
          </cell>
          <cell r="I58">
            <v>-58.334641343588132</v>
          </cell>
          <cell r="J58">
            <v>-57.41606074432584</v>
          </cell>
          <cell r="K58">
            <v>-63.129383984998967</v>
          </cell>
          <cell r="L58">
            <v>-66.134416410463572</v>
          </cell>
          <cell r="N58">
            <v>-10081.4318507835</v>
          </cell>
          <cell r="O58">
            <v>-14631.908920083995</v>
          </cell>
          <cell r="P58">
            <v>-19045.389237885298</v>
          </cell>
        </row>
        <row r="59">
          <cell r="A59" t="str">
            <v>Ttl Cordis Dom</v>
          </cell>
          <cell r="B59" t="str">
            <v>A000FE</v>
          </cell>
          <cell r="C59">
            <v>-13496</v>
          </cell>
          <cell r="D59">
            <v>67796</v>
          </cell>
          <cell r="E59">
            <v>83940</v>
          </cell>
          <cell r="F59">
            <v>53328</v>
          </cell>
          <cell r="G59">
            <v>-119.90677916101245</v>
          </cell>
          <cell r="H59">
            <v>-122.05946051505029</v>
          </cell>
          <cell r="I59">
            <v>-116.07815106028116</v>
          </cell>
          <cell r="J59">
            <v>-115.79927200391232</v>
          </cell>
          <cell r="K59">
            <v>-125.30753075307531</v>
          </cell>
          <cell r="L59">
            <v>-126.93029785082001</v>
          </cell>
          <cell r="N59">
            <v>-82751.431850783498</v>
          </cell>
          <cell r="O59">
            <v>-97201.908920083995</v>
          </cell>
          <cell r="P59">
            <v>-67689.389237885305</v>
          </cell>
        </row>
        <row r="60">
          <cell r="A60" t="str">
            <v>Cordis Benelux</v>
          </cell>
          <cell r="B60" t="str">
            <v>002521</v>
          </cell>
          <cell r="C60">
            <v>549</v>
          </cell>
          <cell r="D60">
            <v>116</v>
          </cell>
          <cell r="E60">
            <v>451</v>
          </cell>
          <cell r="F60">
            <v>578</v>
          </cell>
          <cell r="G60">
            <v>373.27586206896552</v>
          </cell>
          <cell r="H60">
            <v>318.389606388169</v>
          </cell>
          <cell r="I60">
            <v>21.72949002217295</v>
          </cell>
          <cell r="J60">
            <v>23.451063673456755</v>
          </cell>
          <cell r="K60">
            <v>-5.0173010380622838</v>
          </cell>
          <cell r="L60">
            <v>-15.038372289162114</v>
          </cell>
          <cell r="N60">
            <v>369.33194341027604</v>
          </cell>
          <cell r="O60">
            <v>105.76429716728997</v>
          </cell>
          <cell r="P60">
            <v>-86.921791831357012</v>
          </cell>
        </row>
        <row r="61">
          <cell r="A61" t="str">
            <v>Cordis European HQ</v>
          </cell>
          <cell r="B61" t="str">
            <v>002522</v>
          </cell>
          <cell r="C61">
            <v>-2953</v>
          </cell>
          <cell r="D61">
            <v>-2218</v>
          </cell>
          <cell r="E61">
            <v>-3716</v>
          </cell>
          <cell r="F61">
            <v>-2877</v>
          </cell>
          <cell r="G61">
            <v>-33.137962128043284</v>
          </cell>
          <cell r="H61">
            <v>-18.041035035774662</v>
          </cell>
          <cell r="I61">
            <v>20.532831001076428</v>
          </cell>
          <cell r="J61">
            <v>19.70064504047161</v>
          </cell>
          <cell r="K61">
            <v>-2.6416405978449773</v>
          </cell>
          <cell r="L61">
            <v>11.074565036505039</v>
          </cell>
          <cell r="N61">
            <v>-400.15015709348205</v>
          </cell>
          <cell r="O61">
            <v>732.07596970392501</v>
          </cell>
          <cell r="P61">
            <v>318.61523610025</v>
          </cell>
        </row>
        <row r="62">
          <cell r="A62" t="str">
            <v>Cordis France</v>
          </cell>
          <cell r="B62" t="str">
            <v>002232</v>
          </cell>
          <cell r="C62">
            <v>-325</v>
          </cell>
          <cell r="D62">
            <v>-83</v>
          </cell>
          <cell r="E62">
            <v>-565</v>
          </cell>
          <cell r="F62">
            <v>-400</v>
          </cell>
          <cell r="G62">
            <v>-291.56626506024094</v>
          </cell>
          <cell r="H62">
            <v>-273.10787767958084</v>
          </cell>
          <cell r="I62">
            <v>42.477876106194692</v>
          </cell>
          <cell r="J62">
            <v>42.86292146337717</v>
          </cell>
          <cell r="K62">
            <v>18.75</v>
          </cell>
          <cell r="L62">
            <v>36.481904854557754</v>
          </cell>
          <cell r="N62">
            <v>-226.67953847405209</v>
          </cell>
          <cell r="O62">
            <v>242.17550626808099</v>
          </cell>
          <cell r="P62">
            <v>145.92761941823102</v>
          </cell>
        </row>
        <row r="63">
          <cell r="A63" t="str">
            <v>Cordis Germany</v>
          </cell>
          <cell r="B63" t="str">
            <v>002302</v>
          </cell>
          <cell r="C63">
            <v>-367</v>
          </cell>
          <cell r="D63">
            <v>799</v>
          </cell>
          <cell r="E63">
            <v>-93</v>
          </cell>
          <cell r="F63">
            <v>445</v>
          </cell>
          <cell r="G63">
            <v>-145.93241551939929</v>
          </cell>
          <cell r="H63">
            <v>-142.44952597623907</v>
          </cell>
          <cell r="I63">
            <v>-294.6236559139785</v>
          </cell>
          <cell r="J63">
            <v>-287.97216264717417</v>
          </cell>
          <cell r="K63">
            <v>-182.47191011235955</v>
          </cell>
          <cell r="L63">
            <v>-165.50035317447441</v>
          </cell>
          <cell r="N63">
            <v>-1138.1717125501502</v>
          </cell>
          <cell r="O63">
            <v>-267.81411126187197</v>
          </cell>
          <cell r="P63">
            <v>-736.4765716264111</v>
          </cell>
        </row>
        <row r="64">
          <cell r="A64" t="str">
            <v>Cordis Italy</v>
          </cell>
          <cell r="B64" t="str">
            <v>002332</v>
          </cell>
          <cell r="C64">
            <v>883</v>
          </cell>
          <cell r="D64">
            <v>123</v>
          </cell>
          <cell r="E64">
            <v>-240</v>
          </cell>
          <cell r="F64">
            <v>352</v>
          </cell>
          <cell r="G64">
            <v>617.88617886178861</v>
          </cell>
          <cell r="H64">
            <v>544.6828009821611</v>
          </cell>
          <cell r="I64">
            <v>467.91666666666674</v>
          </cell>
          <cell r="J64">
            <v>469.67127303182514</v>
          </cell>
          <cell r="K64">
            <v>150.85227272727272</v>
          </cell>
          <cell r="L64">
            <v>114.42439871790654</v>
          </cell>
          <cell r="N64">
            <v>669.95984520805814</v>
          </cell>
          <cell r="O64">
            <v>1127.2110552763802</v>
          </cell>
          <cell r="P64">
            <v>402.77388348703107</v>
          </cell>
        </row>
        <row r="65">
          <cell r="A65" t="str">
            <v>Cordis PR LLC</v>
          </cell>
          <cell r="B65" t="str">
            <v>001651</v>
          </cell>
          <cell r="C65">
            <v>198820</v>
          </cell>
          <cell r="D65">
            <v>134885</v>
          </cell>
          <cell r="E65">
            <v>112700</v>
          </cell>
          <cell r="F65">
            <v>-38090</v>
          </cell>
          <cell r="G65">
            <v>47.399636727582745</v>
          </cell>
          <cell r="H65">
            <v>47.399636727582745</v>
          </cell>
          <cell r="I65">
            <v>76.41526175687666</v>
          </cell>
          <cell r="J65">
            <v>76.41526175687666</v>
          </cell>
          <cell r="K65">
            <v>621.9742714623261</v>
          </cell>
          <cell r="L65">
            <v>621.9742714623261</v>
          </cell>
          <cell r="N65">
            <v>63934.999999999985</v>
          </cell>
          <cell r="O65">
            <v>86120</v>
          </cell>
          <cell r="P65">
            <v>236910.00000000003</v>
          </cell>
        </row>
        <row r="66">
          <cell r="A66" t="str">
            <v>Cordis UK</v>
          </cell>
          <cell r="B66" t="str">
            <v>005102</v>
          </cell>
          <cell r="C66">
            <v>330</v>
          </cell>
          <cell r="D66">
            <v>628</v>
          </cell>
          <cell r="E66">
            <v>-199</v>
          </cell>
          <cell r="F66">
            <v>877</v>
          </cell>
          <cell r="G66">
            <v>-47.452229299363054</v>
          </cell>
          <cell r="H66">
            <v>-48.841627074049214</v>
          </cell>
          <cell r="I66">
            <v>265.8291457286432</v>
          </cell>
          <cell r="J66">
            <v>266.75722859280552</v>
          </cell>
          <cell r="K66">
            <v>-62.371721778791326</v>
          </cell>
          <cell r="L66">
            <v>-62.3080408177292</v>
          </cell>
          <cell r="N66">
            <v>-306.72541802502906</v>
          </cell>
          <cell r="O66">
            <v>530.846884899683</v>
          </cell>
          <cell r="P66">
            <v>-546.44151797148515</v>
          </cell>
        </row>
        <row r="67">
          <cell r="A67" t="str">
            <v>Ttl Cordis Intl</v>
          </cell>
          <cell r="B67" t="str">
            <v>A000FF</v>
          </cell>
          <cell r="C67">
            <v>196937</v>
          </cell>
          <cell r="D67">
            <v>134250</v>
          </cell>
          <cell r="E67">
            <v>108338</v>
          </cell>
          <cell r="F67">
            <v>-39115</v>
          </cell>
          <cell r="G67">
            <v>46.694227188081939</v>
          </cell>
          <cell r="H67">
            <v>46.854796992533061</v>
          </cell>
          <cell r="I67">
            <v>81.780169469622848</v>
          </cell>
          <cell r="J67">
            <v>81.772101757512104</v>
          </cell>
          <cell r="K67">
            <v>603.48204013805446</v>
          </cell>
          <cell r="L67">
            <v>604.3908394671513</v>
          </cell>
          <cell r="N67">
            <v>62902.564962475633</v>
          </cell>
          <cell r="O67">
            <v>88590.259602053469</v>
          </cell>
          <cell r="P67">
            <v>236407.47685757626</v>
          </cell>
        </row>
        <row r="68">
          <cell r="A68" t="str">
            <v>Ttl Cordis Direct</v>
          </cell>
          <cell r="B68" t="str">
            <v>A000DO</v>
          </cell>
          <cell r="C68">
            <v>183441</v>
          </cell>
          <cell r="D68">
            <v>202046</v>
          </cell>
          <cell r="E68">
            <v>192278</v>
          </cell>
          <cell r="F68">
            <v>14213</v>
          </cell>
          <cell r="G68">
            <v>-9.2082991002049042</v>
          </cell>
          <cell r="H68">
            <v>-9.8239345932648412</v>
          </cell>
          <cell r="I68">
            <v>-4.5959496146204977</v>
          </cell>
          <cell r="J68">
            <v>-4.4787491642468273</v>
          </cell>
          <cell r="K68">
            <v>1190.6564412861464</v>
          </cell>
          <cell r="L68">
            <v>1187.0687934967355</v>
          </cell>
          <cell r="N68">
            <v>-19848.866888307879</v>
          </cell>
          <cell r="O68">
            <v>-8611.6493180305151</v>
          </cell>
          <cell r="P68">
            <v>168718.08761969101</v>
          </cell>
        </row>
        <row r="69">
          <cell r="A69" t="str">
            <v>Biosense Webster USA</v>
          </cell>
          <cell r="B69" t="str">
            <v>001655</v>
          </cell>
          <cell r="C69">
            <v>7559</v>
          </cell>
          <cell r="D69">
            <v>5119</v>
          </cell>
          <cell r="E69">
            <v>6193</v>
          </cell>
          <cell r="F69">
            <v>2873</v>
          </cell>
          <cell r="G69">
            <v>47.665559679624934</v>
          </cell>
          <cell r="H69">
            <v>47.665559679624934</v>
          </cell>
          <cell r="I69">
            <v>22.05716131115776</v>
          </cell>
          <cell r="J69">
            <v>22.05716131115776</v>
          </cell>
          <cell r="K69">
            <v>163.1047685346328</v>
          </cell>
          <cell r="L69">
            <v>163.1047685346328</v>
          </cell>
          <cell r="N69">
            <v>2440.0000000000005</v>
          </cell>
          <cell r="O69">
            <v>1366.0000000000002</v>
          </cell>
          <cell r="P69">
            <v>4686.0000000000009</v>
          </cell>
        </row>
        <row r="70">
          <cell r="A70" t="str">
            <v>Biosense Europe</v>
          </cell>
          <cell r="B70" t="str">
            <v>003717</v>
          </cell>
          <cell r="C70">
            <v>-1195</v>
          </cell>
          <cell r="D70">
            <v>-1241</v>
          </cell>
          <cell r="E70">
            <v>-1677</v>
          </cell>
          <cell r="F70">
            <v>-1133</v>
          </cell>
          <cell r="G70">
            <v>3.7066881547139405</v>
          </cell>
          <cell r="H70">
            <v>14.622381572461164</v>
          </cell>
          <cell r="I70">
            <v>28.741800834824094</v>
          </cell>
          <cell r="J70">
            <v>27.872352703560523</v>
          </cell>
          <cell r="K70">
            <v>-5.4721977052074138</v>
          </cell>
          <cell r="L70">
            <v>8.6701816570123107</v>
          </cell>
          <cell r="N70">
            <v>181.46375531424303</v>
          </cell>
          <cell r="O70">
            <v>467.41935483870992</v>
          </cell>
          <cell r="P70">
            <v>98.233158173949477</v>
          </cell>
        </row>
        <row r="71">
          <cell r="A71" t="str">
            <v>Biosense Israel</v>
          </cell>
          <cell r="B71" t="str">
            <v>004968</v>
          </cell>
          <cell r="C71">
            <v>1079</v>
          </cell>
          <cell r="D71">
            <v>750</v>
          </cell>
          <cell r="E71">
            <v>264</v>
          </cell>
          <cell r="F71">
            <v>1742</v>
          </cell>
          <cell r="G71">
            <v>43.866666666666667</v>
          </cell>
          <cell r="H71">
            <v>43.866666666666667</v>
          </cell>
          <cell r="I71">
            <v>308.71212121212119</v>
          </cell>
          <cell r="J71">
            <v>308.71212121212119</v>
          </cell>
          <cell r="K71">
            <v>-38.059701492537314</v>
          </cell>
          <cell r="L71">
            <v>-38.059701492537314</v>
          </cell>
          <cell r="N71">
            <v>329</v>
          </cell>
          <cell r="O71">
            <v>815</v>
          </cell>
          <cell r="P71">
            <v>-663</v>
          </cell>
        </row>
        <row r="72">
          <cell r="A72" t="str">
            <v>Ttl Biosense</v>
          </cell>
          <cell r="B72" t="str">
            <v>A000DP</v>
          </cell>
          <cell r="C72">
            <v>7443</v>
          </cell>
          <cell r="D72">
            <v>4628</v>
          </cell>
          <cell r="E72">
            <v>4780</v>
          </cell>
          <cell r="F72">
            <v>3482</v>
          </cell>
          <cell r="G72">
            <v>60.825410544511662</v>
          </cell>
          <cell r="H72">
            <v>63.752457979996606</v>
          </cell>
          <cell r="I72">
            <v>55.711297071129714</v>
          </cell>
          <cell r="J72">
            <v>55.406262653529502</v>
          </cell>
          <cell r="K72">
            <v>113.75646180356118</v>
          </cell>
          <cell r="L72">
            <v>118.35821821292215</v>
          </cell>
          <cell r="N72">
            <v>2950.4637553142429</v>
          </cell>
          <cell r="O72">
            <v>2648.4193548387102</v>
          </cell>
          <cell r="P72">
            <v>4121.23315817395</v>
          </cell>
        </row>
        <row r="73">
          <cell r="A73" t="str">
            <v>Ttl Croce Direct</v>
          </cell>
          <cell r="B73" t="str">
            <v>A000CG</v>
          </cell>
          <cell r="C73">
            <v>190884</v>
          </cell>
          <cell r="D73">
            <v>206674</v>
          </cell>
          <cell r="E73">
            <v>197058</v>
          </cell>
          <cell r="F73">
            <v>17695</v>
          </cell>
          <cell r="G73">
            <v>-7.6400514820441856</v>
          </cell>
          <cell r="H73">
            <v>-8.1763565484742351</v>
          </cell>
          <cell r="I73">
            <v>-3.1330877203665928</v>
          </cell>
          <cell r="J73">
            <v>-3.0261293442498172</v>
          </cell>
          <cell r="K73">
            <v>978.74540830743149</v>
          </cell>
          <cell r="L73">
            <v>976.76926124817692</v>
          </cell>
          <cell r="N73">
            <v>-16898.403132993641</v>
          </cell>
          <cell r="O73">
            <v>-5963.2299631918049</v>
          </cell>
          <cell r="P73">
            <v>172839.32077786489</v>
          </cell>
        </row>
        <row r="74">
          <cell r="A74" t="str">
            <v>DePuy Ortho Joint US</v>
          </cell>
          <cell r="B74" t="str">
            <v>000940</v>
          </cell>
          <cell r="C74">
            <v>50302</v>
          </cell>
          <cell r="D74">
            <v>44622</v>
          </cell>
          <cell r="E74">
            <v>49001</v>
          </cell>
          <cell r="F74">
            <v>42685</v>
          </cell>
          <cell r="G74">
            <v>12.729147057505266</v>
          </cell>
          <cell r="H74">
            <v>12.729147057505266</v>
          </cell>
          <cell r="I74">
            <v>2.6550478561662003</v>
          </cell>
          <cell r="J74">
            <v>2.6550478561662003</v>
          </cell>
          <cell r="K74">
            <v>17.84467611573152</v>
          </cell>
          <cell r="L74">
            <v>17.84467611573152</v>
          </cell>
          <cell r="N74">
            <v>5680</v>
          </cell>
          <cell r="O74">
            <v>1300.9999999999998</v>
          </cell>
          <cell r="P74">
            <v>7616.9999999999991</v>
          </cell>
        </row>
        <row r="75">
          <cell r="A75" t="str">
            <v>DePuy Acromed USA</v>
          </cell>
          <cell r="B75" t="str">
            <v>000942</v>
          </cell>
          <cell r="C75">
            <v>28953</v>
          </cell>
          <cell r="D75">
            <v>30400</v>
          </cell>
          <cell r="E75">
            <v>27218</v>
          </cell>
          <cell r="F75">
            <v>25264</v>
          </cell>
          <cell r="G75">
            <v>-4.7598684210526319</v>
          </cell>
          <cell r="H75">
            <v>-4.7598684210526319</v>
          </cell>
          <cell r="I75">
            <v>6.3744580792122862</v>
          </cell>
          <cell r="J75">
            <v>6.3744580792122862</v>
          </cell>
          <cell r="K75">
            <v>14.601804939835338</v>
          </cell>
          <cell r="L75">
            <v>14.601804939835338</v>
          </cell>
          <cell r="N75">
            <v>-1447.0000000000002</v>
          </cell>
          <cell r="O75">
            <v>1735</v>
          </cell>
          <cell r="P75">
            <v>3689</v>
          </cell>
        </row>
        <row r="76">
          <cell r="A76" t="str">
            <v>DePuy Ace Medical US</v>
          </cell>
          <cell r="B76" t="str">
            <v>000944</v>
          </cell>
          <cell r="C76">
            <v>6879</v>
          </cell>
          <cell r="D76">
            <v>5922</v>
          </cell>
          <cell r="E76">
            <v>5383</v>
          </cell>
          <cell r="F76">
            <v>5706</v>
          </cell>
          <cell r="G76">
            <v>16.160081053698075</v>
          </cell>
          <cell r="H76">
            <v>16.160081053698075</v>
          </cell>
          <cell r="I76">
            <v>27.791194501207507</v>
          </cell>
          <cell r="J76">
            <v>27.791194501207507</v>
          </cell>
          <cell r="K76">
            <v>20.557308096740272</v>
          </cell>
          <cell r="L76">
            <v>20.557308096740272</v>
          </cell>
          <cell r="N76">
            <v>957</v>
          </cell>
          <cell r="O76">
            <v>1496</v>
          </cell>
          <cell r="P76">
            <v>1172.9999999999998</v>
          </cell>
        </row>
        <row r="77">
          <cell r="A77" t="str">
            <v>DePuy CBS USA</v>
          </cell>
          <cell r="B77" t="str">
            <v>000946</v>
          </cell>
          <cell r="C77">
            <v>-317</v>
          </cell>
          <cell r="D77">
            <v>-106</v>
          </cell>
          <cell r="E77">
            <v>47</v>
          </cell>
          <cell r="F77">
            <v>-224</v>
          </cell>
          <cell r="G77">
            <v>-199.0566037735849</v>
          </cell>
          <cell r="H77">
            <v>-199.0566037735849</v>
          </cell>
          <cell r="I77">
            <v>-774.468085106383</v>
          </cell>
          <cell r="J77">
            <v>-774.468085106383</v>
          </cell>
          <cell r="K77">
            <v>-41.517857142857146</v>
          </cell>
          <cell r="L77">
            <v>-41.517857142857146</v>
          </cell>
          <cell r="N77">
            <v>-211</v>
          </cell>
          <cell r="O77">
            <v>-364</v>
          </cell>
          <cell r="P77">
            <v>-93</v>
          </cell>
        </row>
        <row r="78">
          <cell r="A78" t="str">
            <v>DePuy Ireland</v>
          </cell>
          <cell r="B78" t="str">
            <v>003970</v>
          </cell>
          <cell r="C78">
            <v>15625</v>
          </cell>
          <cell r="D78">
            <v>20725</v>
          </cell>
          <cell r="E78">
            <v>18348</v>
          </cell>
          <cell r="F78">
            <v>21943</v>
          </cell>
          <cell r="G78">
            <v>-24.607961399276235</v>
          </cell>
          <cell r="H78">
            <v>-33.625078171303016</v>
          </cell>
          <cell r="I78">
            <v>-14.840854589056027</v>
          </cell>
          <cell r="J78">
            <v>-13.661067258659306</v>
          </cell>
          <cell r="K78">
            <v>-28.792781296996768</v>
          </cell>
          <cell r="L78">
            <v>-37.20591974697787</v>
          </cell>
          <cell r="N78">
            <v>-6968.7974510025506</v>
          </cell>
          <cell r="O78">
            <v>-2506.5326206188097</v>
          </cell>
          <cell r="P78">
            <v>-8164.0949700793535</v>
          </cell>
        </row>
        <row r="79">
          <cell r="A79" t="str">
            <v>DePuy Australia</v>
          </cell>
          <cell r="B79" t="str">
            <v>002961</v>
          </cell>
          <cell r="C79">
            <v>1554</v>
          </cell>
          <cell r="D79">
            <v>435</v>
          </cell>
          <cell r="E79">
            <v>-1416</v>
          </cell>
          <cell r="F79">
            <v>419</v>
          </cell>
          <cell r="G79">
            <v>257.24137931034483</v>
          </cell>
          <cell r="H79">
            <v>204.73119479415698</v>
          </cell>
          <cell r="I79">
            <v>209.74576271186444</v>
          </cell>
          <cell r="J79">
            <v>210.56134005152049</v>
          </cell>
          <cell r="K79">
            <v>270.88305489260142</v>
          </cell>
          <cell r="L79">
            <v>209.7088330635072</v>
          </cell>
          <cell r="N79">
            <v>890.58069735458287</v>
          </cell>
          <cell r="O79">
            <v>2981.54857512953</v>
          </cell>
          <cell r="P79">
            <v>878.68001053609521</v>
          </cell>
        </row>
        <row r="80">
          <cell r="A80" t="str">
            <v>DePuy France</v>
          </cell>
          <cell r="B80" t="str">
            <v>002231</v>
          </cell>
          <cell r="C80">
            <v>1533</v>
          </cell>
          <cell r="D80">
            <v>328</v>
          </cell>
          <cell r="E80">
            <v>-233</v>
          </cell>
          <cell r="F80">
            <v>-133</v>
          </cell>
          <cell r="G80">
            <v>367.3780487804878</v>
          </cell>
          <cell r="H80">
            <v>315.34281835308838</v>
          </cell>
          <cell r="I80">
            <v>757.93991416309018</v>
          </cell>
          <cell r="J80">
            <v>762.39192635442078</v>
          </cell>
          <cell r="K80">
            <v>1252.6315789473683</v>
          </cell>
          <cell r="L80">
            <v>1091.9277604283313</v>
          </cell>
          <cell r="N80">
            <v>1034.3244441981299</v>
          </cell>
          <cell r="O80">
            <v>1776.3731884058004</v>
          </cell>
          <cell r="P80">
            <v>1452.2639213696807</v>
          </cell>
        </row>
        <row r="81">
          <cell r="A81" t="str">
            <v>DePuy Germany</v>
          </cell>
          <cell r="B81" t="str">
            <v>002301</v>
          </cell>
          <cell r="C81">
            <v>325</v>
          </cell>
          <cell r="D81">
            <v>701</v>
          </cell>
          <cell r="E81">
            <v>1081</v>
          </cell>
          <cell r="F81">
            <v>30</v>
          </cell>
          <cell r="G81">
            <v>-53.637660485021399</v>
          </cell>
          <cell r="H81">
            <v>-62.726146472605151</v>
          </cell>
          <cell r="I81">
            <v>-69.935245143385757</v>
          </cell>
          <cell r="J81">
            <v>-68.545610592732217</v>
          </cell>
          <cell r="K81">
            <v>983.33333333333348</v>
          </cell>
          <cell r="L81">
            <v>955.8765482191269</v>
          </cell>
          <cell r="N81">
            <v>-439.71028677296209</v>
          </cell>
          <cell r="O81">
            <v>-740.97805050743534</v>
          </cell>
          <cell r="P81">
            <v>286.76296446573809</v>
          </cell>
        </row>
        <row r="82">
          <cell r="A82" t="str">
            <v>DePuy UK</v>
          </cell>
          <cell r="B82" t="str">
            <v>005110</v>
          </cell>
          <cell r="C82">
            <v>7771</v>
          </cell>
          <cell r="D82">
            <v>5306</v>
          </cell>
          <cell r="E82">
            <v>11766</v>
          </cell>
          <cell r="F82">
            <v>-167</v>
          </cell>
          <cell r="G82">
            <v>46.456841311722577</v>
          </cell>
          <cell r="H82">
            <v>42.986683987880134</v>
          </cell>
          <cell r="I82">
            <v>-33.953765085840558</v>
          </cell>
          <cell r="J82">
            <v>-33.98327472904505</v>
          </cell>
          <cell r="K82">
            <v>4753.2934131736529</v>
          </cell>
          <cell r="L82">
            <v>4426.6865360714137</v>
          </cell>
          <cell r="N82">
            <v>2280.8734523969201</v>
          </cell>
          <cell r="O82">
            <v>-3998.4721046194404</v>
          </cell>
          <cell r="P82">
            <v>7392.5665152392603</v>
          </cell>
        </row>
        <row r="83">
          <cell r="A83" t="str">
            <v>DePuy Italy</v>
          </cell>
          <cell r="B83" t="str">
            <v>002341</v>
          </cell>
          <cell r="C83">
            <v>-1079</v>
          </cell>
          <cell r="D83">
            <v>-849</v>
          </cell>
          <cell r="E83">
            <v>-962</v>
          </cell>
          <cell r="F83">
            <v>-271</v>
          </cell>
          <cell r="G83">
            <v>-27.090694935217904</v>
          </cell>
          <cell r="H83">
            <v>-14.402761569785985</v>
          </cell>
          <cell r="I83">
            <v>-12.162162162162161</v>
          </cell>
          <cell r="J83">
            <v>-12.478393163204366</v>
          </cell>
          <cell r="K83">
            <v>-298.15498154981549</v>
          </cell>
          <cell r="L83">
            <v>-234.76235357286308</v>
          </cell>
          <cell r="N83">
            <v>-122.27944572748301</v>
          </cell>
          <cell r="O83">
            <v>-120.042142230026</v>
          </cell>
          <cell r="P83">
            <v>-636.20597818245892</v>
          </cell>
        </row>
        <row r="84">
          <cell r="A84" t="str">
            <v>DePuy New Zealand</v>
          </cell>
          <cell r="B84" t="str">
            <v>002963</v>
          </cell>
          <cell r="C84">
            <v>-99</v>
          </cell>
          <cell r="D84">
            <v>115</v>
          </cell>
          <cell r="E84">
            <v>286</v>
          </cell>
          <cell r="F84">
            <v>0</v>
          </cell>
          <cell r="G84">
            <v>-186.08695652173913</v>
          </cell>
          <cell r="H84">
            <v>-179.35795543088699</v>
          </cell>
          <cell r="I84">
            <v>-134.61538461538464</v>
          </cell>
          <cell r="J84">
            <v>-134.80195177956364</v>
          </cell>
          <cell r="K84">
            <v>0</v>
          </cell>
          <cell r="L84">
            <v>0</v>
          </cell>
          <cell r="N84">
            <v>-206.26164874552003</v>
          </cell>
          <cell r="O84">
            <v>-385.533582089552</v>
          </cell>
          <cell r="P84">
            <v>0</v>
          </cell>
        </row>
        <row r="85">
          <cell r="A85" t="str">
            <v>DePuy Japan</v>
          </cell>
          <cell r="B85" t="str">
            <v>004081</v>
          </cell>
          <cell r="C85">
            <v>-917</v>
          </cell>
          <cell r="D85">
            <v>871</v>
          </cell>
          <cell r="E85">
            <v>-724</v>
          </cell>
          <cell r="F85">
            <v>524</v>
          </cell>
          <cell r="G85">
            <v>-205.28128587830076</v>
          </cell>
          <cell r="H85">
            <v>-201.76529228963605</v>
          </cell>
          <cell r="I85">
            <v>-26.657458563535911</v>
          </cell>
          <cell r="J85">
            <v>-26.026575468144483</v>
          </cell>
          <cell r="K85">
            <v>-275</v>
          </cell>
          <cell r="L85">
            <v>-263.87252427906867</v>
          </cell>
          <cell r="N85">
            <v>-1757.3756958427302</v>
          </cell>
          <cell r="O85">
            <v>-188.43240638936604</v>
          </cell>
          <cell r="P85">
            <v>-1382.6920272223199</v>
          </cell>
        </row>
        <row r="86">
          <cell r="A86" t="str">
            <v>DePuy CBS Germany</v>
          </cell>
          <cell r="B86" t="str">
            <v>002306</v>
          </cell>
          <cell r="C86">
            <v>-114</v>
          </cell>
          <cell r="D86">
            <v>-162</v>
          </cell>
          <cell r="E86">
            <v>-250</v>
          </cell>
          <cell r="F86">
            <v>-113</v>
          </cell>
          <cell r="G86">
            <v>29.62962962962963</v>
          </cell>
          <cell r="H86">
            <v>39.350889350889311</v>
          </cell>
          <cell r="I86">
            <v>54.4</v>
          </cell>
          <cell r="J86">
            <v>53.934303534303609</v>
          </cell>
          <cell r="K86">
            <v>-0.88495575221238942</v>
          </cell>
          <cell r="L86">
            <v>14.498490532147878</v>
          </cell>
          <cell r="N86">
            <v>63.748440748440686</v>
          </cell>
          <cell r="O86">
            <v>134.83575883575901</v>
          </cell>
          <cell r="P86">
            <v>16.383294301327101</v>
          </cell>
        </row>
        <row r="87">
          <cell r="A87" t="str">
            <v>DePuy CBS UK</v>
          </cell>
          <cell r="B87" t="str">
            <v>005116</v>
          </cell>
          <cell r="C87">
            <v>72</v>
          </cell>
          <cell r="D87">
            <v>53</v>
          </cell>
          <cell r="E87">
            <v>80</v>
          </cell>
          <cell r="F87">
            <v>-6</v>
          </cell>
          <cell r="G87">
            <v>35.849056603773583</v>
          </cell>
          <cell r="H87">
            <v>42.037590150797733</v>
          </cell>
          <cell r="I87">
            <v>-10</v>
          </cell>
          <cell r="J87">
            <v>-10.1</v>
          </cell>
          <cell r="K87">
            <v>1300</v>
          </cell>
          <cell r="L87">
            <v>1388.3597883597879</v>
          </cell>
          <cell r="N87">
            <v>22.279922779922799</v>
          </cell>
          <cell r="O87">
            <v>-8.08</v>
          </cell>
          <cell r="P87">
            <v>83.301587301587276</v>
          </cell>
        </row>
        <row r="88">
          <cell r="A88" t="str">
            <v>Sub Ttl DePuy</v>
          </cell>
          <cell r="B88" t="str">
            <v>A000DQ</v>
          </cell>
          <cell r="C88">
            <v>110488</v>
          </cell>
          <cell r="D88">
            <v>108361</v>
          </cell>
          <cell r="E88">
            <v>109625</v>
          </cell>
          <cell r="F88">
            <v>95657</v>
          </cell>
          <cell r="G88">
            <v>1.9628833251815689</v>
          </cell>
          <cell r="H88">
            <v>-0.2063635169602053</v>
          </cell>
          <cell r="I88">
            <v>0.78722919042189277</v>
          </cell>
          <cell r="J88">
            <v>1.0149934922841137</v>
          </cell>
          <cell r="K88">
            <v>15.504354098497757</v>
          </cell>
          <cell r="L88">
            <v>12.768501330513773</v>
          </cell>
          <cell r="N88">
            <v>-223.61757061324809</v>
          </cell>
          <cell r="O88">
            <v>1112.6866159164597</v>
          </cell>
          <cell r="P88">
            <v>12213.96531772956</v>
          </cell>
        </row>
        <row r="89">
          <cell r="A89" t="str">
            <v>Codman USA</v>
          </cell>
          <cell r="B89" t="str">
            <v>000945</v>
          </cell>
          <cell r="C89">
            <v>9888</v>
          </cell>
          <cell r="D89">
            <v>9331</v>
          </cell>
          <cell r="E89">
            <v>8404</v>
          </cell>
          <cell r="F89">
            <v>7424</v>
          </cell>
          <cell r="G89">
            <v>5.9693494802271996</v>
          </cell>
          <cell r="H89">
            <v>5.9693494802271996</v>
          </cell>
          <cell r="I89">
            <v>17.658257972394097</v>
          </cell>
          <cell r="J89">
            <v>17.658257972394097</v>
          </cell>
          <cell r="K89">
            <v>33.189655172413794</v>
          </cell>
          <cell r="L89">
            <v>33.189655172413794</v>
          </cell>
          <cell r="N89">
            <v>557</v>
          </cell>
          <cell r="O89">
            <v>1484</v>
          </cell>
          <cell r="P89">
            <v>2464</v>
          </cell>
        </row>
        <row r="90">
          <cell r="A90" t="str">
            <v>Codman France</v>
          </cell>
          <cell r="B90" t="str">
            <v>002230</v>
          </cell>
          <cell r="C90">
            <v>-59</v>
          </cell>
          <cell r="D90">
            <v>-25</v>
          </cell>
          <cell r="E90">
            <v>147</v>
          </cell>
          <cell r="F90">
            <v>-96</v>
          </cell>
          <cell r="G90">
            <v>-136</v>
          </cell>
          <cell r="H90">
            <v>-93.825620115528423</v>
          </cell>
          <cell r="I90">
            <v>-140.1360544217687</v>
          </cell>
          <cell r="J90">
            <v>-144.37350359138094</v>
          </cell>
          <cell r="K90">
            <v>38.541666666666664</v>
          </cell>
          <cell r="L90">
            <v>41.790186254776671</v>
          </cell>
          <cell r="N90">
            <v>-23.456405028882106</v>
          </cell>
          <cell r="O90">
            <v>-212.22905027932998</v>
          </cell>
          <cell r="P90">
            <v>40.11857880458561</v>
          </cell>
        </row>
        <row r="91">
          <cell r="A91" t="str">
            <v>Codman Germany</v>
          </cell>
          <cell r="B91" t="str">
            <v>002300</v>
          </cell>
          <cell r="C91">
            <v>-44</v>
          </cell>
          <cell r="D91">
            <v>36</v>
          </cell>
          <cell r="E91">
            <v>-26</v>
          </cell>
          <cell r="F91">
            <v>-50</v>
          </cell>
          <cell r="G91">
            <v>-222.22222222222226</v>
          </cell>
          <cell r="H91">
            <v>-208.58812732454226</v>
          </cell>
          <cell r="I91">
            <v>-69.230769230769226</v>
          </cell>
          <cell r="J91">
            <v>-62.80428432327156</v>
          </cell>
          <cell r="K91">
            <v>12</v>
          </cell>
          <cell r="L91">
            <v>25.32424715198259</v>
          </cell>
          <cell r="N91">
            <v>-75.091725836835209</v>
          </cell>
          <cell r="O91">
            <v>-16.329113924050606</v>
          </cell>
          <cell r="P91">
            <v>12.662123575991293</v>
          </cell>
        </row>
        <row r="92">
          <cell r="A92" t="str">
            <v>Codman Italy</v>
          </cell>
          <cell r="B92" t="str">
            <v>002334</v>
          </cell>
          <cell r="C92">
            <v>-91</v>
          </cell>
          <cell r="D92">
            <v>-76</v>
          </cell>
          <cell r="E92">
            <v>-177</v>
          </cell>
          <cell r="F92">
            <v>0</v>
          </cell>
          <cell r="G92">
            <v>-19.736842105263158</v>
          </cell>
          <cell r="H92">
            <v>-7.3172514619883007</v>
          </cell>
          <cell r="I92">
            <v>48.587570621468934</v>
          </cell>
          <cell r="J92">
            <v>49.82230727173318</v>
          </cell>
          <cell r="K92">
            <v>0</v>
          </cell>
          <cell r="L92">
            <v>0</v>
          </cell>
          <cell r="N92">
            <v>-5.5611111111111082</v>
          </cell>
          <cell r="O92">
            <v>88.18548387096773</v>
          </cell>
          <cell r="P92">
            <v>0</v>
          </cell>
        </row>
        <row r="93">
          <cell r="A93" t="str">
            <v>Codman UK</v>
          </cell>
          <cell r="B93" t="str">
            <v>005100</v>
          </cell>
          <cell r="C93">
            <v>-511</v>
          </cell>
          <cell r="D93">
            <v>-270</v>
          </cell>
          <cell r="E93">
            <v>-34</v>
          </cell>
          <cell r="F93">
            <v>-341</v>
          </cell>
          <cell r="G93">
            <v>-89.259259259259252</v>
          </cell>
          <cell r="H93">
            <v>-83.306790905469256</v>
          </cell>
          <cell r="I93">
            <v>-1402.9411764705883</v>
          </cell>
          <cell r="J93">
            <v>-1404.5094698867624</v>
          </cell>
          <cell r="K93">
            <v>-49.853372434017594</v>
          </cell>
          <cell r="L93">
            <v>-43.452631179492677</v>
          </cell>
          <cell r="N93">
            <v>-224.92833544476699</v>
          </cell>
          <cell r="O93">
            <v>-477.5332197614992</v>
          </cell>
          <cell r="P93">
            <v>-148.17347232207004</v>
          </cell>
        </row>
        <row r="94">
          <cell r="A94" t="str">
            <v>Ttl Codman</v>
          </cell>
          <cell r="B94" t="str">
            <v>A000DR</v>
          </cell>
          <cell r="C94">
            <v>9183</v>
          </cell>
          <cell r="D94">
            <v>8996</v>
          </cell>
          <cell r="E94">
            <v>8314</v>
          </cell>
          <cell r="F94">
            <v>6937</v>
          </cell>
          <cell r="G94">
            <v>2.0787016451756335</v>
          </cell>
          <cell r="H94">
            <v>2.5340420473366456</v>
          </cell>
          <cell r="I94">
            <v>10.452249218186195</v>
          </cell>
          <cell r="J94">
            <v>10.417297328675582</v>
          </cell>
          <cell r="K94">
            <v>32.377108260054776</v>
          </cell>
          <cell r="L94">
            <v>33.05735416793911</v>
          </cell>
          <cell r="N94">
            <v>227.96242257840464</v>
          </cell>
          <cell r="O94">
            <v>866.09409990608799</v>
          </cell>
          <cell r="P94">
            <v>2293.1886586299361</v>
          </cell>
        </row>
        <row r="95">
          <cell r="A95" t="str">
            <v>Mitek USA</v>
          </cell>
          <cell r="B95" t="str">
            <v>001225</v>
          </cell>
          <cell r="C95">
            <v>3124</v>
          </cell>
          <cell r="D95">
            <v>0</v>
          </cell>
          <cell r="E95">
            <v>3126</v>
          </cell>
          <cell r="F95">
            <v>0</v>
          </cell>
          <cell r="G95">
            <v>0</v>
          </cell>
          <cell r="H95">
            <v>0</v>
          </cell>
          <cell r="I95">
            <v>-6.3979526551503518E-2</v>
          </cell>
          <cell r="J95">
            <v>-6.3979526551503504E-2</v>
          </cell>
          <cell r="K95">
            <v>0</v>
          </cell>
          <cell r="L95">
            <v>0</v>
          </cell>
          <cell r="N95">
            <v>0</v>
          </cell>
          <cell r="O95">
            <v>-1.9999999999999996</v>
          </cell>
          <cell r="P95">
            <v>0</v>
          </cell>
        </row>
        <row r="96">
          <cell r="A96" t="str">
            <v>Mitek France</v>
          </cell>
          <cell r="B96" t="str">
            <v>003524</v>
          </cell>
          <cell r="C96">
            <v>-508</v>
          </cell>
          <cell r="D96">
            <v>0</v>
          </cell>
          <cell r="E96">
            <v>-421</v>
          </cell>
          <cell r="F96">
            <v>0</v>
          </cell>
          <cell r="G96">
            <v>0</v>
          </cell>
          <cell r="H96">
            <v>0</v>
          </cell>
          <cell r="I96">
            <v>-20.665083135391924</v>
          </cell>
          <cell r="J96">
            <v>-21.394066129431828</v>
          </cell>
          <cell r="K96">
            <v>0</v>
          </cell>
          <cell r="L96">
            <v>0</v>
          </cell>
          <cell r="N96">
            <v>0</v>
          </cell>
          <cell r="O96">
            <v>-90.069018404907993</v>
          </cell>
          <cell r="P96">
            <v>0</v>
          </cell>
        </row>
        <row r="97">
          <cell r="A97" t="str">
            <v>Mitek Germany</v>
          </cell>
          <cell r="B97" t="str">
            <v>003613</v>
          </cell>
          <cell r="C97">
            <v>-261</v>
          </cell>
          <cell r="D97">
            <v>0</v>
          </cell>
          <cell r="E97">
            <v>-306</v>
          </cell>
          <cell r="F97">
            <v>0</v>
          </cell>
          <cell r="G97">
            <v>0</v>
          </cell>
          <cell r="H97">
            <v>0</v>
          </cell>
          <cell r="I97">
            <v>14.705882352941176</v>
          </cell>
          <cell r="J97">
            <v>13.470690359477127</v>
          </cell>
          <cell r="K97">
            <v>0</v>
          </cell>
          <cell r="L97">
            <v>0</v>
          </cell>
          <cell r="N97">
            <v>0</v>
          </cell>
          <cell r="O97">
            <v>41.220312500000013</v>
          </cell>
          <cell r="P97">
            <v>0</v>
          </cell>
        </row>
        <row r="98">
          <cell r="A98" t="str">
            <v>Mitek Italy</v>
          </cell>
          <cell r="B98" t="str">
            <v>002338</v>
          </cell>
          <cell r="C98">
            <v>-141</v>
          </cell>
          <cell r="D98">
            <v>0</v>
          </cell>
          <cell r="E98">
            <v>-221</v>
          </cell>
          <cell r="F98">
            <v>0</v>
          </cell>
          <cell r="G98">
            <v>0</v>
          </cell>
          <cell r="H98">
            <v>0</v>
          </cell>
          <cell r="I98">
            <v>36.199095022624434</v>
          </cell>
          <cell r="J98">
            <v>35.689619977545661</v>
          </cell>
          <cell r="K98">
            <v>0</v>
          </cell>
          <cell r="L98">
            <v>0</v>
          </cell>
          <cell r="N98">
            <v>0</v>
          </cell>
          <cell r="O98">
            <v>78.874060150375911</v>
          </cell>
          <cell r="P98">
            <v>0</v>
          </cell>
        </row>
        <row r="99">
          <cell r="A99" t="str">
            <v>Mitek UK</v>
          </cell>
          <cell r="B99" t="str">
            <v>002715</v>
          </cell>
          <cell r="C99">
            <v>-238</v>
          </cell>
          <cell r="D99">
            <v>0</v>
          </cell>
          <cell r="E99">
            <v>-392</v>
          </cell>
          <cell r="F99">
            <v>0</v>
          </cell>
          <cell r="G99">
            <v>0</v>
          </cell>
          <cell r="H99">
            <v>0</v>
          </cell>
          <cell r="I99">
            <v>39.285714285714285</v>
          </cell>
          <cell r="J99">
            <v>39.477040816326529</v>
          </cell>
          <cell r="K99">
            <v>0</v>
          </cell>
          <cell r="L99">
            <v>0</v>
          </cell>
          <cell r="N99">
            <v>0</v>
          </cell>
          <cell r="O99">
            <v>154.75</v>
          </cell>
          <cell r="P99">
            <v>0</v>
          </cell>
        </row>
        <row r="100">
          <cell r="A100" t="str">
            <v>Ttl Mitek</v>
          </cell>
          <cell r="B100" t="str">
            <v>A000MK</v>
          </cell>
          <cell r="C100">
            <v>1976</v>
          </cell>
          <cell r="D100">
            <v>0</v>
          </cell>
          <cell r="E100">
            <v>1786</v>
          </cell>
          <cell r="F100">
            <v>0</v>
          </cell>
          <cell r="G100">
            <v>0</v>
          </cell>
          <cell r="H100">
            <v>0</v>
          </cell>
          <cell r="I100">
            <v>10.638297872340427</v>
          </cell>
          <cell r="J100">
            <v>10.233782432556993</v>
          </cell>
          <cell r="K100">
            <v>0</v>
          </cell>
          <cell r="L100">
            <v>0</v>
          </cell>
          <cell r="N100">
            <v>0</v>
          </cell>
          <cell r="O100">
            <v>182.77535424546789</v>
          </cell>
          <cell r="P100">
            <v>0</v>
          </cell>
        </row>
        <row r="101">
          <cell r="A101" t="str">
            <v>Total DePuy</v>
          </cell>
          <cell r="B101" t="str">
            <v>A000CQ</v>
          </cell>
          <cell r="C101">
            <v>121647</v>
          </cell>
          <cell r="D101">
            <v>117357</v>
          </cell>
          <cell r="E101">
            <v>119725</v>
          </cell>
          <cell r="F101">
            <v>102594</v>
          </cell>
          <cell r="G101">
            <v>3.655512666479205</v>
          </cell>
          <cell r="H101">
            <v>1.6874535408754114</v>
          </cell>
          <cell r="I101">
            <v>1.6053455836291501</v>
          </cell>
          <cell r="J101">
            <v>1.8054341783821384</v>
          </cell>
          <cell r="K101">
            <v>18.571261477279371</v>
          </cell>
          <cell r="L101">
            <v>16.06639177374846</v>
          </cell>
          <cell r="N101">
            <v>1980.3448519651565</v>
          </cell>
          <cell r="O101">
            <v>2161.5560700680153</v>
          </cell>
          <cell r="P101">
            <v>16483.153976359496</v>
          </cell>
        </row>
        <row r="102">
          <cell r="A102" t="str">
            <v>J&amp;J Prof Canada</v>
          </cell>
          <cell r="B102" t="str">
            <v>003350</v>
          </cell>
          <cell r="C102">
            <v>1274</v>
          </cell>
          <cell r="D102">
            <v>906</v>
          </cell>
          <cell r="E102">
            <v>1144</v>
          </cell>
          <cell r="F102">
            <v>956</v>
          </cell>
          <cell r="G102">
            <v>40.618101545253865</v>
          </cell>
          <cell r="H102">
            <v>20.251010585878372</v>
          </cell>
          <cell r="I102">
            <v>11.363636363636363</v>
          </cell>
          <cell r="J102">
            <v>9.9683655248494745</v>
          </cell>
          <cell r="K102">
            <v>33.263598326359833</v>
          </cell>
          <cell r="L102">
            <v>15.43801034510377</v>
          </cell>
          <cell r="N102">
            <v>183.47415590805807</v>
          </cell>
          <cell r="O102">
            <v>114.038101604278</v>
          </cell>
          <cell r="P102">
            <v>147.58737889919203</v>
          </cell>
        </row>
        <row r="103">
          <cell r="A103" t="str">
            <v>Ttl Valeriani</v>
          </cell>
          <cell r="B103" t="str">
            <v>A000CH</v>
          </cell>
          <cell r="C103">
            <v>122921</v>
          </cell>
          <cell r="D103">
            <v>118263</v>
          </cell>
          <cell r="E103">
            <v>120869</v>
          </cell>
          <cell r="F103">
            <v>103550</v>
          </cell>
          <cell r="G103">
            <v>3.9386790458554244</v>
          </cell>
          <cell r="H103">
            <v>1.8296669354516752</v>
          </cell>
          <cell r="I103">
            <v>1.6977057806385427</v>
          </cell>
          <cell r="J103">
            <v>1.8826946294519633</v>
          </cell>
          <cell r="K103">
            <v>18.706904876871075</v>
          </cell>
          <cell r="L103">
            <v>16.06059039619381</v>
          </cell>
          <cell r="N103">
            <v>2163.8190078732146</v>
          </cell>
          <cell r="O103">
            <v>2275.5941716722932</v>
          </cell>
          <cell r="P103">
            <v>16630.741355258691</v>
          </cell>
        </row>
        <row r="104">
          <cell r="A104" t="str">
            <v>J&amp;J Medical China</v>
          </cell>
          <cell r="B104" t="str">
            <v>003435</v>
          </cell>
          <cell r="C104">
            <v>3448</v>
          </cell>
          <cell r="D104">
            <v>3314</v>
          </cell>
          <cell r="E104">
            <v>3290</v>
          </cell>
          <cell r="F104">
            <v>2029</v>
          </cell>
          <cell r="G104">
            <v>4.0434520217260106</v>
          </cell>
          <cell r="H104">
            <v>4.1414082983952323</v>
          </cell>
          <cell r="I104">
            <v>4.8024316109422491</v>
          </cell>
          <cell r="J104">
            <v>4.4910881851951059</v>
          </cell>
          <cell r="K104">
            <v>69.935929029078366</v>
          </cell>
          <cell r="L104">
            <v>69.60995202465007</v>
          </cell>
          <cell r="N104">
            <v>137.24627100881798</v>
          </cell>
          <cell r="O104">
            <v>147.75680129291899</v>
          </cell>
          <cell r="P104">
            <v>1412.3859265801498</v>
          </cell>
        </row>
        <row r="105">
          <cell r="A105" t="str">
            <v>J&amp;J Med Hong Kong</v>
          </cell>
          <cell r="B105" t="str">
            <v>003850</v>
          </cell>
          <cell r="C105">
            <v>419</v>
          </cell>
          <cell r="D105">
            <v>440</v>
          </cell>
          <cell r="E105">
            <v>363</v>
          </cell>
          <cell r="F105">
            <v>536</v>
          </cell>
          <cell r="G105">
            <v>-4.7727272727272725</v>
          </cell>
          <cell r="H105">
            <v>-3.162198505020863</v>
          </cell>
          <cell r="I105">
            <v>15.426997245179065</v>
          </cell>
          <cell r="J105">
            <v>14.887468909807385</v>
          </cell>
          <cell r="K105">
            <v>-21.828358208955223</v>
          </cell>
          <cell r="L105">
            <v>-21.620965974641603</v>
          </cell>
          <cell r="N105">
            <v>-13.913673422091795</v>
          </cell>
          <cell r="O105">
            <v>54.041512142600808</v>
          </cell>
          <cell r="P105">
            <v>-115.888377624079</v>
          </cell>
        </row>
        <row r="106">
          <cell r="A106" t="str">
            <v>J&amp;J Medical Taiwan</v>
          </cell>
          <cell r="B106" t="str">
            <v>004890</v>
          </cell>
          <cell r="C106">
            <v>-311</v>
          </cell>
          <cell r="D106">
            <v>331</v>
          </cell>
          <cell r="E106">
            <v>-364</v>
          </cell>
          <cell r="F106">
            <v>158</v>
          </cell>
          <cell r="G106">
            <v>-193.95770392749245</v>
          </cell>
          <cell r="H106">
            <v>-189.91031895983866</v>
          </cell>
          <cell r="I106">
            <v>14.560439560439562</v>
          </cell>
          <cell r="J106">
            <v>14.891919917045545</v>
          </cell>
          <cell r="K106">
            <v>-296.8354430379747</v>
          </cell>
          <cell r="L106">
            <v>-271.28282842192721</v>
          </cell>
          <cell r="N106">
            <v>-628.60315575706591</v>
          </cell>
          <cell r="O106">
            <v>54.206588498045789</v>
          </cell>
          <cell r="P106">
            <v>-428.62686890664497</v>
          </cell>
        </row>
        <row r="107">
          <cell r="A107" t="str">
            <v>Sub-total Greater China</v>
          </cell>
          <cell r="B107" t="str">
            <v>A000FG</v>
          </cell>
          <cell r="C107">
            <v>3556</v>
          </cell>
          <cell r="D107">
            <v>4085</v>
          </cell>
          <cell r="E107">
            <v>3289</v>
          </cell>
          <cell r="F107">
            <v>2723</v>
          </cell>
          <cell r="G107">
            <v>-12.949816401468789</v>
          </cell>
          <cell r="H107">
            <v>-12.368924312615418</v>
          </cell>
          <cell r="I107">
            <v>8.1179689875342067</v>
          </cell>
          <cell r="J107">
            <v>7.7836698672412767</v>
          </cell>
          <cell r="K107">
            <v>30.591259640102827</v>
          </cell>
          <cell r="L107">
            <v>31.871857511914282</v>
          </cell>
          <cell r="N107">
            <v>-505.27055817033983</v>
          </cell>
          <cell r="O107">
            <v>256.00490193356563</v>
          </cell>
          <cell r="P107">
            <v>867.87068004942591</v>
          </cell>
        </row>
        <row r="108">
          <cell r="A108" t="str">
            <v>J&amp;J Medical Korea</v>
          </cell>
          <cell r="B108" t="str">
            <v>002450</v>
          </cell>
          <cell r="C108">
            <v>-1250</v>
          </cell>
          <cell r="D108">
            <v>-776</v>
          </cell>
          <cell r="E108">
            <v>-1132</v>
          </cell>
          <cell r="F108">
            <v>-578</v>
          </cell>
          <cell r="G108">
            <v>-61.082474226804123</v>
          </cell>
          <cell r="H108">
            <v>-58.628293037141887</v>
          </cell>
          <cell r="I108">
            <v>-10.424028268551236</v>
          </cell>
          <cell r="J108">
            <v>-9.1851127185616619</v>
          </cell>
          <cell r="K108">
            <v>-116.26297577854672</v>
          </cell>
          <cell r="L108">
            <v>-101.39961035563392</v>
          </cell>
          <cell r="N108">
            <v>-454.95555396822107</v>
          </cell>
          <cell r="O108">
            <v>-103.97547597411801</v>
          </cell>
          <cell r="P108">
            <v>-586.08974785556404</v>
          </cell>
        </row>
        <row r="109">
          <cell r="A109" t="str">
            <v>Subtotal N Asia Region</v>
          </cell>
          <cell r="B109" t="str">
            <v>A000FN</v>
          </cell>
          <cell r="C109">
            <v>2306</v>
          </cell>
          <cell r="D109">
            <v>3309</v>
          </cell>
          <cell r="E109">
            <v>2157</v>
          </cell>
          <cell r="F109">
            <v>2145</v>
          </cell>
          <cell r="G109">
            <v>-30.311272287700213</v>
          </cell>
          <cell r="H109">
            <v>-29.018619284936864</v>
          </cell>
          <cell r="I109">
            <v>6.9077422345850721</v>
          </cell>
          <cell r="J109">
            <v>7.0481885006698013</v>
          </cell>
          <cell r="K109">
            <v>7.5058275058275061</v>
          </cell>
          <cell r="L109">
            <v>13.136640195518035</v>
          </cell>
          <cell r="N109">
            <v>-960.22611213856078</v>
          </cell>
          <cell r="O109">
            <v>152.02942595944762</v>
          </cell>
          <cell r="P109">
            <v>281.78093219386182</v>
          </cell>
        </row>
        <row r="110">
          <cell r="A110" t="str">
            <v>J&amp;J Pakistan</v>
          </cell>
          <cell r="B110" t="str">
            <v>002540</v>
          </cell>
          <cell r="C110">
            <v>111</v>
          </cell>
          <cell r="D110">
            <v>165</v>
          </cell>
          <cell r="E110">
            <v>107</v>
          </cell>
          <cell r="F110">
            <v>252</v>
          </cell>
          <cell r="G110">
            <v>-32.727272727272734</v>
          </cell>
          <cell r="H110">
            <v>-28.573074079960605</v>
          </cell>
          <cell r="I110">
            <v>3.7383177570093462</v>
          </cell>
          <cell r="J110">
            <v>2.0523409592375983</v>
          </cell>
          <cell r="K110">
            <v>-55.952380952380949</v>
          </cell>
          <cell r="L110">
            <v>-53.115056176403982</v>
          </cell>
          <cell r="N110">
            <v>-47.145572231934992</v>
          </cell>
          <cell r="O110">
            <v>2.1960048263842302</v>
          </cell>
          <cell r="P110">
            <v>-133.84994156453806</v>
          </cell>
        </row>
        <row r="111">
          <cell r="A111" t="str">
            <v>J&amp;J Med Indonesia</v>
          </cell>
          <cell r="B111" t="str">
            <v>003891</v>
          </cell>
          <cell r="C111">
            <v>550</v>
          </cell>
          <cell r="D111">
            <v>423</v>
          </cell>
          <cell r="E111">
            <v>-47</v>
          </cell>
          <cell r="F111">
            <v>472</v>
          </cell>
          <cell r="G111">
            <v>30.023640661938536</v>
          </cell>
          <cell r="H111">
            <v>21.771423116709979</v>
          </cell>
          <cell r="I111">
            <v>1270.2127659574469</v>
          </cell>
          <cell r="J111">
            <v>1245.2614241486724</v>
          </cell>
          <cell r="K111">
            <v>16.525423728813561</v>
          </cell>
          <cell r="L111">
            <v>9.8928788254383679</v>
          </cell>
          <cell r="N111">
            <v>92.093119783683207</v>
          </cell>
          <cell r="O111">
            <v>585.27286934987603</v>
          </cell>
          <cell r="P111">
            <v>46.694388056069101</v>
          </cell>
        </row>
        <row r="112">
          <cell r="A112" t="str">
            <v>J&amp;J Medical Malaysia</v>
          </cell>
          <cell r="B112" t="str">
            <v>004131</v>
          </cell>
          <cell r="C112">
            <v>288</v>
          </cell>
          <cell r="D112">
            <v>425</v>
          </cell>
          <cell r="E112">
            <v>312</v>
          </cell>
          <cell r="F112">
            <v>452</v>
          </cell>
          <cell r="G112">
            <v>-32.235294117647058</v>
          </cell>
          <cell r="H112">
            <v>-31.480405250994828</v>
          </cell>
          <cell r="I112">
            <v>-7.6923076923076916</v>
          </cell>
          <cell r="J112">
            <v>-5.4153846153846157</v>
          </cell>
          <cell r="K112">
            <v>-36.283185840707965</v>
          </cell>
          <cell r="L112">
            <v>-35.651558004152655</v>
          </cell>
          <cell r="N112">
            <v>-133.791722316728</v>
          </cell>
          <cell r="O112">
            <v>-16.896000000000001</v>
          </cell>
          <cell r="P112">
            <v>-161.14504217877001</v>
          </cell>
        </row>
        <row r="113">
          <cell r="A113" t="str">
            <v>J&amp;J Med Philippines</v>
          </cell>
          <cell r="B113" t="str">
            <v>004360</v>
          </cell>
          <cell r="C113">
            <v>15</v>
          </cell>
          <cell r="D113">
            <v>209</v>
          </cell>
          <cell r="E113">
            <v>33</v>
          </cell>
          <cell r="F113">
            <v>188</v>
          </cell>
          <cell r="G113">
            <v>-92.822966507177028</v>
          </cell>
          <cell r="H113">
            <v>-92.557884802066496</v>
          </cell>
          <cell r="I113">
            <v>-54.54545454545454</v>
          </cell>
          <cell r="J113">
            <v>-64.542347604548468</v>
          </cell>
          <cell r="K113">
            <v>-92.021276595744681</v>
          </cell>
          <cell r="L113">
            <v>-90.757767924699493</v>
          </cell>
          <cell r="N113">
            <v>-193.44597923631898</v>
          </cell>
          <cell r="O113">
            <v>-21.298974709500992</v>
          </cell>
          <cell r="P113">
            <v>-170.62460369843504</v>
          </cell>
        </row>
        <row r="114">
          <cell r="A114" t="str">
            <v>J&amp;J Medical Singapor</v>
          </cell>
          <cell r="B114" t="str">
            <v>004471</v>
          </cell>
          <cell r="C114">
            <v>207</v>
          </cell>
          <cell r="D114">
            <v>579</v>
          </cell>
          <cell r="E114">
            <v>98</v>
          </cell>
          <cell r="F114">
            <v>657</v>
          </cell>
          <cell r="G114">
            <v>-64.248704663212436</v>
          </cell>
          <cell r="H114">
            <v>-66.12086181391139</v>
          </cell>
          <cell r="I114">
            <v>111.22448979591836</v>
          </cell>
          <cell r="J114">
            <v>112.90469067208063</v>
          </cell>
          <cell r="K114">
            <v>-68.493150684931493</v>
          </cell>
          <cell r="L114">
            <v>-69.846609258369256</v>
          </cell>
          <cell r="N114">
            <v>-382.83978990254695</v>
          </cell>
          <cell r="O114">
            <v>110.64659685863903</v>
          </cell>
          <cell r="P114">
            <v>-458.89222282748597</v>
          </cell>
        </row>
        <row r="115">
          <cell r="A115" t="str">
            <v>J&amp;J Medical Thailand</v>
          </cell>
          <cell r="B115" t="str">
            <v>004940</v>
          </cell>
          <cell r="C115">
            <v>904</v>
          </cell>
          <cell r="D115">
            <v>589</v>
          </cell>
          <cell r="E115">
            <v>507</v>
          </cell>
          <cell r="F115">
            <v>534</v>
          </cell>
          <cell r="G115">
            <v>53.480475382003398</v>
          </cell>
          <cell r="H115">
            <v>46.367587004326836</v>
          </cell>
          <cell r="I115">
            <v>78.303747534516759</v>
          </cell>
          <cell r="J115">
            <v>76.590128914762943</v>
          </cell>
          <cell r="K115">
            <v>69.288389513108612</v>
          </cell>
          <cell r="L115">
            <v>68.272696648308241</v>
          </cell>
          <cell r="N115">
            <v>273.10508745548509</v>
          </cell>
          <cell r="O115">
            <v>388.31195359784812</v>
          </cell>
          <cell r="P115">
            <v>364.57620010196598</v>
          </cell>
        </row>
        <row r="116">
          <cell r="A116" t="str">
            <v>Subt PASEAN</v>
          </cell>
          <cell r="B116" t="str">
            <v>A000FH</v>
          </cell>
          <cell r="C116">
            <v>2075</v>
          </cell>
          <cell r="D116">
            <v>2390</v>
          </cell>
          <cell r="E116">
            <v>1010</v>
          </cell>
          <cell r="F116">
            <v>2555</v>
          </cell>
          <cell r="G116">
            <v>-13.179916317991633</v>
          </cell>
          <cell r="H116">
            <v>-16.402713658927233</v>
          </cell>
          <cell r="I116">
            <v>105.44554455445547</v>
          </cell>
          <cell r="J116">
            <v>103.78539108150952</v>
          </cell>
          <cell r="K116">
            <v>-18.786692759295498</v>
          </cell>
          <cell r="L116">
            <v>-20.087719065017374</v>
          </cell>
          <cell r="N116">
            <v>-392.02485644836088</v>
          </cell>
          <cell r="O116">
            <v>1048.2324499232461</v>
          </cell>
          <cell r="P116">
            <v>-513.24122211119391</v>
          </cell>
        </row>
        <row r="117">
          <cell r="A117" t="str">
            <v>J&amp;J Medical Austral</v>
          </cell>
          <cell r="B117" t="str">
            <v>002960</v>
          </cell>
          <cell r="C117">
            <v>4575</v>
          </cell>
          <cell r="D117">
            <v>1731</v>
          </cell>
          <cell r="E117">
            <v>930</v>
          </cell>
          <cell r="F117">
            <v>2915</v>
          </cell>
          <cell r="G117">
            <v>164.29809358752169</v>
          </cell>
          <cell r="H117">
            <v>124.00731942809593</v>
          </cell>
          <cell r="I117">
            <v>391.93548387096774</v>
          </cell>
          <cell r="J117">
            <v>391.97123052746241</v>
          </cell>
          <cell r="K117">
            <v>56.946826758147516</v>
          </cell>
          <cell r="L117">
            <v>29.09196899142713</v>
          </cell>
          <cell r="N117">
            <v>2146.5666993003406</v>
          </cell>
          <cell r="O117">
            <v>3645.3324439054004</v>
          </cell>
          <cell r="P117">
            <v>848.0308961001009</v>
          </cell>
        </row>
        <row r="118">
          <cell r="A118" t="str">
            <v>J&amp;J Prof. India</v>
          </cell>
          <cell r="B118" t="str">
            <v>003872</v>
          </cell>
          <cell r="C118">
            <v>2598</v>
          </cell>
          <cell r="D118">
            <v>2676</v>
          </cell>
          <cell r="E118">
            <v>2249</v>
          </cell>
          <cell r="F118">
            <v>2705</v>
          </cell>
          <cell r="G118">
            <v>-2.9147982062780269</v>
          </cell>
          <cell r="H118">
            <v>-8.361728992205828</v>
          </cell>
          <cell r="I118">
            <v>15.518008003557137</v>
          </cell>
          <cell r="J118">
            <v>14.370442758702534</v>
          </cell>
          <cell r="K118">
            <v>-3.9556377079482439</v>
          </cell>
          <cell r="L118">
            <v>-10.253794747606694</v>
          </cell>
          <cell r="N118">
            <v>-223.75986783142795</v>
          </cell>
          <cell r="O118">
            <v>323.19125764322001</v>
          </cell>
          <cell r="P118">
            <v>-277.36514792276108</v>
          </cell>
        </row>
        <row r="119">
          <cell r="A119" t="str">
            <v>Asia-Pac Reg Off-Pro</v>
          </cell>
          <cell r="B119" t="str">
            <v>005280</v>
          </cell>
          <cell r="C119">
            <v>-3146</v>
          </cell>
          <cell r="D119">
            <v>-2910</v>
          </cell>
          <cell r="E119">
            <v>-1533</v>
          </cell>
          <cell r="F119">
            <v>-3430</v>
          </cell>
          <cell r="G119">
            <v>-8.1099656357388312</v>
          </cell>
          <cell r="H119">
            <v>-8.1099656357388312</v>
          </cell>
          <cell r="I119">
            <v>-105.21852576647098</v>
          </cell>
          <cell r="J119">
            <v>-105.21852576647098</v>
          </cell>
          <cell r="K119">
            <v>8.2798833819241988</v>
          </cell>
          <cell r="L119">
            <v>8.2798833819241988</v>
          </cell>
          <cell r="N119">
            <v>-235.99999999999997</v>
          </cell>
          <cell r="O119">
            <v>-1613</v>
          </cell>
          <cell r="P119">
            <v>284</v>
          </cell>
        </row>
        <row r="120">
          <cell r="A120" t="str">
            <v>Ttl Asia Pac Excl Japan</v>
          </cell>
          <cell r="B120" t="str">
            <v>A000DS</v>
          </cell>
          <cell r="C120">
            <v>8408</v>
          </cell>
          <cell r="D120">
            <v>7196</v>
          </cell>
          <cell r="E120">
            <v>4813</v>
          </cell>
          <cell r="F120">
            <v>6890</v>
          </cell>
          <cell r="G120">
            <v>16.842690383546415</v>
          </cell>
          <cell r="H120">
            <v>4.6491920911894153</v>
          </cell>
          <cell r="I120">
            <v>74.693538333679612</v>
          </cell>
          <cell r="J120">
            <v>73.878777839836161</v>
          </cell>
          <cell r="K120">
            <v>22.031930333817126</v>
          </cell>
          <cell r="L120">
            <v>9.0450719631350918</v>
          </cell>
          <cell r="N120">
            <v>334.55586288199032</v>
          </cell>
          <cell r="O120">
            <v>3555.7855774313143</v>
          </cell>
          <cell r="P120">
            <v>623.20545826000784</v>
          </cell>
        </row>
        <row r="121">
          <cell r="A121" t="str">
            <v>J&amp;J Medical Japan</v>
          </cell>
          <cell r="B121" t="str">
            <v>004090</v>
          </cell>
          <cell r="C121">
            <v>6997</v>
          </cell>
          <cell r="D121">
            <v>8861</v>
          </cell>
          <cell r="E121">
            <v>6905</v>
          </cell>
          <cell r="F121">
            <v>6684</v>
          </cell>
          <cell r="G121">
            <v>-21.036000451416317</v>
          </cell>
          <cell r="H121">
            <v>-24.051295787476583</v>
          </cell>
          <cell r="I121">
            <v>1.3323678493845039</v>
          </cell>
          <cell r="J121">
            <v>0.24693341165371177</v>
          </cell>
          <cell r="K121">
            <v>4.6828246558946738</v>
          </cell>
          <cell r="L121">
            <v>1.1266503895704802</v>
          </cell>
          <cell r="N121">
            <v>-2131.1853197283003</v>
          </cell>
          <cell r="O121">
            <v>17.050752074688798</v>
          </cell>
          <cell r="P121">
            <v>75.305312038890904</v>
          </cell>
        </row>
        <row r="122">
          <cell r="A122" t="str">
            <v>Total Japan</v>
          </cell>
          <cell r="B122" t="str">
            <v>A000DT</v>
          </cell>
          <cell r="C122">
            <v>6997</v>
          </cell>
          <cell r="D122">
            <v>8861</v>
          </cell>
          <cell r="E122">
            <v>6905</v>
          </cell>
          <cell r="F122">
            <v>6684</v>
          </cell>
          <cell r="G122">
            <v>-21.036000451416317</v>
          </cell>
          <cell r="H122">
            <v>-24.051295787476583</v>
          </cell>
          <cell r="I122">
            <v>1.3323678493845039</v>
          </cell>
          <cell r="J122">
            <v>0.24693341165371177</v>
          </cell>
          <cell r="K122">
            <v>4.6828246558946738</v>
          </cell>
          <cell r="L122">
            <v>1.1266503895704802</v>
          </cell>
          <cell r="N122">
            <v>-2131.1853197283003</v>
          </cell>
          <cell r="O122">
            <v>17.050752074688798</v>
          </cell>
          <cell r="P122">
            <v>75.305312038890904</v>
          </cell>
        </row>
        <row r="123">
          <cell r="A123" t="str">
            <v>Ttl Bose</v>
          </cell>
          <cell r="B123" t="str">
            <v>A000CI</v>
          </cell>
          <cell r="C123">
            <v>15405</v>
          </cell>
          <cell r="D123">
            <v>16057</v>
          </cell>
          <cell r="E123">
            <v>11718</v>
          </cell>
          <cell r="F123">
            <v>13574</v>
          </cell>
          <cell r="G123">
            <v>-4.0605343463909822</v>
          </cell>
          <cell r="H123">
            <v>-11.189073032610763</v>
          </cell>
          <cell r="I123">
            <v>31.464413722478241</v>
          </cell>
          <cell r="J123">
            <v>30.490154715019653</v>
          </cell>
          <cell r="K123">
            <v>13.489023132459113</v>
          </cell>
          <cell r="L123">
            <v>5.1459464439288238</v>
          </cell>
          <cell r="N123">
            <v>-1796.6294568463102</v>
          </cell>
          <cell r="O123">
            <v>3572.8363295060026</v>
          </cell>
          <cell r="P123">
            <v>698.51077029889859</v>
          </cell>
        </row>
        <row r="124">
          <cell r="A124" t="str">
            <v>Ethicon Endo-Surgery</v>
          </cell>
          <cell r="B124" t="str">
            <v>001510</v>
          </cell>
          <cell r="C124">
            <v>106138</v>
          </cell>
          <cell r="D124">
            <v>105887</v>
          </cell>
          <cell r="E124">
            <v>97932</v>
          </cell>
          <cell r="F124">
            <v>96784</v>
          </cell>
          <cell r="G124">
            <v>0.23704515190722186</v>
          </cell>
          <cell r="H124">
            <v>0.23704515190722186</v>
          </cell>
          <cell r="I124">
            <v>8.3792835845280393</v>
          </cell>
          <cell r="J124">
            <v>8.3792835845280393</v>
          </cell>
          <cell r="K124">
            <v>9.6648206315093397</v>
          </cell>
          <cell r="L124">
            <v>9.6648206315093397</v>
          </cell>
          <cell r="N124">
            <v>251.00000000000003</v>
          </cell>
          <cell r="O124">
            <v>8206</v>
          </cell>
          <cell r="P124">
            <v>9354</v>
          </cell>
        </row>
        <row r="125">
          <cell r="A125" t="str">
            <v>Ethicon Endo France</v>
          </cell>
          <cell r="B125" t="str">
            <v>003521</v>
          </cell>
          <cell r="C125">
            <v>-1442</v>
          </cell>
          <cell r="D125">
            <v>-538</v>
          </cell>
          <cell r="E125">
            <v>-1610</v>
          </cell>
          <cell r="F125">
            <v>-564</v>
          </cell>
          <cell r="G125">
            <v>-168.02973977695169</v>
          </cell>
          <cell r="H125">
            <v>-144.11598005144793</v>
          </cell>
          <cell r="I125">
            <v>10.434782608695652</v>
          </cell>
          <cell r="J125">
            <v>10.457716196846647</v>
          </cell>
          <cell r="K125">
            <v>-155.67375886524823</v>
          </cell>
          <cell r="L125">
            <v>-107.97217989955429</v>
          </cell>
          <cell r="N125">
            <v>-775.34397267678992</v>
          </cell>
          <cell r="O125">
            <v>168.36923076923102</v>
          </cell>
          <cell r="P125">
            <v>-608.96309463348621</v>
          </cell>
        </row>
        <row r="126">
          <cell r="A126" t="str">
            <v>Ethicon Endo Germany</v>
          </cell>
          <cell r="B126" t="str">
            <v>003611</v>
          </cell>
          <cell r="C126">
            <v>1051</v>
          </cell>
          <cell r="D126">
            <v>451</v>
          </cell>
          <cell r="E126">
            <v>1132</v>
          </cell>
          <cell r="F126">
            <v>121</v>
          </cell>
          <cell r="G126">
            <v>133.03769401330376</v>
          </cell>
          <cell r="H126">
            <v>108.50968352185656</v>
          </cell>
          <cell r="I126">
            <v>-7.1554770318021204</v>
          </cell>
          <cell r="J126">
            <v>-6.5859624662781542</v>
          </cell>
          <cell r="K126">
            <v>768.59504132231405</v>
          </cell>
          <cell r="L126">
            <v>635.60436242877131</v>
          </cell>
          <cell r="N126">
            <v>489.37867268357303</v>
          </cell>
          <cell r="O126">
            <v>-74.553095118268701</v>
          </cell>
          <cell r="P126">
            <v>769.08127853881319</v>
          </cell>
        </row>
        <row r="127">
          <cell r="A127" t="str">
            <v>Ethicon Endo Italy</v>
          </cell>
          <cell r="B127" t="str">
            <v>002331</v>
          </cell>
          <cell r="C127">
            <v>1254</v>
          </cell>
          <cell r="D127">
            <v>462</v>
          </cell>
          <cell r="E127">
            <v>706</v>
          </cell>
          <cell r="F127">
            <v>34</v>
          </cell>
          <cell r="G127">
            <v>171.42857142857142</v>
          </cell>
          <cell r="H127">
            <v>139.72969052574373</v>
          </cell>
          <cell r="I127">
            <v>77.620396600566579</v>
          </cell>
          <cell r="J127">
            <v>79.703184499687254</v>
          </cell>
          <cell r="K127">
            <v>3588.2352941176464</v>
          </cell>
          <cell r="L127">
            <v>3129.3151707482361</v>
          </cell>
          <cell r="N127">
            <v>645.55117022893603</v>
          </cell>
          <cell r="O127">
            <v>562.70448256779196</v>
          </cell>
          <cell r="P127">
            <v>1063.9671580544002</v>
          </cell>
        </row>
        <row r="128">
          <cell r="A128" t="str">
            <v>Ethicon Endo UK</v>
          </cell>
          <cell r="B128" t="str">
            <v>002711</v>
          </cell>
          <cell r="C128">
            <v>1087</v>
          </cell>
          <cell r="D128">
            <v>1431</v>
          </cell>
          <cell r="E128">
            <v>968</v>
          </cell>
          <cell r="F128">
            <v>771</v>
          </cell>
          <cell r="G128">
            <v>-24.039133473095735</v>
          </cell>
          <cell r="H128">
            <v>-25.908862882535015</v>
          </cell>
          <cell r="I128">
            <v>12.293388429752065</v>
          </cell>
          <cell r="J128">
            <v>12.333858737326443</v>
          </cell>
          <cell r="K128">
            <v>40.985732814526592</v>
          </cell>
          <cell r="L128">
            <v>31.825548778792356</v>
          </cell>
          <cell r="N128">
            <v>-370.75582784907607</v>
          </cell>
          <cell r="O128">
            <v>119.39175257731998</v>
          </cell>
          <cell r="P128">
            <v>245.37498108448906</v>
          </cell>
        </row>
        <row r="129">
          <cell r="A129" t="str">
            <v>Obtech Med Switzerland</v>
          </cell>
          <cell r="B129" t="str">
            <v>003721</v>
          </cell>
          <cell r="C129">
            <v>-844</v>
          </cell>
          <cell r="D129">
            <v>-630</v>
          </cell>
          <cell r="E129">
            <v>-965</v>
          </cell>
          <cell r="F129">
            <v>0</v>
          </cell>
          <cell r="G129">
            <v>-33.968253968253968</v>
          </cell>
          <cell r="H129">
            <v>-25.547833547833495</v>
          </cell>
          <cell r="I129">
            <v>12.538860103626945</v>
          </cell>
          <cell r="J129">
            <v>11.242690493328501</v>
          </cell>
          <cell r="K129">
            <v>0</v>
          </cell>
          <cell r="L129">
            <v>0</v>
          </cell>
          <cell r="N129">
            <v>-160.95135135135101</v>
          </cell>
          <cell r="O129">
            <v>108.49196326062004</v>
          </cell>
          <cell r="P129">
            <v>0</v>
          </cell>
        </row>
        <row r="130">
          <cell r="A130" t="str">
            <v>Ethicon Endo Eur HQs</v>
          </cell>
          <cell r="B130" t="str">
            <v>003720</v>
          </cell>
          <cell r="C130">
            <v>-2161</v>
          </cell>
          <cell r="D130">
            <v>-3006</v>
          </cell>
          <cell r="E130">
            <v>-3178</v>
          </cell>
          <cell r="F130">
            <v>-1611</v>
          </cell>
          <cell r="G130">
            <v>28.110445775116432</v>
          </cell>
          <cell r="H130">
            <v>35.947975337443779</v>
          </cell>
          <cell r="I130">
            <v>32.001258653241031</v>
          </cell>
          <cell r="J130">
            <v>31.299040124154537</v>
          </cell>
          <cell r="K130">
            <v>-34.140285536933582</v>
          </cell>
          <cell r="L130">
            <v>-15.575491858756672</v>
          </cell>
          <cell r="N130">
            <v>1080.5961386435599</v>
          </cell>
          <cell r="O130">
            <v>994.68349514563113</v>
          </cell>
          <cell r="P130">
            <v>-250.92117384457001</v>
          </cell>
        </row>
        <row r="131">
          <cell r="A131" t="str">
            <v>Ttl EES/Indigo</v>
          </cell>
          <cell r="B131" t="str">
            <v>A000DW</v>
          </cell>
          <cell r="C131">
            <v>105083</v>
          </cell>
          <cell r="D131">
            <v>104057</v>
          </cell>
          <cell r="E131">
            <v>94985</v>
          </cell>
          <cell r="F131">
            <v>95535</v>
          </cell>
          <cell r="G131">
            <v>0.98599805875625868</v>
          </cell>
          <cell r="H131">
            <v>1.1142689388304985</v>
          </cell>
          <cell r="I131">
            <v>10.631152287203243</v>
          </cell>
          <cell r="J131">
            <v>10.617558382062773</v>
          </cell>
          <cell r="K131">
            <v>9.9942429476108234</v>
          </cell>
          <cell r="L131">
            <v>10.183219918563509</v>
          </cell>
          <cell r="N131">
            <v>1159.4748296788518</v>
          </cell>
          <cell r="O131">
            <v>10085.087829202326</v>
          </cell>
          <cell r="P131">
            <v>9728.5391491996488</v>
          </cell>
        </row>
        <row r="132">
          <cell r="A132" t="str">
            <v>Adv Steril Prod</v>
          </cell>
          <cell r="B132" t="str">
            <v>001751</v>
          </cell>
          <cell r="C132">
            <v>6800</v>
          </cell>
          <cell r="D132">
            <v>5737</v>
          </cell>
          <cell r="E132">
            <v>7349</v>
          </cell>
          <cell r="F132">
            <v>4837</v>
          </cell>
          <cell r="G132">
            <v>18.528847829876241</v>
          </cell>
          <cell r="H132">
            <v>18.528847829876241</v>
          </cell>
          <cell r="I132">
            <v>-7.4704041366172271</v>
          </cell>
          <cell r="J132">
            <v>-7.4704041366172271</v>
          </cell>
          <cell r="K132">
            <v>40.583005995451735</v>
          </cell>
          <cell r="L132">
            <v>40.583005995451735</v>
          </cell>
          <cell r="N132">
            <v>1063</v>
          </cell>
          <cell r="O132">
            <v>-549</v>
          </cell>
          <cell r="P132">
            <v>1963.0000000000005</v>
          </cell>
        </row>
        <row r="133">
          <cell r="A133" t="str">
            <v>ASP UK</v>
          </cell>
          <cell r="B133" t="str">
            <v>002772</v>
          </cell>
          <cell r="C133">
            <v>475</v>
          </cell>
          <cell r="D133">
            <v>0</v>
          </cell>
          <cell r="E133">
            <v>613</v>
          </cell>
          <cell r="F133">
            <v>0</v>
          </cell>
          <cell r="G133">
            <v>0</v>
          </cell>
          <cell r="H133">
            <v>0</v>
          </cell>
          <cell r="I133">
            <v>-22.512234910277325</v>
          </cell>
          <cell r="J133">
            <v>-22.360860044383685</v>
          </cell>
          <cell r="K133">
            <v>0</v>
          </cell>
          <cell r="L133">
            <v>0</v>
          </cell>
          <cell r="N133">
            <v>0</v>
          </cell>
          <cell r="O133">
            <v>-137.07207207207199</v>
          </cell>
          <cell r="P133">
            <v>0</v>
          </cell>
        </row>
        <row r="134">
          <cell r="A134" t="str">
            <v>ASP Italy</v>
          </cell>
          <cell r="B134" t="str">
            <v>002337</v>
          </cell>
          <cell r="C134">
            <v>138</v>
          </cell>
          <cell r="D134">
            <v>0</v>
          </cell>
          <cell r="E134">
            <v>96</v>
          </cell>
          <cell r="F134">
            <v>0</v>
          </cell>
          <cell r="G134">
            <v>0</v>
          </cell>
          <cell r="H134">
            <v>0</v>
          </cell>
          <cell r="I134">
            <v>43.75</v>
          </cell>
          <cell r="J134">
            <v>48.897058823529392</v>
          </cell>
          <cell r="K134">
            <v>0</v>
          </cell>
          <cell r="L134">
            <v>0</v>
          </cell>
          <cell r="N134">
            <v>0</v>
          </cell>
          <cell r="O134">
            <v>46.941176470588218</v>
          </cell>
          <cell r="P134">
            <v>0</v>
          </cell>
        </row>
        <row r="135">
          <cell r="A135" t="str">
            <v>ASP Germany</v>
          </cell>
          <cell r="B135" t="str">
            <v>003612</v>
          </cell>
          <cell r="C135">
            <v>-310</v>
          </cell>
          <cell r="D135">
            <v>0</v>
          </cell>
          <cell r="E135">
            <v>-276</v>
          </cell>
          <cell r="F135">
            <v>0</v>
          </cell>
          <cell r="G135">
            <v>0</v>
          </cell>
          <cell r="H135">
            <v>0</v>
          </cell>
          <cell r="I135">
            <v>-12.318840579710145</v>
          </cell>
          <cell r="J135">
            <v>-11.627687341163549</v>
          </cell>
          <cell r="K135">
            <v>0</v>
          </cell>
          <cell r="L135">
            <v>0</v>
          </cell>
          <cell r="N135">
            <v>0</v>
          </cell>
          <cell r="O135">
            <v>-32.092417061611393</v>
          </cell>
          <cell r="P135">
            <v>0</v>
          </cell>
        </row>
        <row r="136">
          <cell r="A136" t="str">
            <v>ASP France</v>
          </cell>
          <cell r="B136" t="str">
            <v>003523</v>
          </cell>
          <cell r="C136">
            <v>-21</v>
          </cell>
          <cell r="D136">
            <v>0</v>
          </cell>
          <cell r="E136">
            <v>-59</v>
          </cell>
          <cell r="F136">
            <v>0</v>
          </cell>
          <cell r="G136">
            <v>0</v>
          </cell>
          <cell r="H136">
            <v>0</v>
          </cell>
          <cell r="I136">
            <v>64.406779661016955</v>
          </cell>
          <cell r="J136">
            <v>63.728813559322035</v>
          </cell>
          <cell r="K136">
            <v>0</v>
          </cell>
          <cell r="L136">
            <v>0</v>
          </cell>
          <cell r="N136">
            <v>0</v>
          </cell>
          <cell r="O136">
            <v>37.6</v>
          </cell>
          <cell r="P136">
            <v>0</v>
          </cell>
        </row>
        <row r="137">
          <cell r="A137" t="str">
            <v>Ttl ASP</v>
          </cell>
          <cell r="B137" t="str">
            <v>A000DX</v>
          </cell>
          <cell r="C137">
            <v>7082</v>
          </cell>
          <cell r="D137">
            <v>5737</v>
          </cell>
          <cell r="E137">
            <v>7723</v>
          </cell>
          <cell r="F137">
            <v>4837</v>
          </cell>
          <cell r="G137">
            <v>23.444308872232874</v>
          </cell>
          <cell r="H137">
            <v>23.444308872232874</v>
          </cell>
          <cell r="I137">
            <v>-8.2998834649747515</v>
          </cell>
          <cell r="J137">
            <v>-8.2043676377456318</v>
          </cell>
          <cell r="K137">
            <v>46.413065949968988</v>
          </cell>
          <cell r="L137">
            <v>46.413065949968988</v>
          </cell>
          <cell r="N137">
            <v>1345</v>
          </cell>
          <cell r="O137">
            <v>-633.62331266309513</v>
          </cell>
          <cell r="P137">
            <v>2245</v>
          </cell>
        </row>
        <row r="138">
          <cell r="A138" t="str">
            <v>Ttl Licitra</v>
          </cell>
          <cell r="B138" t="str">
            <v>A000CK</v>
          </cell>
          <cell r="C138">
            <v>112165</v>
          </cell>
          <cell r="D138">
            <v>109794</v>
          </cell>
          <cell r="E138">
            <v>102708</v>
          </cell>
          <cell r="F138">
            <v>100372</v>
          </cell>
          <cell r="G138">
            <v>2.159498697560887</v>
          </cell>
          <cell r="H138">
            <v>2.2810671163076783</v>
          </cell>
          <cell r="I138">
            <v>9.2076566577092347</v>
          </cell>
          <cell r="J138">
            <v>9.2022671228523905</v>
          </cell>
          <cell r="K138">
            <v>11.74929263141115</v>
          </cell>
          <cell r="L138">
            <v>11.929162664089235</v>
          </cell>
          <cell r="N138">
            <v>2504.4748296788521</v>
          </cell>
          <cell r="O138">
            <v>9451.464516539234</v>
          </cell>
          <cell r="P138">
            <v>11973.539149199647</v>
          </cell>
        </row>
        <row r="139">
          <cell r="A139" t="str">
            <v>Independ Tech USA</v>
          </cell>
          <cell r="B139" t="str">
            <v>001620</v>
          </cell>
          <cell r="C139">
            <v>-7905</v>
          </cell>
          <cell r="D139">
            <v>-6591</v>
          </cell>
          <cell r="E139">
            <v>-8680</v>
          </cell>
          <cell r="F139">
            <v>-4947</v>
          </cell>
          <cell r="G139">
            <v>-19.936276741010474</v>
          </cell>
          <cell r="H139">
            <v>-19.936276741010474</v>
          </cell>
          <cell r="I139">
            <v>8.9285714285714288</v>
          </cell>
          <cell r="J139">
            <v>8.9285714285714288</v>
          </cell>
          <cell r="K139">
            <v>-59.793814432989691</v>
          </cell>
          <cell r="L139">
            <v>-59.793814432989691</v>
          </cell>
          <cell r="N139">
            <v>-1314.0000000000002</v>
          </cell>
          <cell r="O139">
            <v>775</v>
          </cell>
          <cell r="P139">
            <v>-2958</v>
          </cell>
        </row>
        <row r="140">
          <cell r="A140" t="str">
            <v>Independence Tech Zug</v>
          </cell>
          <cell r="B140" t="str">
            <v>004692</v>
          </cell>
          <cell r="C140">
            <v>-564</v>
          </cell>
          <cell r="D140">
            <v>0</v>
          </cell>
          <cell r="E140">
            <v>-325</v>
          </cell>
          <cell r="F140">
            <v>0</v>
          </cell>
          <cell r="G140">
            <v>0</v>
          </cell>
          <cell r="H140">
            <v>0</v>
          </cell>
          <cell r="I140">
            <v>-73.538461538461533</v>
          </cell>
          <cell r="J140">
            <v>-74.560942804073562</v>
          </cell>
          <cell r="K140">
            <v>0</v>
          </cell>
          <cell r="L140">
            <v>0</v>
          </cell>
          <cell r="N140">
            <v>0</v>
          </cell>
          <cell r="O140">
            <v>-242.32306411323907</v>
          </cell>
          <cell r="P140">
            <v>0</v>
          </cell>
        </row>
        <row r="141">
          <cell r="A141" t="str">
            <v>Ttl Independence Tech</v>
          </cell>
          <cell r="B141" t="str">
            <v>A000CC</v>
          </cell>
          <cell r="C141">
            <v>-8469</v>
          </cell>
          <cell r="D141">
            <v>-6591</v>
          </cell>
          <cell r="E141">
            <v>-9005</v>
          </cell>
          <cell r="F141">
            <v>-4947</v>
          </cell>
          <cell r="G141">
            <v>-28.493400091033227</v>
          </cell>
          <cell r="H141">
            <v>-28.493400091033227</v>
          </cell>
          <cell r="I141">
            <v>5.9522487506940598</v>
          </cell>
          <cell r="J141">
            <v>5.9153463174543139</v>
          </cell>
          <cell r="K141">
            <v>-71.194663432383265</v>
          </cell>
          <cell r="L141">
            <v>-71.194663432383265</v>
          </cell>
          <cell r="N141">
            <v>-1878</v>
          </cell>
          <cell r="O141">
            <v>532.67693588676093</v>
          </cell>
          <cell r="P141">
            <v>-3522</v>
          </cell>
        </row>
        <row r="142">
          <cell r="A142" t="str">
            <v>J&amp;J HCS USA</v>
          </cell>
          <cell r="B142" t="str">
            <v>001710</v>
          </cell>
          <cell r="C142">
            <v>-28</v>
          </cell>
          <cell r="D142">
            <v>16</v>
          </cell>
          <cell r="E142">
            <v>-147</v>
          </cell>
          <cell r="F142">
            <v>58</v>
          </cell>
          <cell r="G142">
            <v>-275</v>
          </cell>
          <cell r="H142">
            <v>-275</v>
          </cell>
          <cell r="I142">
            <v>80.952380952380949</v>
          </cell>
          <cell r="J142">
            <v>80.952380952380949</v>
          </cell>
          <cell r="K142">
            <v>-148.27586206896552</v>
          </cell>
          <cell r="L142">
            <v>-148.27586206896552</v>
          </cell>
          <cell r="N142">
            <v>-44</v>
          </cell>
          <cell r="O142">
            <v>119</v>
          </cell>
          <cell r="P142">
            <v>-86</v>
          </cell>
        </row>
        <row r="143">
          <cell r="A143" t="str">
            <v>Subtotal Other HCS</v>
          </cell>
          <cell r="B143" t="str">
            <v>A000CS</v>
          </cell>
          <cell r="C143">
            <v>-28</v>
          </cell>
          <cell r="D143">
            <v>16</v>
          </cell>
          <cell r="E143">
            <v>-147</v>
          </cell>
          <cell r="F143">
            <v>58</v>
          </cell>
          <cell r="G143">
            <v>-275</v>
          </cell>
          <cell r="H143">
            <v>-275</v>
          </cell>
          <cell r="I143">
            <v>80.952380952380949</v>
          </cell>
          <cell r="J143">
            <v>80.952380952380949</v>
          </cell>
          <cell r="K143">
            <v>-148.27586206896552</v>
          </cell>
          <cell r="L143">
            <v>-148.27586206896552</v>
          </cell>
          <cell r="N143">
            <v>-44</v>
          </cell>
          <cell r="O143">
            <v>119</v>
          </cell>
          <cell r="P143">
            <v>-86</v>
          </cell>
        </row>
        <row r="144">
          <cell r="A144" t="str">
            <v>JJ Med Divested USA</v>
          </cell>
          <cell r="B144" t="str">
            <v>001752</v>
          </cell>
          <cell r="C144">
            <v>0</v>
          </cell>
          <cell r="D144">
            <v>0</v>
          </cell>
          <cell r="E144">
            <v>0</v>
          </cell>
          <cell r="F144">
            <v>0</v>
          </cell>
          <cell r="G144">
            <v>0</v>
          </cell>
          <cell r="H144">
            <v>0</v>
          </cell>
          <cell r="I144">
            <v>0</v>
          </cell>
          <cell r="J144">
            <v>0</v>
          </cell>
          <cell r="K144">
            <v>0</v>
          </cell>
          <cell r="L144">
            <v>0</v>
          </cell>
          <cell r="N144">
            <v>0</v>
          </cell>
          <cell r="O144">
            <v>0</v>
          </cell>
          <cell r="P144">
            <v>0</v>
          </cell>
        </row>
        <row r="145">
          <cell r="A145" t="str">
            <v>Other Medical Devices</v>
          </cell>
          <cell r="B145" t="str">
            <v>A000CP</v>
          </cell>
          <cell r="C145">
            <v>0</v>
          </cell>
          <cell r="D145">
            <v>0</v>
          </cell>
          <cell r="E145">
            <v>0</v>
          </cell>
          <cell r="F145">
            <v>0</v>
          </cell>
          <cell r="G145">
            <v>0</v>
          </cell>
          <cell r="H145">
            <v>0</v>
          </cell>
          <cell r="I145">
            <v>0</v>
          </cell>
          <cell r="J145">
            <v>0</v>
          </cell>
          <cell r="K145">
            <v>0</v>
          </cell>
          <cell r="L145">
            <v>0</v>
          </cell>
          <cell r="N145">
            <v>0</v>
          </cell>
          <cell r="O145">
            <v>0</v>
          </cell>
          <cell r="P145">
            <v>0</v>
          </cell>
        </row>
        <row r="146">
          <cell r="A146" t="str">
            <v>Ttl Med Devices</v>
          </cell>
          <cell r="B146" t="str">
            <v>A000BE</v>
          </cell>
          <cell r="C146">
            <v>550113</v>
          </cell>
          <cell r="D146">
            <v>561422</v>
          </cell>
          <cell r="E146">
            <v>537769</v>
          </cell>
          <cell r="F146">
            <v>336163</v>
          </cell>
          <cell r="G146">
            <v>-2.0143492773706764</v>
          </cell>
          <cell r="H146">
            <v>-3.5839369648451953</v>
          </cell>
          <cell r="I146">
            <v>2.2954093672190106</v>
          </cell>
          <cell r="J146">
            <v>2.4305095626888176</v>
          </cell>
          <cell r="K146">
            <v>63.644719972156366</v>
          </cell>
          <cell r="L146">
            <v>61.622653234485014</v>
          </cell>
          <cell r="N146">
            <v>-20121.010586773195</v>
          </cell>
          <cell r="O146">
            <v>13070.526970176028</v>
          </cell>
          <cell r="P146">
            <v>207152.55979264187</v>
          </cell>
        </row>
        <row r="147">
          <cell r="A147" t="str">
            <v>Total Med Devices incl Ad</v>
          </cell>
          <cell r="B147" t="str">
            <v>A000A8</v>
          </cell>
          <cell r="C147">
            <v>550113</v>
          </cell>
          <cell r="D147">
            <v>561422</v>
          </cell>
          <cell r="E147">
            <v>537769</v>
          </cell>
          <cell r="F147">
            <v>336163</v>
          </cell>
          <cell r="G147">
            <v>-2.0143492773706764</v>
          </cell>
          <cell r="H147">
            <v>-3.5839369648451953</v>
          </cell>
          <cell r="I147">
            <v>2.2954093672190106</v>
          </cell>
          <cell r="J147">
            <v>2.4305095626888176</v>
          </cell>
          <cell r="K147">
            <v>63.644719972156366</v>
          </cell>
          <cell r="L147">
            <v>61.622653234485014</v>
          </cell>
          <cell r="N147">
            <v>-20121.010586773195</v>
          </cell>
          <cell r="O147">
            <v>13070.526970176028</v>
          </cell>
          <cell r="P147">
            <v>207152.55979264187</v>
          </cell>
        </row>
        <row r="148">
          <cell r="A148" t="str">
            <v>OCD USA</v>
          </cell>
          <cell r="B148" t="str">
            <v>001200</v>
          </cell>
          <cell r="C148">
            <v>17893</v>
          </cell>
          <cell r="D148">
            <v>17194</v>
          </cell>
          <cell r="E148">
            <v>13376</v>
          </cell>
          <cell r="F148">
            <v>18803</v>
          </cell>
          <cell r="G148">
            <v>4.0653716412702101</v>
          </cell>
          <cell r="H148">
            <v>4.0653716412702101</v>
          </cell>
          <cell r="I148">
            <v>33.769437799043061</v>
          </cell>
          <cell r="J148">
            <v>33.769437799043061</v>
          </cell>
          <cell r="K148">
            <v>-4.8396532468223157</v>
          </cell>
          <cell r="L148">
            <v>-4.8396532468223157</v>
          </cell>
          <cell r="N148">
            <v>698.99999999999989</v>
          </cell>
          <cell r="O148">
            <v>4517</v>
          </cell>
          <cell r="P148">
            <v>-910</v>
          </cell>
        </row>
        <row r="149">
          <cell r="A149" t="str">
            <v>OCD Canada</v>
          </cell>
          <cell r="B149" t="str">
            <v>003260</v>
          </cell>
          <cell r="C149">
            <v>208</v>
          </cell>
          <cell r="D149">
            <v>466</v>
          </cell>
          <cell r="E149">
            <v>165</v>
          </cell>
          <cell r="F149">
            <v>433</v>
          </cell>
          <cell r="G149">
            <v>-55.36480686695279</v>
          </cell>
          <cell r="H149">
            <v>-63.666961061195707</v>
          </cell>
          <cell r="I149">
            <v>26.060606060606066</v>
          </cell>
          <cell r="J149">
            <v>24.069576632753524</v>
          </cell>
          <cell r="K149">
            <v>-51.963048498845275</v>
          </cell>
          <cell r="L149">
            <v>-59.668606841163978</v>
          </cell>
          <cell r="N149">
            <v>-296.68803854517199</v>
          </cell>
          <cell r="O149">
            <v>39.71480144404331</v>
          </cell>
          <cell r="P149">
            <v>-258.36506762224002</v>
          </cell>
        </row>
        <row r="150">
          <cell r="A150" t="str">
            <v>OCD UK Operations</v>
          </cell>
          <cell r="B150" t="str">
            <v>005026</v>
          </cell>
          <cell r="C150">
            <v>-225</v>
          </cell>
          <cell r="D150">
            <v>3947</v>
          </cell>
          <cell r="E150">
            <v>1588</v>
          </cell>
          <cell r="F150">
            <v>824</v>
          </cell>
          <cell r="G150">
            <v>-105.70053204965797</v>
          </cell>
          <cell r="H150">
            <v>-105.55312985971472</v>
          </cell>
          <cell r="I150">
            <v>-114.16876574307305</v>
          </cell>
          <cell r="J150">
            <v>-114.08437077809192</v>
          </cell>
          <cell r="K150">
            <v>-127.30582524271846</v>
          </cell>
          <cell r="L150">
            <v>-122.87403886675729</v>
          </cell>
          <cell r="N150">
            <v>-4166.1820355629397</v>
          </cell>
          <cell r="O150">
            <v>-1811.6598079560997</v>
          </cell>
          <cell r="P150">
            <v>-1012.4820802620801</v>
          </cell>
        </row>
        <row r="151">
          <cell r="A151" t="str">
            <v>OCD North Am</v>
          </cell>
          <cell r="B151" t="str">
            <v>A000DY</v>
          </cell>
          <cell r="C151">
            <v>17876</v>
          </cell>
          <cell r="D151">
            <v>21607</v>
          </cell>
          <cell r="E151">
            <v>15129</v>
          </cell>
          <cell r="F151">
            <v>20060</v>
          </cell>
          <cell r="G151">
            <v>-17.26755218216319</v>
          </cell>
          <cell r="H151">
            <v>-17.419679150775728</v>
          </cell>
          <cell r="I151">
            <v>18.15718157181572</v>
          </cell>
          <cell r="J151">
            <v>18.144325424601384</v>
          </cell>
          <cell r="K151">
            <v>-10.887337986041876</v>
          </cell>
          <cell r="L151">
            <v>-10.871620876791226</v>
          </cell>
          <cell r="N151">
            <v>-3763.8700741081116</v>
          </cell>
          <cell r="O151">
            <v>2745.0549934879436</v>
          </cell>
          <cell r="P151">
            <v>-2180.8471478843203</v>
          </cell>
        </row>
        <row r="152">
          <cell r="A152" t="str">
            <v>OCD France</v>
          </cell>
          <cell r="B152" t="str">
            <v>002180</v>
          </cell>
          <cell r="C152">
            <v>-589</v>
          </cell>
          <cell r="D152">
            <v>-1042</v>
          </cell>
          <cell r="E152">
            <v>-449</v>
          </cell>
          <cell r="F152">
            <v>-464</v>
          </cell>
          <cell r="G152">
            <v>43.474088291746639</v>
          </cell>
          <cell r="H152">
            <v>49.796844078598568</v>
          </cell>
          <cell r="I152">
            <v>-31.180400890868601</v>
          </cell>
          <cell r="J152">
            <v>-32.452518579686192</v>
          </cell>
          <cell r="K152">
            <v>-26.93965517241379</v>
          </cell>
          <cell r="L152">
            <v>-8.2241574573898699</v>
          </cell>
          <cell r="N152">
            <v>518.88311529899704</v>
          </cell>
          <cell r="O152">
            <v>-145.71180842279099</v>
          </cell>
          <cell r="P152">
            <v>-38.160090602288996</v>
          </cell>
        </row>
        <row r="153">
          <cell r="A153" t="str">
            <v>OCD Technical Center</v>
          </cell>
          <cell r="B153" t="str">
            <v>005096</v>
          </cell>
          <cell r="C153">
            <v>303</v>
          </cell>
          <cell r="D153">
            <v>971</v>
          </cell>
          <cell r="E153">
            <v>698</v>
          </cell>
          <cell r="F153">
            <v>-681</v>
          </cell>
          <cell r="G153">
            <v>-68.795056642636453</v>
          </cell>
          <cell r="H153">
            <v>-73.372657097246858</v>
          </cell>
          <cell r="I153">
            <v>-56.590257879656157</v>
          </cell>
          <cell r="J153">
            <v>-55.7263574468695</v>
          </cell>
          <cell r="K153">
            <v>144.49339207048459</v>
          </cell>
          <cell r="L153">
            <v>141.69003690337416</v>
          </cell>
          <cell r="N153">
            <v>-712.44850041426707</v>
          </cell>
          <cell r="O153">
            <v>-388.96997497914913</v>
          </cell>
          <cell r="P153">
            <v>964.90915131197801</v>
          </cell>
        </row>
        <row r="154">
          <cell r="A154" t="str">
            <v>OCD Germany</v>
          </cell>
          <cell r="B154" t="str">
            <v>003630</v>
          </cell>
          <cell r="C154">
            <v>-139</v>
          </cell>
          <cell r="D154">
            <v>356</v>
          </cell>
          <cell r="E154">
            <v>-252</v>
          </cell>
          <cell r="F154">
            <v>-258</v>
          </cell>
          <cell r="G154">
            <v>-139.04494382022472</v>
          </cell>
          <cell r="H154">
            <v>-133.95069029764977</v>
          </cell>
          <cell r="I154">
            <v>44.841269841269842</v>
          </cell>
          <cell r="J154">
            <v>44.279907084785322</v>
          </cell>
          <cell r="K154">
            <v>46.124031007751938</v>
          </cell>
          <cell r="L154">
            <v>54.497145540056188</v>
          </cell>
          <cell r="N154">
            <v>-476.86445745963317</v>
          </cell>
          <cell r="O154">
            <v>111.585365853659</v>
          </cell>
          <cell r="P154">
            <v>140.60263549334496</v>
          </cell>
        </row>
        <row r="155">
          <cell r="A155" t="str">
            <v>OCD Italy</v>
          </cell>
          <cell r="B155" t="str">
            <v>004000</v>
          </cell>
          <cell r="C155">
            <v>-509</v>
          </cell>
          <cell r="D155">
            <v>-808</v>
          </cell>
          <cell r="E155">
            <v>-819</v>
          </cell>
          <cell r="F155">
            <v>-996</v>
          </cell>
          <cell r="G155">
            <v>37.004950495049506</v>
          </cell>
          <cell r="H155">
            <v>42.58583232423959</v>
          </cell>
          <cell r="I155">
            <v>37.851037851037852</v>
          </cell>
          <cell r="J155">
            <v>33.699633699633701</v>
          </cell>
          <cell r="K155">
            <v>48.895582329317271</v>
          </cell>
          <cell r="L155">
            <v>59.228926604919579</v>
          </cell>
          <cell r="N155">
            <v>344.09352517985593</v>
          </cell>
          <cell r="O155">
            <v>276</v>
          </cell>
          <cell r="P155">
            <v>589.92010898499893</v>
          </cell>
        </row>
        <row r="156">
          <cell r="A156" t="str">
            <v>OCD Portugal</v>
          </cell>
          <cell r="B156" t="str">
            <v>004430</v>
          </cell>
          <cell r="C156">
            <v>12</v>
          </cell>
          <cell r="D156">
            <v>41</v>
          </cell>
          <cell r="E156">
            <v>15</v>
          </cell>
          <cell r="F156">
            <v>26</v>
          </cell>
          <cell r="G156">
            <v>-70.731707317073173</v>
          </cell>
          <cell r="H156">
            <v>-74.957514815274621</v>
          </cell>
          <cell r="I156">
            <v>-20</v>
          </cell>
          <cell r="J156">
            <v>0</v>
          </cell>
          <cell r="K156">
            <v>-53.846153846153847</v>
          </cell>
          <cell r="L156">
            <v>-57.933452161208464</v>
          </cell>
          <cell r="N156">
            <v>-30.732581074262594</v>
          </cell>
          <cell r="O156">
            <v>0</v>
          </cell>
          <cell r="P156">
            <v>-15.062697561914201</v>
          </cell>
        </row>
        <row r="157">
          <cell r="A157" t="str">
            <v>OCD Spain</v>
          </cell>
          <cell r="B157" t="str">
            <v>004580</v>
          </cell>
          <cell r="C157">
            <v>79</v>
          </cell>
          <cell r="D157">
            <v>47</v>
          </cell>
          <cell r="E157">
            <v>-83</v>
          </cell>
          <cell r="F157">
            <v>-34</v>
          </cell>
          <cell r="G157">
            <v>68.085106382978722</v>
          </cell>
          <cell r="H157">
            <v>39.688238275032553</v>
          </cell>
          <cell r="I157">
            <v>195.18072289156626</v>
          </cell>
          <cell r="J157">
            <v>198.01706827309278</v>
          </cell>
          <cell r="K157">
            <v>332.35294117647067</v>
          </cell>
          <cell r="L157">
            <v>332.15495774992939</v>
          </cell>
          <cell r="N157">
            <v>18.653471989265302</v>
          </cell>
          <cell r="O157">
            <v>164.354166666667</v>
          </cell>
          <cell r="P157">
            <v>112.932685634976</v>
          </cell>
        </row>
        <row r="158">
          <cell r="A158" t="str">
            <v>OCD Northern Europe</v>
          </cell>
          <cell r="B158" t="str">
            <v>005020</v>
          </cell>
          <cell r="C158">
            <v>2940</v>
          </cell>
          <cell r="D158">
            <v>-503</v>
          </cell>
          <cell r="E158">
            <v>2504</v>
          </cell>
          <cell r="F158">
            <v>62</v>
          </cell>
          <cell r="G158">
            <v>684.49304174950294</v>
          </cell>
          <cell r="H158">
            <v>684.32394998365021</v>
          </cell>
          <cell r="I158">
            <v>17.412140575079871</v>
          </cell>
          <cell r="J158">
            <v>17.389683138278478</v>
          </cell>
          <cell r="K158">
            <v>4641.9354838709678</v>
          </cell>
          <cell r="L158">
            <v>4325.2810071076437</v>
          </cell>
          <cell r="N158">
            <v>3442.1494684177605</v>
          </cell>
          <cell r="O158">
            <v>435.43766578249307</v>
          </cell>
          <cell r="P158">
            <v>2681.6742244067391</v>
          </cell>
        </row>
        <row r="159">
          <cell r="A159" t="str">
            <v>OCD Europe</v>
          </cell>
          <cell r="B159" t="str">
            <v>A000FI</v>
          </cell>
          <cell r="C159">
            <v>2097</v>
          </cell>
          <cell r="D159">
            <v>-938</v>
          </cell>
          <cell r="E159">
            <v>1614</v>
          </cell>
          <cell r="F159">
            <v>-2345</v>
          </cell>
          <cell r="G159">
            <v>323.56076759061841</v>
          </cell>
          <cell r="H159">
            <v>330.88849061169691</v>
          </cell>
          <cell r="I159">
            <v>29.925650557620816</v>
          </cell>
          <cell r="J159">
            <v>28.048043054577384</v>
          </cell>
          <cell r="K159">
            <v>189.42430703624734</v>
          </cell>
          <cell r="L159">
            <v>189.20324169159213</v>
          </cell>
          <cell r="N159">
            <v>3103.7340419377169</v>
          </cell>
          <cell r="O159">
            <v>452.69541490087892</v>
          </cell>
          <cell r="P159">
            <v>4436.8160176678357</v>
          </cell>
        </row>
        <row r="160">
          <cell r="A160" t="str">
            <v>OCD KK Japan</v>
          </cell>
          <cell r="B160" t="str">
            <v>004100</v>
          </cell>
          <cell r="C160">
            <v>1138</v>
          </cell>
          <cell r="D160">
            <v>1021</v>
          </cell>
          <cell r="E160">
            <v>1287</v>
          </cell>
          <cell r="F160">
            <v>1091</v>
          </cell>
          <cell r="G160">
            <v>11.459353574926542</v>
          </cell>
          <cell r="H160">
            <v>6.9865390539215761</v>
          </cell>
          <cell r="I160">
            <v>-11.57731157731158</v>
          </cell>
          <cell r="J160">
            <v>-12.286629703200159</v>
          </cell>
          <cell r="K160">
            <v>4.3079743354720437</v>
          </cell>
          <cell r="L160">
            <v>-1.0700950763226671</v>
          </cell>
          <cell r="N160">
            <v>71.332563740539285</v>
          </cell>
          <cell r="O160">
            <v>-158.12892428018606</v>
          </cell>
          <cell r="P160">
            <v>-11.674737282680297</v>
          </cell>
        </row>
        <row r="161">
          <cell r="A161" t="str">
            <v>OCD Australia</v>
          </cell>
          <cell r="B161" t="str">
            <v>002965</v>
          </cell>
          <cell r="C161">
            <v>121</v>
          </cell>
          <cell r="D161">
            <v>144</v>
          </cell>
          <cell r="E161">
            <v>127</v>
          </cell>
          <cell r="F161">
            <v>-38</v>
          </cell>
          <cell r="G161">
            <v>-15.972222222222221</v>
          </cell>
          <cell r="H161">
            <v>-27.798922236721243</v>
          </cell>
          <cell r="I161">
            <v>-4.7244094488188972</v>
          </cell>
          <cell r="J161">
            <v>-3.4645669291338583</v>
          </cell>
          <cell r="K161">
            <v>418.42105263157896</v>
          </cell>
          <cell r="L161">
            <v>379.61683794646314</v>
          </cell>
          <cell r="N161">
            <v>-40.030448020878588</v>
          </cell>
          <cell r="O161">
            <v>-4.4000000000000004</v>
          </cell>
          <cell r="P161">
            <v>144.25439841965598</v>
          </cell>
        </row>
        <row r="162">
          <cell r="A162" t="str">
            <v>OCD Singapore</v>
          </cell>
          <cell r="B162" t="str">
            <v>004475</v>
          </cell>
          <cell r="C162">
            <v>-130</v>
          </cell>
          <cell r="D162">
            <v>334</v>
          </cell>
          <cell r="E162">
            <v>238</v>
          </cell>
          <cell r="F162">
            <v>-186</v>
          </cell>
          <cell r="G162">
            <v>-138.92215568862275</v>
          </cell>
          <cell r="H162">
            <v>-138.92215568862275</v>
          </cell>
          <cell r="I162">
            <v>-154.62184873949579</v>
          </cell>
          <cell r="J162">
            <v>-154.62184873949579</v>
          </cell>
          <cell r="K162">
            <v>30.107526881720432</v>
          </cell>
          <cell r="L162">
            <v>30.107526881720425</v>
          </cell>
          <cell r="N162">
            <v>-464</v>
          </cell>
          <cell r="O162">
            <v>-367.99999999999994</v>
          </cell>
          <cell r="P162">
            <v>55.999999999999993</v>
          </cell>
        </row>
        <row r="163">
          <cell r="A163" t="str">
            <v>OCD India</v>
          </cell>
          <cell r="B163" t="str">
            <v>003871</v>
          </cell>
          <cell r="C163">
            <v>-133</v>
          </cell>
          <cell r="D163">
            <v>-126</v>
          </cell>
          <cell r="E163">
            <v>-126</v>
          </cell>
          <cell r="F163">
            <v>-152</v>
          </cell>
          <cell r="G163">
            <v>-5.5555555555555554</v>
          </cell>
          <cell r="H163">
            <v>-3.1461356995612455</v>
          </cell>
          <cell r="I163">
            <v>-5.5555555555555554</v>
          </cell>
          <cell r="J163">
            <v>-3.7406763921756592</v>
          </cell>
          <cell r="K163">
            <v>12.5</v>
          </cell>
          <cell r="L163">
            <v>17.349895053451181</v>
          </cell>
          <cell r="N163">
            <v>-3.9641309814471697</v>
          </cell>
          <cell r="O163">
            <v>-4.71325225414133</v>
          </cell>
          <cell r="P163">
            <v>26.371840481245794</v>
          </cell>
        </row>
        <row r="164">
          <cell r="A164" t="str">
            <v>OCD Asia/Pac</v>
          </cell>
          <cell r="B164" t="str">
            <v>A000FJ</v>
          </cell>
          <cell r="C164">
            <v>996</v>
          </cell>
          <cell r="D164">
            <v>1373</v>
          </cell>
          <cell r="E164">
            <v>1526</v>
          </cell>
          <cell r="F164">
            <v>715</v>
          </cell>
          <cell r="G164">
            <v>-27.458120903131828</v>
          </cell>
          <cell r="H164">
            <v>-31.803497105738277</v>
          </cell>
          <cell r="I164">
            <v>-34.731323722149412</v>
          </cell>
          <cell r="J164">
            <v>-35.074847741436919</v>
          </cell>
          <cell r="K164">
            <v>39.3006993006993</v>
          </cell>
          <cell r="L164">
            <v>30.063147079471541</v>
          </cell>
          <cell r="N164">
            <v>-436.66201526178656</v>
          </cell>
          <cell r="O164">
            <v>-535.24217653432743</v>
          </cell>
          <cell r="P164">
            <v>214.95150161822153</v>
          </cell>
        </row>
        <row r="165">
          <cell r="A165" t="str">
            <v>OCD Int'l</v>
          </cell>
          <cell r="B165" t="str">
            <v>A000DZ</v>
          </cell>
          <cell r="C165">
            <v>3093</v>
          </cell>
          <cell r="D165">
            <v>435</v>
          </cell>
          <cell r="E165">
            <v>3140</v>
          </cell>
          <cell r="F165">
            <v>-1630</v>
          </cell>
          <cell r="G165">
            <v>611.0344827586207</v>
          </cell>
          <cell r="H165">
            <v>613.12000613239775</v>
          </cell>
          <cell r="I165">
            <v>-1.4968152866242037</v>
          </cell>
          <cell r="J165">
            <v>-2.6288777590270191</v>
          </cell>
          <cell r="K165">
            <v>289.75460122699388</v>
          </cell>
          <cell r="L165">
            <v>285.38451038564762</v>
          </cell>
          <cell r="N165">
            <v>2667.0720266759304</v>
          </cell>
          <cell r="O165">
            <v>-82.546761633448412</v>
          </cell>
          <cell r="P165">
            <v>4651.7675192860561</v>
          </cell>
        </row>
        <row r="166">
          <cell r="A166" t="str">
            <v>Ttl OCD</v>
          </cell>
          <cell r="B166" t="str">
            <v>A000CM</v>
          </cell>
          <cell r="C166">
            <v>20969</v>
          </cell>
          <cell r="D166">
            <v>22042</v>
          </cell>
          <cell r="E166">
            <v>18269</v>
          </cell>
          <cell r="F166">
            <v>18430</v>
          </cell>
          <cell r="G166">
            <v>-4.8679793122221211</v>
          </cell>
          <cell r="H166">
            <v>-4.9759461366127447</v>
          </cell>
          <cell r="I166">
            <v>14.779134052219609</v>
          </cell>
          <cell r="J166">
            <v>14.573913360635474</v>
          </cell>
          <cell r="K166">
            <v>13.776451437873032</v>
          </cell>
          <cell r="L166">
            <v>13.407055731968185</v>
          </cell>
          <cell r="N166">
            <v>-1096.7980474321812</v>
          </cell>
          <cell r="O166">
            <v>2662.5082318544946</v>
          </cell>
          <cell r="P166">
            <v>2470.9203714017362</v>
          </cell>
        </row>
        <row r="167">
          <cell r="A167" t="str">
            <v>LifeScan USA</v>
          </cell>
          <cell r="B167" t="str">
            <v>001520</v>
          </cell>
          <cell r="C167">
            <v>41709</v>
          </cell>
          <cell r="D167">
            <v>49430</v>
          </cell>
          <cell r="E167">
            <v>27849</v>
          </cell>
          <cell r="F167">
            <v>43496</v>
          </cell>
          <cell r="G167">
            <v>-15.620068784139187</v>
          </cell>
          <cell r="H167">
            <v>-15.620068784139187</v>
          </cell>
          <cell r="I167">
            <v>49.768393838198861</v>
          </cell>
          <cell r="J167">
            <v>49.768393838198861</v>
          </cell>
          <cell r="K167">
            <v>-4.1084237631046534</v>
          </cell>
          <cell r="L167">
            <v>-4.1084237631046534</v>
          </cell>
          <cell r="N167">
            <v>-7721.0000000000009</v>
          </cell>
          <cell r="O167">
            <v>13860</v>
          </cell>
          <cell r="P167">
            <v>-1787.0000000000002</v>
          </cell>
        </row>
        <row r="168">
          <cell r="A168" t="str">
            <v>Ttl Demestic LifeScan</v>
          </cell>
          <cell r="B168" t="str">
            <v>A000EE</v>
          </cell>
          <cell r="C168">
            <v>41709</v>
          </cell>
          <cell r="D168">
            <v>49430</v>
          </cell>
          <cell r="E168">
            <v>27849</v>
          </cell>
          <cell r="F168">
            <v>43496</v>
          </cell>
          <cell r="G168">
            <v>-15.620068784139187</v>
          </cell>
          <cell r="H168">
            <v>-15.620068784139187</v>
          </cell>
          <cell r="I168">
            <v>49.768393838198861</v>
          </cell>
          <cell r="J168">
            <v>49.768393838198861</v>
          </cell>
          <cell r="K168">
            <v>-4.1084237631046534</v>
          </cell>
          <cell r="L168">
            <v>-4.1084237631046534</v>
          </cell>
          <cell r="N168">
            <v>-7721.0000000000009</v>
          </cell>
          <cell r="O168">
            <v>13860</v>
          </cell>
          <cell r="P168">
            <v>-1787.0000000000002</v>
          </cell>
        </row>
        <row r="169">
          <cell r="A169" t="str">
            <v>LifeScan Canada</v>
          </cell>
          <cell r="B169" t="str">
            <v>003230</v>
          </cell>
          <cell r="C169">
            <v>4342</v>
          </cell>
          <cell r="D169">
            <v>3691</v>
          </cell>
          <cell r="E169">
            <v>5077</v>
          </cell>
          <cell r="F169">
            <v>1966</v>
          </cell>
          <cell r="G169">
            <v>17.63749661338391</v>
          </cell>
          <cell r="H169">
            <v>4.3062998182851269</v>
          </cell>
          <cell r="I169">
            <v>-14.477053377979122</v>
          </cell>
          <cell r="J169">
            <v>-14.976385524601318</v>
          </cell>
          <cell r="K169">
            <v>120.85452695829096</v>
          </cell>
          <cell r="L169">
            <v>99.745435292217707</v>
          </cell>
          <cell r="N169">
            <v>158.94552629290402</v>
          </cell>
          <cell r="O169">
            <v>-760.35109308400888</v>
          </cell>
          <cell r="P169">
            <v>1960.9952578450002</v>
          </cell>
        </row>
        <row r="170">
          <cell r="A170" t="str">
            <v>Subtotal Lifescan Other</v>
          </cell>
          <cell r="B170" t="str">
            <v>A000FQ</v>
          </cell>
          <cell r="C170">
            <v>4342</v>
          </cell>
          <cell r="D170">
            <v>3691</v>
          </cell>
          <cell r="E170">
            <v>5077</v>
          </cell>
          <cell r="F170">
            <v>1966</v>
          </cell>
          <cell r="G170">
            <v>17.63749661338391</v>
          </cell>
          <cell r="H170">
            <v>4.3062998182851269</v>
          </cell>
          <cell r="I170">
            <v>-14.477053377979122</v>
          </cell>
          <cell r="J170">
            <v>-14.976385524601318</v>
          </cell>
          <cell r="K170">
            <v>120.85452695829096</v>
          </cell>
          <cell r="L170">
            <v>99.745435292217707</v>
          </cell>
          <cell r="N170">
            <v>158.94552629290402</v>
          </cell>
          <cell r="O170">
            <v>-760.35109308400888</v>
          </cell>
          <cell r="P170">
            <v>1960.9952578450002</v>
          </cell>
        </row>
        <row r="171">
          <cell r="A171" t="str">
            <v>LifeScan Belgium</v>
          </cell>
          <cell r="B171" t="str">
            <v>003080</v>
          </cell>
          <cell r="C171">
            <v>147</v>
          </cell>
          <cell r="D171">
            <v>136</v>
          </cell>
          <cell r="E171">
            <v>345</v>
          </cell>
          <cell r="F171">
            <v>791</v>
          </cell>
          <cell r="G171">
            <v>8.0882352941176467</v>
          </cell>
          <cell r="H171">
            <v>-3.7208141477527428</v>
          </cell>
          <cell r="I171">
            <v>-57.391304347826093</v>
          </cell>
          <cell r="J171">
            <v>-56.757352317993039</v>
          </cell>
          <cell r="K171">
            <v>-81.415929203539818</v>
          </cell>
          <cell r="L171">
            <v>-83.544112753513417</v>
          </cell>
          <cell r="N171">
            <v>-5.0603072409437297</v>
          </cell>
          <cell r="O171">
            <v>-195.81286549707599</v>
          </cell>
          <cell r="P171">
            <v>-660.83393188029117</v>
          </cell>
        </row>
        <row r="172">
          <cell r="A172" t="str">
            <v>LifeScan France</v>
          </cell>
          <cell r="B172" t="str">
            <v>003510</v>
          </cell>
          <cell r="C172">
            <v>1054</v>
          </cell>
          <cell r="D172">
            <v>306</v>
          </cell>
          <cell r="E172">
            <v>-662</v>
          </cell>
          <cell r="F172">
            <v>2849</v>
          </cell>
          <cell r="G172">
            <v>244.44444444444446</v>
          </cell>
          <cell r="H172">
            <v>208.68950042407945</v>
          </cell>
          <cell r="I172">
            <v>259.214501510574</v>
          </cell>
          <cell r="J172">
            <v>260.373031387781</v>
          </cell>
          <cell r="K172">
            <v>-63.004563004563011</v>
          </cell>
          <cell r="L172">
            <v>-68.339845808277317</v>
          </cell>
          <cell r="N172">
            <v>638.58987129768309</v>
          </cell>
          <cell r="O172">
            <v>1723.6694677871103</v>
          </cell>
          <cell r="P172">
            <v>-1947.0022070778209</v>
          </cell>
        </row>
        <row r="173">
          <cell r="A173" t="str">
            <v>LifeScan Germany</v>
          </cell>
          <cell r="B173" t="str">
            <v>003570</v>
          </cell>
          <cell r="C173">
            <v>65</v>
          </cell>
          <cell r="D173">
            <v>315</v>
          </cell>
          <cell r="E173">
            <v>2</v>
          </cell>
          <cell r="F173">
            <v>3188</v>
          </cell>
          <cell r="G173">
            <v>-79.365079365079382</v>
          </cell>
          <cell r="H173">
            <v>-82.818270165208887</v>
          </cell>
          <cell r="I173">
            <v>3150</v>
          </cell>
          <cell r="J173">
            <v>3285.1270553064314</v>
          </cell>
          <cell r="K173">
            <v>-97.96110414052697</v>
          </cell>
          <cell r="L173">
            <v>-97.945565179548311</v>
          </cell>
          <cell r="N173">
            <v>-260.87755102040796</v>
          </cell>
          <cell r="O173">
            <v>65.702541106128635</v>
          </cell>
          <cell r="P173">
            <v>-3122.5046179240003</v>
          </cell>
        </row>
        <row r="174">
          <cell r="A174" t="str">
            <v>LifeScan Intl Europe</v>
          </cell>
          <cell r="B174" t="str">
            <v>004825</v>
          </cell>
          <cell r="C174">
            <v>-1496</v>
          </cell>
          <cell r="D174">
            <v>-297</v>
          </cell>
          <cell r="E174">
            <v>777</v>
          </cell>
          <cell r="F174">
            <v>-499</v>
          </cell>
          <cell r="G174">
            <v>-403.70370370370364</v>
          </cell>
          <cell r="H174">
            <v>-403.70370370370364</v>
          </cell>
          <cell r="I174">
            <v>-292.53539253539253</v>
          </cell>
          <cell r="J174">
            <v>-292.53539253539253</v>
          </cell>
          <cell r="K174">
            <v>-199.79959919839681</v>
          </cell>
          <cell r="L174">
            <v>-199.79959919839681</v>
          </cell>
          <cell r="N174">
            <v>-1198.9999999999998</v>
          </cell>
          <cell r="O174">
            <v>-2273</v>
          </cell>
          <cell r="P174">
            <v>-997</v>
          </cell>
        </row>
        <row r="175">
          <cell r="A175" t="str">
            <v>LifeScan Italy</v>
          </cell>
          <cell r="B175" t="str">
            <v>004010</v>
          </cell>
          <cell r="C175">
            <v>-304</v>
          </cell>
          <cell r="D175">
            <v>-42</v>
          </cell>
          <cell r="E175">
            <v>-157</v>
          </cell>
          <cell r="F175">
            <v>122</v>
          </cell>
          <cell r="G175">
            <v>-623.80952380952385</v>
          </cell>
          <cell r="H175">
            <v>-469.87073251574532</v>
          </cell>
          <cell r="I175">
            <v>-93.630573248407643</v>
          </cell>
          <cell r="J175">
            <v>-107.72405131425481</v>
          </cell>
          <cell r="K175">
            <v>-349.18032786885249</v>
          </cell>
          <cell r="L175">
            <v>-367.44701496348523</v>
          </cell>
          <cell r="N175">
            <v>-197.34570765661306</v>
          </cell>
          <cell r="O175">
            <v>-169.12676056338003</v>
          </cell>
          <cell r="P175">
            <v>-448.28535825545197</v>
          </cell>
        </row>
        <row r="176">
          <cell r="A176" t="str">
            <v>LifeScan Portugal</v>
          </cell>
          <cell r="B176" t="str">
            <v>004440</v>
          </cell>
          <cell r="C176">
            <v>-19</v>
          </cell>
          <cell r="D176">
            <v>3</v>
          </cell>
          <cell r="E176">
            <v>16</v>
          </cell>
          <cell r="F176">
            <v>166</v>
          </cell>
          <cell r="G176">
            <v>-733.33333333333348</v>
          </cell>
          <cell r="H176">
            <v>-690.40511727079013</v>
          </cell>
          <cell r="I176">
            <v>-218.75</v>
          </cell>
          <cell r="J176">
            <v>-187.5</v>
          </cell>
          <cell r="K176">
            <v>-111.44578313253012</v>
          </cell>
          <cell r="L176">
            <v>-110.47102984803554</v>
          </cell>
          <cell r="N176">
            <v>-20.712153518123703</v>
          </cell>
          <cell r="O176">
            <v>-30</v>
          </cell>
          <cell r="P176">
            <v>-183.38190954773899</v>
          </cell>
        </row>
        <row r="177">
          <cell r="A177" t="str">
            <v>LifeScan ROW</v>
          </cell>
          <cell r="B177" t="str">
            <v>001521</v>
          </cell>
          <cell r="C177">
            <v>0</v>
          </cell>
          <cell r="D177">
            <v>0</v>
          </cell>
          <cell r="E177">
            <v>0</v>
          </cell>
          <cell r="F177">
            <v>1741</v>
          </cell>
          <cell r="G177">
            <v>0</v>
          </cell>
          <cell r="H177">
            <v>0</v>
          </cell>
          <cell r="I177">
            <v>0</v>
          </cell>
          <cell r="J177">
            <v>0</v>
          </cell>
          <cell r="K177">
            <v>-100</v>
          </cell>
          <cell r="L177">
            <v>-100</v>
          </cell>
          <cell r="N177">
            <v>0</v>
          </cell>
          <cell r="O177">
            <v>0</v>
          </cell>
          <cell r="P177">
            <v>-1741</v>
          </cell>
        </row>
        <row r="178">
          <cell r="A178" t="str">
            <v>LifeScan Scand-Switz</v>
          </cell>
          <cell r="B178" t="str">
            <v>003081</v>
          </cell>
          <cell r="C178">
            <v>12615</v>
          </cell>
          <cell r="D178">
            <v>10143</v>
          </cell>
          <cell r="E178">
            <v>13928</v>
          </cell>
          <cell r="F178">
            <v>-1280</v>
          </cell>
          <cell r="G178">
            <v>24.371487725524993</v>
          </cell>
          <cell r="H178">
            <v>10.860613320235732</v>
          </cell>
          <cell r="I178">
            <v>-9.427053417576106</v>
          </cell>
          <cell r="J178">
            <v>-8.6105295666091308</v>
          </cell>
          <cell r="K178">
            <v>1085.546875</v>
          </cell>
          <cell r="L178">
            <v>947.21828294064835</v>
          </cell>
          <cell r="N178">
            <v>1101.5920090715103</v>
          </cell>
          <cell r="O178">
            <v>-1199.2745580373196</v>
          </cell>
          <cell r="P178">
            <v>12124.394021640299</v>
          </cell>
        </row>
        <row r="179">
          <cell r="A179" t="str">
            <v>LifeScan Spain</v>
          </cell>
          <cell r="B179" t="str">
            <v>004590</v>
          </cell>
          <cell r="C179">
            <v>58</v>
          </cell>
          <cell r="D179">
            <v>32</v>
          </cell>
          <cell r="E179">
            <v>-19</v>
          </cell>
          <cell r="F179">
            <v>104</v>
          </cell>
          <cell r="G179">
            <v>81.25</v>
          </cell>
          <cell r="H179">
            <v>61.73850574712656</v>
          </cell>
          <cell r="I179">
            <v>405.26315789473682</v>
          </cell>
          <cell r="J179">
            <v>409.70961887477324</v>
          </cell>
          <cell r="K179">
            <v>-44.230769230769226</v>
          </cell>
          <cell r="L179">
            <v>-49.106212215968263</v>
          </cell>
          <cell r="N179">
            <v>19.756321839080499</v>
          </cell>
          <cell r="O179">
            <v>77.844827586206918</v>
          </cell>
          <cell r="P179">
            <v>-51.070460704606994</v>
          </cell>
        </row>
        <row r="180">
          <cell r="A180" t="str">
            <v>LifeScan UK</v>
          </cell>
          <cell r="B180" t="str">
            <v>004980</v>
          </cell>
          <cell r="C180">
            <v>122</v>
          </cell>
          <cell r="D180">
            <v>132</v>
          </cell>
          <cell r="E180">
            <v>247</v>
          </cell>
          <cell r="F180">
            <v>-267</v>
          </cell>
          <cell r="G180">
            <v>-7.5757575757575761</v>
          </cell>
          <cell r="H180">
            <v>-6.8723162407720952</v>
          </cell>
          <cell r="I180">
            <v>-50.607287449392715</v>
          </cell>
          <cell r="J180">
            <v>-50.854408749145733</v>
          </cell>
          <cell r="K180">
            <v>145.6928838951311</v>
          </cell>
          <cell r="L180">
            <v>144.10058458893823</v>
          </cell>
          <cell r="N180">
            <v>-9.0714574378191664</v>
          </cell>
          <cell r="O180">
            <v>-125.61038961038996</v>
          </cell>
          <cell r="P180">
            <v>384.74856085246512</v>
          </cell>
        </row>
        <row r="181">
          <cell r="A181" t="str">
            <v>Lifescan EMEA</v>
          </cell>
          <cell r="B181" t="str">
            <v>A000FK</v>
          </cell>
          <cell r="C181">
            <v>12242</v>
          </cell>
          <cell r="D181">
            <v>10728</v>
          </cell>
          <cell r="E181">
            <v>14477</v>
          </cell>
          <cell r="F181">
            <v>6915</v>
          </cell>
          <cell r="G181">
            <v>14.112602535421329</v>
          </cell>
          <cell r="H181">
            <v>0.63265310714360579</v>
          </cell>
          <cell r="I181">
            <v>-15.438281411894732</v>
          </cell>
          <cell r="J181">
            <v>-14.682653431157844</v>
          </cell>
          <cell r="K181">
            <v>77.035430224150403</v>
          </cell>
          <cell r="L181">
            <v>48.5620259884722</v>
          </cell>
          <cell r="N181">
            <v>67.871025334366038</v>
          </cell>
          <cell r="O181">
            <v>-2125.6077372287209</v>
          </cell>
          <cell r="P181">
            <v>3358.0640971028529</v>
          </cell>
        </row>
        <row r="182">
          <cell r="A182" t="str">
            <v>Lifescan Int'l</v>
          </cell>
          <cell r="B182" t="str">
            <v>A000E0</v>
          </cell>
          <cell r="C182">
            <v>16584</v>
          </cell>
          <cell r="D182">
            <v>14419</v>
          </cell>
          <cell r="E182">
            <v>19554</v>
          </cell>
          <cell r="F182">
            <v>8881</v>
          </cell>
          <cell r="G182">
            <v>15.01491088147583</v>
          </cell>
          <cell r="H182">
            <v>1.5730394037538669</v>
          </cell>
          <cell r="I182">
            <v>-15.188708192697147</v>
          </cell>
          <cell r="J182">
            <v>-14.75891802348742</v>
          </cell>
          <cell r="K182">
            <v>86.735727958563217</v>
          </cell>
          <cell r="L182">
            <v>59.892572401169375</v>
          </cell>
          <cell r="N182">
            <v>226.81655162727006</v>
          </cell>
          <cell r="O182">
            <v>-2885.9588303127298</v>
          </cell>
          <cell r="P182">
            <v>5319.0593549478526</v>
          </cell>
        </row>
        <row r="183">
          <cell r="A183" t="str">
            <v>Can-Am Corp USA</v>
          </cell>
          <cell r="B183" t="str">
            <v>001527</v>
          </cell>
          <cell r="C183">
            <v>0</v>
          </cell>
          <cell r="D183">
            <v>0</v>
          </cell>
          <cell r="E183">
            <v>0</v>
          </cell>
          <cell r="F183">
            <v>1371</v>
          </cell>
          <cell r="G183">
            <v>0</v>
          </cell>
          <cell r="H183">
            <v>0</v>
          </cell>
          <cell r="I183">
            <v>0</v>
          </cell>
          <cell r="J183">
            <v>0</v>
          </cell>
          <cell r="K183">
            <v>-100</v>
          </cell>
          <cell r="L183">
            <v>-100</v>
          </cell>
          <cell r="N183">
            <v>0</v>
          </cell>
          <cell r="O183">
            <v>0</v>
          </cell>
          <cell r="P183">
            <v>-1371</v>
          </cell>
        </row>
        <row r="184">
          <cell r="A184" t="str">
            <v>Integ Research USA</v>
          </cell>
          <cell r="B184" t="str">
            <v>001526</v>
          </cell>
          <cell r="C184">
            <v>-282</v>
          </cell>
          <cell r="D184">
            <v>0</v>
          </cell>
          <cell r="E184">
            <v>-482</v>
          </cell>
          <cell r="F184">
            <v>-296</v>
          </cell>
          <cell r="G184">
            <v>0</v>
          </cell>
          <cell r="H184">
            <v>0</v>
          </cell>
          <cell r="I184">
            <v>41.49377593360996</v>
          </cell>
          <cell r="J184">
            <v>41.49377593360996</v>
          </cell>
          <cell r="K184">
            <v>4.7297297297297307</v>
          </cell>
          <cell r="L184">
            <v>4.7297297297297307</v>
          </cell>
          <cell r="N184">
            <v>0</v>
          </cell>
          <cell r="O184">
            <v>200</v>
          </cell>
          <cell r="P184">
            <v>14.000000000000004</v>
          </cell>
        </row>
        <row r="185">
          <cell r="A185" t="str">
            <v>Diabetes Diag USA</v>
          </cell>
          <cell r="B185" t="str">
            <v>001528</v>
          </cell>
          <cell r="C185">
            <v>-3958</v>
          </cell>
          <cell r="D185">
            <v>-7582</v>
          </cell>
          <cell r="E185">
            <v>-5452</v>
          </cell>
          <cell r="F185">
            <v>-10457</v>
          </cell>
          <cell r="G185">
            <v>47.797414930097602</v>
          </cell>
          <cell r="H185">
            <v>47.797414930097602</v>
          </cell>
          <cell r="I185">
            <v>27.402787967718268</v>
          </cell>
          <cell r="J185">
            <v>27.402787967718268</v>
          </cell>
          <cell r="K185">
            <v>62.149756144209618</v>
          </cell>
          <cell r="L185">
            <v>62.149756144209618</v>
          </cell>
          <cell r="N185">
            <v>3624.0000000000005</v>
          </cell>
          <cell r="O185">
            <v>1494</v>
          </cell>
          <cell r="P185">
            <v>6499</v>
          </cell>
        </row>
        <row r="186">
          <cell r="A186" t="str">
            <v>LXN Corp. USA</v>
          </cell>
          <cell r="B186" t="str">
            <v>001525</v>
          </cell>
          <cell r="C186">
            <v>0</v>
          </cell>
          <cell r="D186">
            <v>0</v>
          </cell>
          <cell r="E186">
            <v>0</v>
          </cell>
          <cell r="F186">
            <v>-401</v>
          </cell>
          <cell r="G186">
            <v>0</v>
          </cell>
          <cell r="H186">
            <v>0</v>
          </cell>
          <cell r="I186">
            <v>0</v>
          </cell>
          <cell r="J186">
            <v>0</v>
          </cell>
          <cell r="K186">
            <v>100</v>
          </cell>
          <cell r="L186">
            <v>100</v>
          </cell>
          <cell r="N186">
            <v>0</v>
          </cell>
          <cell r="O186">
            <v>0</v>
          </cell>
          <cell r="P186">
            <v>401</v>
          </cell>
        </row>
        <row r="187">
          <cell r="A187" t="str">
            <v>Diabetes Diag Aus Pty Ltd</v>
          </cell>
          <cell r="B187" t="str">
            <v>003084</v>
          </cell>
          <cell r="C187">
            <v>-46</v>
          </cell>
          <cell r="D187">
            <v>0</v>
          </cell>
          <cell r="E187">
            <v>-41</v>
          </cell>
          <cell r="F187">
            <v>-115</v>
          </cell>
          <cell r="G187">
            <v>0</v>
          </cell>
          <cell r="H187">
            <v>0</v>
          </cell>
          <cell r="I187">
            <v>-12.195121951219512</v>
          </cell>
          <cell r="J187">
            <v>-12.195121951219512</v>
          </cell>
          <cell r="K187">
            <v>60</v>
          </cell>
          <cell r="L187">
            <v>64.776135505448252</v>
          </cell>
          <cell r="N187">
            <v>0</v>
          </cell>
          <cell r="O187">
            <v>-5</v>
          </cell>
          <cell r="P187">
            <v>74.492555831265491</v>
          </cell>
        </row>
        <row r="188">
          <cell r="A188" t="str">
            <v>Diabetes Diag Intl GmbH</v>
          </cell>
          <cell r="B188" t="str">
            <v>003083</v>
          </cell>
          <cell r="C188">
            <v>249</v>
          </cell>
          <cell r="D188">
            <v>-5</v>
          </cell>
          <cell r="E188">
            <v>-17</v>
          </cell>
          <cell r="F188">
            <v>109</v>
          </cell>
          <cell r="G188">
            <v>5080</v>
          </cell>
          <cell r="H188">
            <v>4511.6911130284807</v>
          </cell>
          <cell r="I188">
            <v>1564.7058823529412</v>
          </cell>
          <cell r="J188">
            <v>1585.7036485480298</v>
          </cell>
          <cell r="K188">
            <v>128.44036697247705</v>
          </cell>
          <cell r="L188">
            <v>97.20018839384224</v>
          </cell>
          <cell r="N188">
            <v>225.58455565142401</v>
          </cell>
          <cell r="O188">
            <v>269.56962025316506</v>
          </cell>
          <cell r="P188">
            <v>105.94820534928803</v>
          </cell>
        </row>
        <row r="189">
          <cell r="A189" t="str">
            <v>Inverness Medical Ltd UK</v>
          </cell>
          <cell r="B189" t="str">
            <v>003082</v>
          </cell>
          <cell r="C189">
            <v>12766</v>
          </cell>
          <cell r="D189">
            <v>11912</v>
          </cell>
          <cell r="E189">
            <v>11209</v>
          </cell>
          <cell r="F189">
            <v>5446</v>
          </cell>
          <cell r="G189">
            <v>7.1692411014103437</v>
          </cell>
          <cell r="H189">
            <v>4.6552949850659342</v>
          </cell>
          <cell r="I189">
            <v>13.890623606030868</v>
          </cell>
          <cell r="J189">
            <v>13.851475364247836</v>
          </cell>
          <cell r="K189">
            <v>134.4105765699596</v>
          </cell>
          <cell r="L189">
            <v>118.22585156277177</v>
          </cell>
          <cell r="N189">
            <v>554.53873862105411</v>
          </cell>
          <cell r="O189">
            <v>1552.6118735785401</v>
          </cell>
          <cell r="P189">
            <v>6438.5798761085507</v>
          </cell>
        </row>
        <row r="190">
          <cell r="A190" t="str">
            <v>Ttl IMT</v>
          </cell>
          <cell r="B190" t="str">
            <v>A000FL</v>
          </cell>
          <cell r="C190">
            <v>8729</v>
          </cell>
          <cell r="D190">
            <v>4325</v>
          </cell>
          <cell r="E190">
            <v>5217</v>
          </cell>
          <cell r="F190">
            <v>-4343</v>
          </cell>
          <cell r="G190">
            <v>101.82658959537572</v>
          </cell>
          <cell r="H190">
            <v>94.245625301097775</v>
          </cell>
          <cell r="I190">
            <v>67.318382211999236</v>
          </cell>
          <cell r="J190">
            <v>67.30269300041607</v>
          </cell>
          <cell r="K190">
            <v>300.99009900990097</v>
          </cell>
          <cell r="L190">
            <v>280.03731607849659</v>
          </cell>
          <cell r="N190">
            <v>4076.1232942724791</v>
          </cell>
          <cell r="O190">
            <v>3511.1814938317061</v>
          </cell>
          <cell r="P190">
            <v>12162.020637289106</v>
          </cell>
        </row>
        <row r="191">
          <cell r="A191" t="str">
            <v>Ttl Lifescan</v>
          </cell>
          <cell r="B191" t="str">
            <v>A000CN</v>
          </cell>
          <cell r="C191">
            <v>67022</v>
          </cell>
          <cell r="D191">
            <v>68174</v>
          </cell>
          <cell r="E191">
            <v>52620</v>
          </cell>
          <cell r="F191">
            <v>48034</v>
          </cell>
          <cell r="G191">
            <v>-1.6897937630181594</v>
          </cell>
          <cell r="H191">
            <v>-5.0137298003641444</v>
          </cell>
          <cell r="I191">
            <v>27.369821360699358</v>
          </cell>
          <cell r="J191">
            <v>27.527979216113586</v>
          </cell>
          <cell r="K191">
            <v>39.530332681017612</v>
          </cell>
          <cell r="L191">
            <v>32.672856710323849</v>
          </cell>
          <cell r="N191">
            <v>-3418.060154100252</v>
          </cell>
          <cell r="O191">
            <v>14485.222663518969</v>
          </cell>
          <cell r="P191">
            <v>15694.079992236959</v>
          </cell>
        </row>
        <row r="192">
          <cell r="A192" t="str">
            <v>Therakos USA</v>
          </cell>
          <cell r="B192" t="str">
            <v>001880</v>
          </cell>
          <cell r="C192">
            <v>-897</v>
          </cell>
          <cell r="D192">
            <v>-1000</v>
          </cell>
          <cell r="E192">
            <v>-2472</v>
          </cell>
          <cell r="F192">
            <v>-68</v>
          </cell>
          <cell r="G192">
            <v>10.3</v>
          </cell>
          <cell r="H192">
            <v>10.3</v>
          </cell>
          <cell r="I192">
            <v>63.713592233009706</v>
          </cell>
          <cell r="J192">
            <v>63.713592233009706</v>
          </cell>
          <cell r="K192">
            <v>-1219.1176470588234</v>
          </cell>
          <cell r="L192">
            <v>-1219.1176470588234</v>
          </cell>
          <cell r="N192">
            <v>103.00000000000001</v>
          </cell>
          <cell r="O192">
            <v>1575</v>
          </cell>
          <cell r="P192">
            <v>-828.99999999999989</v>
          </cell>
        </row>
        <row r="193">
          <cell r="A193" t="str">
            <v>Ttl Other</v>
          </cell>
          <cell r="B193" t="str">
            <v>A000E2</v>
          </cell>
          <cell r="C193">
            <v>-897</v>
          </cell>
          <cell r="D193">
            <v>-1000</v>
          </cell>
          <cell r="E193">
            <v>-2472</v>
          </cell>
          <cell r="F193">
            <v>-68</v>
          </cell>
          <cell r="G193">
            <v>10.3</v>
          </cell>
          <cell r="H193">
            <v>10.3</v>
          </cell>
          <cell r="I193">
            <v>63.713592233009706</v>
          </cell>
          <cell r="J193">
            <v>63.713592233009706</v>
          </cell>
          <cell r="K193">
            <v>-1219.1176470588234</v>
          </cell>
          <cell r="L193">
            <v>-1219.1176470588234</v>
          </cell>
          <cell r="N193">
            <v>103.00000000000001</v>
          </cell>
          <cell r="O193">
            <v>1575</v>
          </cell>
          <cell r="P193">
            <v>-828.99999999999989</v>
          </cell>
        </row>
        <row r="194">
          <cell r="A194" t="str">
            <v>Ttl Diag + H Sys</v>
          </cell>
          <cell r="B194" t="str">
            <v>A000BG</v>
          </cell>
          <cell r="C194">
            <v>87094</v>
          </cell>
          <cell r="D194">
            <v>89216</v>
          </cell>
          <cell r="E194">
            <v>68417</v>
          </cell>
          <cell r="F194">
            <v>66396</v>
          </cell>
          <cell r="G194">
            <v>-2.3784971305595408</v>
          </cell>
          <cell r="H194">
            <v>-4.9451423528654423</v>
          </cell>
          <cell r="I194">
            <v>27.298770773345804</v>
          </cell>
          <cell r="J194">
            <v>27.365612194883536</v>
          </cell>
          <cell r="K194">
            <v>31.173564672570642</v>
          </cell>
          <cell r="L194">
            <v>26.110007174586858</v>
          </cell>
          <cell r="N194">
            <v>-4411.8582015324328</v>
          </cell>
          <cell r="O194">
            <v>18722.730895373468</v>
          </cell>
          <cell r="P194">
            <v>17336.00036363869</v>
          </cell>
        </row>
        <row r="195">
          <cell r="A195" t="str">
            <v>Ttl Diag + H Sys incl Adj</v>
          </cell>
          <cell r="B195" t="str">
            <v>A000A9</v>
          </cell>
          <cell r="C195">
            <v>87094</v>
          </cell>
          <cell r="D195">
            <v>89216</v>
          </cell>
          <cell r="E195">
            <v>68417</v>
          </cell>
          <cell r="F195">
            <v>66396</v>
          </cell>
          <cell r="G195">
            <v>-2.3784971305595408</v>
          </cell>
          <cell r="H195">
            <v>-4.9451423528654423</v>
          </cell>
          <cell r="I195">
            <v>27.298770773345804</v>
          </cell>
          <cell r="J195">
            <v>27.365612194883536</v>
          </cell>
          <cell r="K195">
            <v>31.173564672570642</v>
          </cell>
          <cell r="L195">
            <v>26.110007174586858</v>
          </cell>
          <cell r="N195">
            <v>-4411.8582015324328</v>
          </cell>
          <cell r="O195">
            <v>18722.730895373468</v>
          </cell>
          <cell r="P195">
            <v>17336.00036363869</v>
          </cell>
        </row>
        <row r="196">
          <cell r="A196" t="str">
            <v>Med Devices Diag Gr w/aj</v>
          </cell>
          <cell r="B196" t="str">
            <v>A00008</v>
          </cell>
          <cell r="C196">
            <v>637207</v>
          </cell>
          <cell r="D196">
            <v>650638</v>
          </cell>
          <cell r="E196">
            <v>606186</v>
          </cell>
          <cell r="F196">
            <v>402559</v>
          </cell>
          <cell r="G196">
            <v>-2.0642815205997804</v>
          </cell>
          <cell r="H196">
            <v>-3.7705865301912325</v>
          </cell>
          <cell r="I196">
            <v>5.1174062086554288</v>
          </cell>
          <cell r="J196">
            <v>5.2448023981994787</v>
          </cell>
          <cell r="K196">
            <v>58.289095511465405</v>
          </cell>
          <cell r="L196">
            <v>55.765381014032876</v>
          </cell>
          <cell r="N196">
            <v>-24532.868788305634</v>
          </cell>
          <cell r="O196">
            <v>31793.257865549491</v>
          </cell>
          <cell r="P196">
            <v>224488.56015628061</v>
          </cell>
        </row>
        <row r="197">
          <cell r="A197" t="str">
            <v>Ttl Diag + H Sys incl Adj</v>
          </cell>
          <cell r="B197" t="str">
            <v>A000A9</v>
          </cell>
          <cell r="C197">
            <v>61068</v>
          </cell>
          <cell r="D197">
            <v>82149</v>
          </cell>
          <cell r="E197">
            <v>60083</v>
          </cell>
          <cell r="F197">
            <v>75162</v>
          </cell>
          <cell r="G197">
            <v>-25.661907022605266</v>
          </cell>
          <cell r="H197">
            <v>-27.646113054582834</v>
          </cell>
          <cell r="I197">
            <v>1.6393988316162642</v>
          </cell>
          <cell r="J197">
            <v>1.0517210432878144</v>
          </cell>
          <cell r="K197">
            <v>-18.751496766983315</v>
          </cell>
          <cell r="L197">
            <v>-22.216619221322308</v>
          </cell>
          <cell r="N197">
            <v>-22711.005413209252</v>
          </cell>
          <cell r="O197">
            <v>631.90555443861751</v>
          </cell>
          <cell r="P197">
            <v>-16698.455339130272</v>
          </cell>
        </row>
        <row r="198">
          <cell r="A198" t="str">
            <v>Med Devices Diag Gr w/aj</v>
          </cell>
          <cell r="B198" t="str">
            <v>A00008</v>
          </cell>
          <cell r="C198">
            <v>477017</v>
          </cell>
          <cell r="D198">
            <v>514709</v>
          </cell>
          <cell r="E198">
            <v>488905</v>
          </cell>
          <cell r="F198">
            <v>407736</v>
          </cell>
          <cell r="G198">
            <v>-7.3229727865648355</v>
          </cell>
          <cell r="H198">
            <v>-10.043205962098483</v>
          </cell>
          <cell r="I198">
            <v>-2.4315562328059643</v>
          </cell>
          <cell r="J198">
            <v>-2.2651172908335941</v>
          </cell>
          <cell r="K198">
            <v>16.991631840210331</v>
          </cell>
          <cell r="L198">
            <v>12.765068819207896</v>
          </cell>
          <cell r="N198">
            <v>-51693.284975457485</v>
          </cell>
          <cell r="O198">
            <v>-11074.271690749983</v>
          </cell>
          <cell r="P198">
            <v>52047.7810006855</v>
          </cell>
        </row>
      </sheetData>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ow r="2">
          <cell r="A2" t="str">
            <v>Ethicon USA</v>
          </cell>
        </row>
      </sheetData>
      <sheetData sheetId="123">
        <row r="2">
          <cell r="A2" t="str">
            <v>Ethicon USA</v>
          </cell>
        </row>
      </sheetData>
      <sheetData sheetId="124">
        <row r="2">
          <cell r="A2" t="str">
            <v>Ethicon USA</v>
          </cell>
        </row>
      </sheetData>
      <sheetData sheetId="125">
        <row r="2">
          <cell r="A2" t="str">
            <v>Ethicon USA</v>
          </cell>
        </row>
      </sheetData>
      <sheetData sheetId="126">
        <row r="2">
          <cell r="A2" t="str">
            <v>Ethicon USA</v>
          </cell>
        </row>
      </sheetData>
      <sheetData sheetId="127"/>
      <sheetData sheetId="128">
        <row r="2">
          <cell r="A2" t="str">
            <v>Ethicon USA</v>
          </cell>
        </row>
      </sheetData>
      <sheetData sheetId="129"/>
      <sheetData sheetId="130"/>
      <sheetData sheetId="131"/>
      <sheetData sheetId="132"/>
      <sheetData sheetId="133"/>
      <sheetData sheetId="134">
        <row r="2">
          <cell r="A2" t="str">
            <v>Ethicon USA</v>
          </cell>
        </row>
      </sheetData>
      <sheetData sheetId="135"/>
      <sheetData sheetId="136">
        <row r="2">
          <cell r="A2" t="str">
            <v>Ethicon USA</v>
          </cell>
        </row>
      </sheetData>
      <sheetData sheetId="137"/>
      <sheetData sheetId="138">
        <row r="2">
          <cell r="A2" t="str">
            <v>Ethicon USA</v>
          </cell>
        </row>
      </sheetData>
      <sheetData sheetId="139"/>
      <sheetData sheetId="140">
        <row r="2">
          <cell r="A2" t="str">
            <v>Ethicon USA</v>
          </cell>
        </row>
      </sheetData>
      <sheetData sheetId="141"/>
      <sheetData sheetId="142"/>
      <sheetData sheetId="143"/>
      <sheetData sheetId="144"/>
      <sheetData sheetId="145">
        <row r="2">
          <cell r="A2" t="str">
            <v>Ethicon USA</v>
          </cell>
        </row>
      </sheetData>
      <sheetData sheetId="146"/>
      <sheetData sheetId="147">
        <row r="2">
          <cell r="A2" t="str">
            <v>Ethicon USA</v>
          </cell>
        </row>
      </sheetData>
      <sheetData sheetId="148"/>
      <sheetData sheetId="149"/>
      <sheetData sheetId="150"/>
      <sheetData sheetId="151"/>
      <sheetData sheetId="152"/>
      <sheetData sheetId="153">
        <row r="2">
          <cell r="A2" t="str">
            <v>Ethicon USA</v>
          </cell>
        </row>
      </sheetData>
      <sheetData sheetId="154"/>
      <sheetData sheetId="155">
        <row r="2">
          <cell r="A2" t="str">
            <v>Ethicon USA</v>
          </cell>
        </row>
      </sheetData>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ow r="2">
          <cell r="A2" t="str">
            <v>Ethicon USA</v>
          </cell>
        </row>
      </sheetData>
      <sheetData sheetId="185">
        <row r="2">
          <cell r="A2" t="str">
            <v>Ethicon USA</v>
          </cell>
        </row>
      </sheetData>
      <sheetData sheetId="186">
        <row r="2">
          <cell r="A2" t="str">
            <v>Ethicon USA</v>
          </cell>
        </row>
      </sheetData>
      <sheetData sheetId="187">
        <row r="2">
          <cell r="A2" t="str">
            <v>Ethicon USA</v>
          </cell>
        </row>
      </sheetData>
      <sheetData sheetId="188"/>
      <sheetData sheetId="189"/>
      <sheetData sheetId="190">
        <row r="2">
          <cell r="A2" t="str">
            <v>Ethicon USA</v>
          </cell>
        </row>
      </sheetData>
      <sheetData sheetId="191"/>
      <sheetData sheetId="192"/>
      <sheetData sheetId="193"/>
      <sheetData sheetId="194"/>
      <sheetData sheetId="195"/>
      <sheetData sheetId="196"/>
      <sheetData sheetId="197"/>
      <sheetData sheetId="198">
        <row r="2">
          <cell r="A2" t="str">
            <v>Ethicon USA</v>
          </cell>
        </row>
      </sheetData>
      <sheetData sheetId="199"/>
      <sheetData sheetId="200"/>
      <sheetData sheetId="201"/>
      <sheetData sheetId="202">
        <row r="2">
          <cell r="A2" t="str">
            <v>Ethicon USA</v>
          </cell>
        </row>
      </sheetData>
      <sheetData sheetId="203"/>
      <sheetData sheetId="204"/>
      <sheetData sheetId="205"/>
      <sheetData sheetId="206"/>
      <sheetData sheetId="207"/>
      <sheetData sheetId="208"/>
      <sheetData sheetId="209">
        <row r="2">
          <cell r="A2" t="str">
            <v>Ethicon USA</v>
          </cell>
        </row>
      </sheetData>
      <sheetData sheetId="210"/>
      <sheetData sheetId="211"/>
      <sheetData sheetId="212"/>
      <sheetData sheetId="213"/>
      <sheetData sheetId="214"/>
      <sheetData sheetId="215"/>
      <sheetData sheetId="216"/>
      <sheetData sheetId="217">
        <row r="2">
          <cell r="A2" t="str">
            <v>Ethicon USA</v>
          </cell>
        </row>
      </sheetData>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Menu"/>
      <sheetName val="Sales &amp; Net Income Summary"/>
      <sheetName val="Sales Chart"/>
      <sheetName val="Monthly Sales Chart"/>
      <sheetName val="CGC Sales YTD"/>
      <sheetName val="YTD Sales Input"/>
      <sheetName val="Sales Data 37C"/>
      <sheetName val="YTD Sales Squeeze"/>
      <sheetName val="YTD Sales Squeeze Input"/>
      <sheetName val="Upside Downside"/>
      <sheetName val="CGC Sales QTD"/>
      <sheetName val="QTD Sales Input"/>
      <sheetName val="CGC Sales MTH"/>
      <sheetName val="MTH Sales Input"/>
      <sheetName val="MTH Sales  37C"/>
      <sheetName val="NI Chart"/>
      <sheetName val="CGC Net Income"/>
      <sheetName val="CGC NI Input"/>
      <sheetName val="YTD MNI  37C"/>
      <sheetName val="Income Upside Downside"/>
      <sheetName val="CGC NI Margin"/>
      <sheetName val="QTD Net Income"/>
      <sheetName val="QTD  NI Input"/>
      <sheetName val="YTD NI Squeeze"/>
      <sheetName val="NI Squeeze Input"/>
      <sheetName val="QTD Sales  37C "/>
      <sheetName val="QTR Sales Squeeze"/>
      <sheetName val="QTR Sales Squeeze Input"/>
      <sheetName val="Monthly Sales Chart (2)"/>
      <sheetName val="CGC Sales YTD (2)"/>
      <sheetName val="CGC Sales QTD (2)"/>
      <sheetName val="CGC Sales MTH (2)"/>
      <sheetName val="YTD Sales Squeeze 37C "/>
      <sheetName val="QTD MNI  37C "/>
      <sheetName val="YTD NI Squeeze 37C"/>
      <sheetName val="MDD 1 of 3"/>
      <sheetName val="MDD 2 of 3"/>
      <sheetName val="MDD 3 of 3 "/>
      <sheetName val="Instructions"/>
      <sheetName val="P&amp;L including Spine"/>
      <sheetName val="P&amp;L"/>
      <sheetName val="Joint P&amp;L"/>
      <sheetName val="Spine P&amp;L"/>
      <sheetName val="Trauma &amp; Extrem P&amp;L"/>
      <sheetName val="Extremities P&amp;L"/>
      <sheetName val="Codman P&amp;L"/>
      <sheetName val="Mitek P&amp;L"/>
      <sheetName val="Total-KES to check"/>
      <sheetName val="Sales Detail"/>
      <sheetName val="Acquisitions"/>
      <sheetName val="Sales Growth Analysis"/>
      <sheetName val="Financial Template"/>
      <sheetName val="Asset Rationalization"/>
      <sheetName val="NPR"/>
      <sheetName val="Growth Platforms"/>
      <sheetName val="Capital"/>
      <sheetName val="Bridge"/>
      <sheetName val="Commentary"/>
      <sheetName val="Intl Directs Analysis"/>
      <sheetName val="CUOTA_COGNOS"/>
      <sheetName val="Informacion_Cognos"/>
      <sheetName val="CIERRES"/>
      <sheetName val="Rev Summary"/>
      <sheetName val="96 BP HC MONTHLY SPLITS"/>
      <sheetName val="Input"/>
      <sheetName val="MLO2"/>
      <sheetName val="Project Input Sheet!!"/>
      <sheetName val="Cover_Sheet"/>
      <sheetName val="Sales_&amp;_Net_Income_Summary"/>
      <sheetName val="Sales_Chart"/>
      <sheetName val="Monthly_Sales_Chart"/>
      <sheetName val="CGC_Sales_YTD"/>
      <sheetName val="YTD_Sales_Input"/>
      <sheetName val="Sales_Data_37C"/>
      <sheetName val="YTD_Sales_Squeeze"/>
      <sheetName val="YTD_Sales_Squeeze_Input"/>
      <sheetName val="Upside_Downside"/>
      <sheetName val="CGC_Sales_QTD"/>
      <sheetName val="QTD_Sales_Input"/>
      <sheetName val="CGC_Sales_MTH"/>
      <sheetName val="MTH_Sales_Input"/>
      <sheetName val="MTH_Sales__37C"/>
      <sheetName val="NI_Chart"/>
      <sheetName val="CGC_Net_Income"/>
      <sheetName val="CGC_NI_Input"/>
      <sheetName val="YTD_MNI__37C"/>
      <sheetName val="Income_Upside_Downside"/>
      <sheetName val="CGC_NI_Margin"/>
      <sheetName val="QTD_Net_Income"/>
      <sheetName val="QTD__NI_Input"/>
      <sheetName val="YTD_NI_Squeeze"/>
      <sheetName val="NI_Squeeze_Input"/>
      <sheetName val="QTD_Sales__37C_"/>
      <sheetName val="QTR_Sales_Squeeze"/>
      <sheetName val="QTR_Sales_Squeeze_Input"/>
      <sheetName val="Monthly_Sales_Chart_(2)"/>
      <sheetName val="CGC_Sales_YTD_(2)"/>
      <sheetName val="CGC_Sales_QTD_(2)"/>
      <sheetName val="CGC_Sales_MTH_(2)"/>
      <sheetName val="YTD_Sales_Squeeze_37C_"/>
      <sheetName val="QTD_MNI__37C_"/>
      <sheetName val="YTD_NI_Squeeze_37C"/>
      <sheetName val="MDD_1_of_3"/>
      <sheetName val="MDD_2_of_3"/>
      <sheetName val="MDD_3_of_3_"/>
      <sheetName val="P&amp;L_including_Spine"/>
      <sheetName val="Joint_P&amp;L"/>
      <sheetName val="Spine_P&amp;L"/>
      <sheetName val="Trauma_&amp;_Extrem_P&amp;L"/>
      <sheetName val="Extremities_P&amp;L"/>
      <sheetName val="Codman_P&amp;L"/>
      <sheetName val="Mitek_P&amp;L"/>
      <sheetName val="Total-KES_to_check"/>
      <sheetName val="Sales_Detail"/>
      <sheetName val="Sales_Growth_Analysis"/>
      <sheetName val="Financial_Template"/>
      <sheetName val="Asset_Rationalization"/>
      <sheetName val="Growth_Platforms"/>
      <sheetName val="Intl_Directs_Analysis"/>
      <sheetName val="96_BP_HC_MONTHLY_SPLITS"/>
      <sheetName val="Rev_Summary"/>
      <sheetName val="Cover_Sheet1"/>
      <sheetName val="Sales_&amp;_Net_Income_Summary1"/>
      <sheetName val="Sales_Chart1"/>
      <sheetName val="Monthly_Sales_Chart1"/>
      <sheetName val="CGC_Sales_YTD1"/>
      <sheetName val="YTD_Sales_Input1"/>
      <sheetName val="Sales_Data_37C1"/>
      <sheetName val="YTD_Sales_Squeeze1"/>
      <sheetName val="YTD_Sales_Squeeze_Input1"/>
      <sheetName val="Upside_Downside1"/>
      <sheetName val="CGC_Sales_QTD1"/>
      <sheetName val="QTD_Sales_Input1"/>
      <sheetName val="CGC_Sales_MTH1"/>
      <sheetName val="MTH_Sales_Input1"/>
      <sheetName val="MTH_Sales__37C1"/>
      <sheetName val="NI_Chart1"/>
      <sheetName val="CGC_Net_Income1"/>
      <sheetName val="CGC_NI_Input1"/>
      <sheetName val="YTD_MNI__37C1"/>
      <sheetName val="Income_Upside_Downside1"/>
      <sheetName val="CGC_NI_Margin1"/>
      <sheetName val="QTD_Net_Income1"/>
      <sheetName val="QTD__NI_Input1"/>
      <sheetName val="YTD_NI_Squeeze1"/>
      <sheetName val="NI_Squeeze_Input1"/>
      <sheetName val="QTD_Sales__37C_1"/>
      <sheetName val="QTR_Sales_Squeeze1"/>
      <sheetName val="QTR_Sales_Squeeze_Input1"/>
      <sheetName val="Monthly_Sales_Chart_(2)1"/>
      <sheetName val="CGC_Sales_YTD_(2)1"/>
      <sheetName val="CGC_Sales_QTD_(2)1"/>
      <sheetName val="CGC_Sales_MTH_(2)1"/>
      <sheetName val="YTD_Sales_Squeeze_37C_1"/>
      <sheetName val="QTD_MNI__37C_1"/>
      <sheetName val="YTD_NI_Squeeze_37C1"/>
      <sheetName val="MDD_1_of_31"/>
      <sheetName val="MDD_2_of_31"/>
      <sheetName val="MDD_3_of_3_1"/>
      <sheetName val="P&amp;L_including_Spine1"/>
      <sheetName val="Joint_P&amp;L1"/>
      <sheetName val="Spine_P&amp;L1"/>
      <sheetName val="Trauma_&amp;_Extrem_P&amp;L1"/>
      <sheetName val="Extremities_P&amp;L1"/>
      <sheetName val="Codman_P&amp;L1"/>
      <sheetName val="Mitek_P&amp;L1"/>
      <sheetName val="Total-KES_to_check1"/>
      <sheetName val="Sales_Detail1"/>
      <sheetName val="Sales_Growth_Analysis1"/>
      <sheetName val="Financial_Template1"/>
      <sheetName val="Asset_Rationalization1"/>
      <sheetName val="Growth_Platforms1"/>
      <sheetName val="Intl_Directs_Analysis1"/>
      <sheetName val="96_BP_HC_MONTHLY_SPLITS1"/>
      <sheetName val="Rev_Summary1"/>
      <sheetName val="Project_Input_Sheet!!"/>
      <sheetName val="Currency Ex. Rates"/>
      <sheetName val="2004"/>
      <sheetName val="Exchange Rates"/>
      <sheetName val="General Data"/>
      <sheetName val="Selection"/>
      <sheetName val="Sales 03 vs 02 Input"/>
      <sheetName val="Step2 - Resource Plan Info"/>
      <sheetName val="Cover_Sheet2"/>
      <sheetName val="Sales_&amp;_Net_Income_Summary2"/>
      <sheetName val="Sales_Chart2"/>
      <sheetName val="Monthly_Sales_Chart2"/>
      <sheetName val="CGC_Sales_YTD2"/>
      <sheetName val="YTD_Sales_Input2"/>
      <sheetName val="Sales_Data_37C2"/>
      <sheetName val="YTD_Sales_Squeeze2"/>
      <sheetName val="YTD_Sales_Squeeze_Input2"/>
      <sheetName val="Upside_Downside2"/>
      <sheetName val="CGC_Sales_QTD2"/>
      <sheetName val="QTD_Sales_Input2"/>
      <sheetName val="CGC_Sales_MTH2"/>
      <sheetName val="MTH_Sales_Input2"/>
      <sheetName val="MTH_Sales__37C2"/>
      <sheetName val="NI_Chart2"/>
      <sheetName val="CGC_Net_Income2"/>
      <sheetName val="CGC_NI_Input2"/>
      <sheetName val="YTD_MNI__37C2"/>
      <sheetName val="Income_Upside_Downside2"/>
      <sheetName val="CGC_NI_Margin2"/>
      <sheetName val="QTD_Net_Income2"/>
      <sheetName val="QTD__NI_Input2"/>
      <sheetName val="YTD_NI_Squeeze2"/>
      <sheetName val="NI_Squeeze_Input2"/>
      <sheetName val="QTD_Sales__37C_2"/>
      <sheetName val="QTR_Sales_Squeeze2"/>
      <sheetName val="QTR_Sales_Squeeze_Input2"/>
      <sheetName val="Monthly_Sales_Chart_(2)2"/>
      <sheetName val="CGC_Sales_YTD_(2)2"/>
      <sheetName val="CGC_Sales_QTD_(2)2"/>
      <sheetName val="CGC_Sales_MTH_(2)2"/>
      <sheetName val="YTD_Sales_Squeeze_37C_2"/>
      <sheetName val="QTD_MNI__37C_2"/>
      <sheetName val="YTD_NI_Squeeze_37C2"/>
      <sheetName val="MDD_1_of_32"/>
      <sheetName val="MDD_2_of_32"/>
      <sheetName val="MDD_3_of_3_2"/>
      <sheetName val="P&amp;L_including_Spine2"/>
      <sheetName val="Joint_P&amp;L2"/>
      <sheetName val="Spine_P&amp;L2"/>
      <sheetName val="Trauma_&amp;_Extrem_P&amp;L2"/>
      <sheetName val="Extremities_P&amp;L2"/>
      <sheetName val="Codman_P&amp;L2"/>
      <sheetName val="Mitek_P&amp;L2"/>
      <sheetName val="Total-KES_to_check2"/>
      <sheetName val="Sales_Detail2"/>
      <sheetName val="Sales_Growth_Analysis2"/>
      <sheetName val="Financial_Template2"/>
      <sheetName val="Asset_Rationalization2"/>
      <sheetName val="Growth_Platforms2"/>
      <sheetName val="Intl_Directs_Analysis2"/>
      <sheetName val="96_BP_HC_MONTHLY_SPLITS2"/>
      <sheetName val="Rev_Summary2"/>
      <sheetName val="Project_Input_Sheet!!1"/>
      <sheetName val="Currency_Ex__Rates"/>
      <sheetName val="Exchange_Rates"/>
      <sheetName val="Inputs"/>
      <sheetName val="ROCE Graph Inputs"/>
      <sheetName val="Budget"/>
      <sheetName val="CR"/>
      <sheetName val="Data xls"/>
      <sheetName val="SUMMARY"/>
      <sheetName val="Ethicon By B.U."/>
      <sheetName val="2003 vente trade"/>
      <sheetName val="YTD cos"/>
      <sheetName val="Patient Tracker"/>
      <sheetName val="Updated DARZALEX"/>
      <sheetName val="Finance Allocations"/>
      <sheetName val="Parameters"/>
      <sheetName val="Intl Directs Ana_x0000_ysis"/>
      <sheetName val="Sales 03 vs 02 I_x0002_put"/>
    </sheetNames>
    <sheetDataSet>
      <sheetData sheetId="0">
        <row r="2">
          <cell r="A2" t="str">
            <v>Ethicon USA</v>
          </cell>
        </row>
      </sheetData>
      <sheetData sheetId="1">
        <row r="2">
          <cell r="A2" t="str">
            <v>Ethicon USA</v>
          </cell>
        </row>
      </sheetData>
      <sheetData sheetId="2">
        <row r="2">
          <cell r="A2" t="str">
            <v>Ethicon USA</v>
          </cell>
        </row>
      </sheetData>
      <sheetData sheetId="3">
        <row r="2">
          <cell r="A2" t="str">
            <v>Ethicon USA</v>
          </cell>
        </row>
      </sheetData>
      <sheetData sheetId="4">
        <row r="2">
          <cell r="A2" t="str">
            <v>Ethicon USA</v>
          </cell>
        </row>
      </sheetData>
      <sheetData sheetId="5"/>
      <sheetData sheetId="6"/>
      <sheetData sheetId="7" refreshError="1">
        <row r="2">
          <cell r="A2" t="str">
            <v>Ethicon USA</v>
          </cell>
          <cell r="B2" t="str">
            <v>001220</v>
          </cell>
          <cell r="C2">
            <v>706894</v>
          </cell>
          <cell r="D2">
            <v>833247</v>
          </cell>
          <cell r="E2">
            <v>717238</v>
          </cell>
          <cell r="F2">
            <v>760025</v>
          </cell>
          <cell r="G2">
            <v>-15.163930983249864</v>
          </cell>
          <cell r="H2">
            <v>-15.163930983249864</v>
          </cell>
          <cell r="I2">
            <v>-1.4421991026688494</v>
          </cell>
          <cell r="J2">
            <v>-1.4421991026688494</v>
          </cell>
          <cell r="K2">
            <v>-6.9906910956876427</v>
          </cell>
          <cell r="L2">
            <v>-6.9906910956876427</v>
          </cell>
          <cell r="N2">
            <v>-126353</v>
          </cell>
          <cell r="O2">
            <v>-10344.000000000002</v>
          </cell>
          <cell r="P2">
            <v>-53131.000000000007</v>
          </cell>
        </row>
        <row r="3">
          <cell r="A3" t="str">
            <v>Subtotal Ethicon USA</v>
          </cell>
          <cell r="B3" t="str">
            <v>A000EB</v>
          </cell>
          <cell r="C3">
            <v>706894</v>
          </cell>
          <cell r="D3">
            <v>833247</v>
          </cell>
          <cell r="E3">
            <v>717238</v>
          </cell>
          <cell r="F3">
            <v>760025</v>
          </cell>
          <cell r="G3">
            <v>-15.163930983249864</v>
          </cell>
          <cell r="H3">
            <v>-15.163930983249864</v>
          </cell>
          <cell r="I3">
            <v>-1.4421991026688494</v>
          </cell>
          <cell r="J3">
            <v>-1.4421991026688494</v>
          </cell>
          <cell r="K3">
            <v>-6.9906910956876427</v>
          </cell>
          <cell r="L3">
            <v>-6.9906910956876427</v>
          </cell>
          <cell r="N3">
            <v>-126353</v>
          </cell>
          <cell r="O3">
            <v>-10344.000000000002</v>
          </cell>
          <cell r="P3">
            <v>-53131.000000000007</v>
          </cell>
        </row>
        <row r="4">
          <cell r="A4" t="str">
            <v>Ethicon Germany</v>
          </cell>
          <cell r="B4" t="str">
            <v>003610</v>
          </cell>
          <cell r="C4">
            <v>179656</v>
          </cell>
          <cell r="D4">
            <v>176495</v>
          </cell>
          <cell r="E4">
            <v>185805</v>
          </cell>
          <cell r="F4">
            <v>152092</v>
          </cell>
          <cell r="G4">
            <v>1.7909855803280545</v>
          </cell>
          <cell r="H4">
            <v>-7.9997956194433826</v>
          </cell>
          <cell r="I4">
            <v>-3.3093834934474313</v>
          </cell>
          <cell r="J4">
            <v>-2.9710262075407288</v>
          </cell>
          <cell r="K4">
            <v>18.123241196118141</v>
          </cell>
          <cell r="L4">
            <v>-1.5354421611637037</v>
          </cell>
          <cell r="N4">
            <v>-14119.239278536597</v>
          </cell>
          <cell r="O4">
            <v>-5520.3152449210511</v>
          </cell>
          <cell r="P4">
            <v>-2335.2846917571001</v>
          </cell>
        </row>
        <row r="5">
          <cell r="A5" t="str">
            <v>Ethicon Italy</v>
          </cell>
          <cell r="B5" t="str">
            <v>002330</v>
          </cell>
          <cell r="C5">
            <v>101263</v>
          </cell>
          <cell r="D5">
            <v>109452</v>
          </cell>
          <cell r="E5">
            <v>104110</v>
          </cell>
          <cell r="F5">
            <v>88875</v>
          </cell>
          <cell r="G5">
            <v>-7.4818185140518221</v>
          </cell>
          <cell r="H5">
            <v>-16.382261933097794</v>
          </cell>
          <cell r="I5">
            <v>-2.7346076265488426</v>
          </cell>
          <cell r="J5">
            <v>-2.3957854692726062</v>
          </cell>
          <cell r="K5">
            <v>13.938677918424755</v>
          </cell>
          <cell r="L5">
            <v>-5.0273462682221775</v>
          </cell>
          <cell r="N5">
            <v>-17930.713331014198</v>
          </cell>
          <cell r="O5">
            <v>-2494.2522520597104</v>
          </cell>
          <cell r="P5">
            <v>-4468.0539958824602</v>
          </cell>
        </row>
        <row r="6">
          <cell r="A6" t="str">
            <v>Ethicon Scotland</v>
          </cell>
          <cell r="B6" t="str">
            <v>002710</v>
          </cell>
          <cell r="C6">
            <v>90093</v>
          </cell>
          <cell r="D6">
            <v>98023</v>
          </cell>
          <cell r="E6">
            <v>90282</v>
          </cell>
          <cell r="F6">
            <v>79556</v>
          </cell>
          <cell r="G6">
            <v>-8.0899380757577308</v>
          </cell>
          <cell r="H6">
            <v>-10.260858391159116</v>
          </cell>
          <cell r="I6">
            <v>-0.20934405529341399</v>
          </cell>
          <cell r="J6">
            <v>-0.22680596481828716</v>
          </cell>
          <cell r="K6">
            <v>13.244758409170899</v>
          </cell>
          <cell r="L6">
            <v>3.7243325535628107</v>
          </cell>
          <cell r="N6">
            <v>-10058.0012207659</v>
          </cell>
          <cell r="O6">
            <v>-204.76496115724603</v>
          </cell>
          <cell r="P6">
            <v>2962.9300063124297</v>
          </cell>
        </row>
        <row r="7">
          <cell r="A7" t="str">
            <v>J&amp;J Prof Prd UK-Expo</v>
          </cell>
          <cell r="B7" t="str">
            <v>002714</v>
          </cell>
          <cell r="C7">
            <v>18577</v>
          </cell>
          <cell r="D7">
            <v>17759</v>
          </cell>
          <cell r="E7">
            <v>18116</v>
          </cell>
          <cell r="F7">
            <v>17174</v>
          </cell>
          <cell r="G7">
            <v>4.6061152091897064</v>
          </cell>
          <cell r="H7">
            <v>2.1276595744680837</v>
          </cell>
          <cell r="I7">
            <v>2.5447118569220577</v>
          </cell>
          <cell r="J7">
            <v>2.5275898896404394</v>
          </cell>
          <cell r="K7">
            <v>8.1693257249330387</v>
          </cell>
          <cell r="L7">
            <v>-0.92027178119893438</v>
          </cell>
          <cell r="N7">
            <v>377.85106382978699</v>
          </cell>
          <cell r="O7">
            <v>457.89818440726197</v>
          </cell>
          <cell r="P7">
            <v>-158.04747570310496</v>
          </cell>
        </row>
        <row r="8">
          <cell r="A8" t="str">
            <v>Ethicon France</v>
          </cell>
          <cell r="B8" t="str">
            <v>003520</v>
          </cell>
          <cell r="C8">
            <v>105328</v>
          </cell>
          <cell r="D8">
            <v>105906</v>
          </cell>
          <cell r="E8">
            <v>106437</v>
          </cell>
          <cell r="F8">
            <v>89315</v>
          </cell>
          <cell r="G8">
            <v>-0.54576700092534891</v>
          </cell>
          <cell r="H8">
            <v>-10.11116892946689</v>
          </cell>
          <cell r="I8">
            <v>-1.041930907485179</v>
          </cell>
          <cell r="J8">
            <v>-0.69611388674038921</v>
          </cell>
          <cell r="K8">
            <v>17.928679393159047</v>
          </cell>
          <cell r="L8">
            <v>-1.6968793974008736</v>
          </cell>
          <cell r="N8">
            <v>-10708.334566441205</v>
          </cell>
          <cell r="O8">
            <v>-740.92273762986804</v>
          </cell>
          <cell r="P8">
            <v>-1515.5678337885902</v>
          </cell>
        </row>
        <row r="9">
          <cell r="A9" t="str">
            <v>AWC Europe Operation</v>
          </cell>
          <cell r="B9" t="str">
            <v>002788</v>
          </cell>
          <cell r="C9">
            <v>1798</v>
          </cell>
          <cell r="D9">
            <v>1611</v>
          </cell>
          <cell r="E9">
            <v>1919</v>
          </cell>
          <cell r="F9">
            <v>16902</v>
          </cell>
          <cell r="G9">
            <v>11.607697082557419</v>
          </cell>
          <cell r="H9">
            <v>8.9931573802541305</v>
          </cell>
          <cell r="I9">
            <v>-6.3053673788431466</v>
          </cell>
          <cell r="J9">
            <v>-6.3025210084033869</v>
          </cell>
          <cell r="K9">
            <v>-89.362205656135373</v>
          </cell>
          <cell r="L9">
            <v>-90.256051734685244</v>
          </cell>
          <cell r="N9">
            <v>144.87976539589403</v>
          </cell>
          <cell r="O9">
            <v>-120.94537815126101</v>
          </cell>
          <cell r="P9">
            <v>-15255.077864196499</v>
          </cell>
        </row>
        <row r="10">
          <cell r="A10" t="str">
            <v>Total Ethicon Europe</v>
          </cell>
          <cell r="B10" t="str">
            <v>A000FM</v>
          </cell>
          <cell r="C10">
            <v>496715</v>
          </cell>
          <cell r="D10">
            <v>509246</v>
          </cell>
          <cell r="E10">
            <v>506669</v>
          </cell>
          <cell r="F10">
            <v>443914</v>
          </cell>
          <cell r="G10">
            <v>-2.4606967948692775</v>
          </cell>
          <cell r="H10">
            <v>-10.268820485096047</v>
          </cell>
          <cell r="I10">
            <v>-1.9645962156753229</v>
          </cell>
          <cell r="J10">
            <v>-1.7019597389048613</v>
          </cell>
          <cell r="K10">
            <v>11.8944209914533</v>
          </cell>
          <cell r="L10">
            <v>-4.6786318645087386</v>
          </cell>
          <cell r="N10">
            <v>-52293.557567532218</v>
          </cell>
          <cell r="O10">
            <v>-8623.3023895118713</v>
          </cell>
          <cell r="P10">
            <v>-20769.101855015324</v>
          </cell>
        </row>
        <row r="11">
          <cell r="A11" t="str">
            <v>Ethicon Direct Ex. GWC</v>
          </cell>
          <cell r="B11" t="str">
            <v>A000E6</v>
          </cell>
          <cell r="C11">
            <v>1203609</v>
          </cell>
          <cell r="D11">
            <v>1342493</v>
          </cell>
          <cell r="E11">
            <v>1223907</v>
          </cell>
          <cell r="F11">
            <v>1203939</v>
          </cell>
          <cell r="G11">
            <v>-10.345230850365699</v>
          </cell>
          <cell r="H11">
            <v>-13.307075535405563</v>
          </cell>
          <cell r="I11">
            <v>-1.6584593437246458</v>
          </cell>
          <cell r="J11">
            <v>-1.5497339576872977</v>
          </cell>
          <cell r="K11">
            <v>-2.7410026587725789E-2</v>
          </cell>
          <cell r="L11">
            <v>-6.1381932020654988</v>
          </cell>
          <cell r="N11">
            <v>-178646.5575675322</v>
          </cell>
          <cell r="O11">
            <v>-18967.302389511875</v>
          </cell>
          <cell r="P11">
            <v>-73900.101855015339</v>
          </cell>
        </row>
        <row r="12">
          <cell r="A12" t="str">
            <v>J&amp;J Medical USA</v>
          </cell>
          <cell r="B12" t="str">
            <v>001750</v>
          </cell>
          <cell r="C12">
            <v>79293</v>
          </cell>
          <cell r="D12">
            <v>69620</v>
          </cell>
          <cell r="E12">
            <v>85264</v>
          </cell>
          <cell r="F12">
            <v>99464</v>
          </cell>
          <cell r="G12">
            <v>13.893995978167194</v>
          </cell>
          <cell r="H12">
            <v>13.893995978167196</v>
          </cell>
          <cell r="I12">
            <v>-7.0029555263651719</v>
          </cell>
          <cell r="J12">
            <v>-7.0029555263651719</v>
          </cell>
          <cell r="K12">
            <v>-20.279699187645782</v>
          </cell>
          <cell r="L12">
            <v>-20.279699187645782</v>
          </cell>
          <cell r="N12">
            <v>9673.0000000000018</v>
          </cell>
          <cell r="O12">
            <v>-5971</v>
          </cell>
          <cell r="P12">
            <v>-20171.000000000004</v>
          </cell>
        </row>
        <row r="13">
          <cell r="A13" t="str">
            <v>Subtotal GWC Other</v>
          </cell>
          <cell r="B13" t="str">
            <v>A000EC</v>
          </cell>
          <cell r="C13">
            <v>79293</v>
          </cell>
          <cell r="D13">
            <v>69620</v>
          </cell>
          <cell r="E13">
            <v>85264</v>
          </cell>
          <cell r="F13">
            <v>99464</v>
          </cell>
          <cell r="G13">
            <v>13.893995978167194</v>
          </cell>
          <cell r="H13">
            <v>13.893995978167196</v>
          </cell>
          <cell r="I13">
            <v>-7.0029555263651719</v>
          </cell>
          <cell r="J13">
            <v>-7.0029555263651719</v>
          </cell>
          <cell r="K13">
            <v>-20.279699187645782</v>
          </cell>
          <cell r="L13">
            <v>-20.279699187645782</v>
          </cell>
          <cell r="N13">
            <v>9673.0000000000018</v>
          </cell>
          <cell r="O13">
            <v>-5971</v>
          </cell>
          <cell r="P13">
            <v>-20171.000000000004</v>
          </cell>
        </row>
        <row r="14">
          <cell r="A14" t="str">
            <v>J&amp;J Medical France</v>
          </cell>
          <cell r="B14" t="str">
            <v>002190</v>
          </cell>
          <cell r="C14">
            <v>1717</v>
          </cell>
          <cell r="D14">
            <v>1740</v>
          </cell>
          <cell r="E14">
            <v>1729</v>
          </cell>
          <cell r="F14">
            <v>1542</v>
          </cell>
          <cell r="G14">
            <v>-1.3218390804597704</v>
          </cell>
          <cell r="H14">
            <v>-10.771889400921669</v>
          </cell>
          <cell r="I14">
            <v>-0.69404279930595725</v>
          </cell>
          <cell r="J14">
            <v>-0.32175032175032153</v>
          </cell>
          <cell r="K14">
            <v>11.348897535667964</v>
          </cell>
          <cell r="L14">
            <v>-7.1342925659472121</v>
          </cell>
          <cell r="N14">
            <v>-187.43087557603704</v>
          </cell>
          <cell r="O14">
            <v>-5.5630630630630593</v>
          </cell>
          <cell r="P14">
            <v>-110.01079136690601</v>
          </cell>
        </row>
        <row r="15">
          <cell r="A15" t="str">
            <v>J&amp;J Medical Germany</v>
          </cell>
          <cell r="B15" t="str">
            <v>002290</v>
          </cell>
          <cell r="C15">
            <v>4017</v>
          </cell>
          <cell r="D15">
            <v>4172</v>
          </cell>
          <cell r="E15">
            <v>4057</v>
          </cell>
          <cell r="F15">
            <v>3883</v>
          </cell>
          <cell r="G15">
            <v>-3.7152444870565677</v>
          </cell>
          <cell r="H15">
            <v>-12.947393706461694</v>
          </cell>
          <cell r="I15">
            <v>-0.98595020951441958</v>
          </cell>
          <cell r="J15">
            <v>-0.63065533315053479</v>
          </cell>
          <cell r="K15">
            <v>3.4509399948493433</v>
          </cell>
          <cell r="L15">
            <v>-13.734825041656762</v>
          </cell>
          <cell r="N15">
            <v>-540.16526543358179</v>
          </cell>
          <cell r="O15">
            <v>-25.585686865917197</v>
          </cell>
          <cell r="P15">
            <v>-533.32325636753205</v>
          </cell>
        </row>
        <row r="16">
          <cell r="A16" t="str">
            <v>JJ Medical Italy</v>
          </cell>
          <cell r="B16" t="str">
            <v>002333</v>
          </cell>
          <cell r="C16">
            <v>1908</v>
          </cell>
          <cell r="D16">
            <v>2077</v>
          </cell>
          <cell r="E16">
            <v>1900</v>
          </cell>
          <cell r="F16">
            <v>1719</v>
          </cell>
          <cell r="G16">
            <v>-8.1367356764564267</v>
          </cell>
          <cell r="H16">
            <v>-16.980221900627104</v>
          </cell>
          <cell r="I16">
            <v>0.42105263157894735</v>
          </cell>
          <cell r="J16">
            <v>0.76112412177985778</v>
          </cell>
          <cell r="K16">
            <v>10.99476439790576</v>
          </cell>
          <cell r="L16">
            <v>-7.473118279569869</v>
          </cell>
          <cell r="N16">
            <v>-352.67920887602497</v>
          </cell>
          <cell r="O16">
            <v>14.461358313817298</v>
          </cell>
          <cell r="P16">
            <v>-128.46290322580606</v>
          </cell>
        </row>
        <row r="17">
          <cell r="A17" t="str">
            <v>J&amp;J Medical UK</v>
          </cell>
          <cell r="B17" t="str">
            <v>002770</v>
          </cell>
          <cell r="C17">
            <v>11180</v>
          </cell>
          <cell r="D17">
            <v>11919</v>
          </cell>
          <cell r="E17">
            <v>11420</v>
          </cell>
          <cell r="F17">
            <v>10732</v>
          </cell>
          <cell r="G17">
            <v>-6.200184579243226</v>
          </cell>
          <cell r="H17">
            <v>-8.4147952443857701</v>
          </cell>
          <cell r="I17">
            <v>-2.1015761821366024</v>
          </cell>
          <cell r="J17">
            <v>-2.1177467174925928</v>
          </cell>
          <cell r="K17">
            <v>4.1744316064107343</v>
          </cell>
          <cell r="L17">
            <v>-4.5829892650701911</v>
          </cell>
          <cell r="N17">
            <v>-1002.9594451783399</v>
          </cell>
          <cell r="O17">
            <v>-241.84667513765407</v>
          </cell>
          <cell r="P17">
            <v>-491.8464079273329</v>
          </cell>
        </row>
        <row r="18">
          <cell r="A18" t="str">
            <v>Ttl GWC Europe</v>
          </cell>
          <cell r="B18" t="str">
            <v>A000DU</v>
          </cell>
          <cell r="C18">
            <v>18822</v>
          </cell>
          <cell r="D18">
            <v>19908</v>
          </cell>
          <cell r="E18">
            <v>19106</v>
          </cell>
          <cell r="F18">
            <v>17876</v>
          </cell>
          <cell r="G18">
            <v>-5.4550934297769746</v>
          </cell>
          <cell r="H18">
            <v>-10.46430980040177</v>
          </cell>
          <cell r="I18">
            <v>-1.4864440489898463</v>
          </cell>
          <cell r="J18">
            <v>-1.3531564260065789</v>
          </cell>
          <cell r="K18">
            <v>5.2920116357126883</v>
          </cell>
          <cell r="L18">
            <v>-7.0689380112305731</v>
          </cell>
          <cell r="N18">
            <v>-2083.2347950639842</v>
          </cell>
          <cell r="O18">
            <v>-258.53406675281695</v>
          </cell>
          <cell r="P18">
            <v>-1263.6433588875773</v>
          </cell>
        </row>
        <row r="19">
          <cell r="A19" t="str">
            <v>General Wound Care</v>
          </cell>
          <cell r="B19" t="str">
            <v>A000E7</v>
          </cell>
          <cell r="C19">
            <v>98115</v>
          </cell>
          <cell r="D19">
            <v>89528</v>
          </cell>
          <cell r="E19">
            <v>104370</v>
          </cell>
          <cell r="F19">
            <v>117340</v>
          </cell>
          <cell r="G19">
            <v>9.591412742382273</v>
          </cell>
          <cell r="H19">
            <v>8.4775323976141745</v>
          </cell>
          <cell r="I19">
            <v>-5.993101465938488</v>
          </cell>
          <cell r="J19">
            <v>-5.9687017981726722</v>
          </cell>
          <cell r="K19">
            <v>-16.384012272029999</v>
          </cell>
          <cell r="L19">
            <v>-18.267124048821866</v>
          </cell>
          <cell r="N19">
            <v>7589.7652049360186</v>
          </cell>
          <cell r="O19">
            <v>-6229.534066752818</v>
          </cell>
          <cell r="P19">
            <v>-21434.643358887581</v>
          </cell>
        </row>
        <row r="20">
          <cell r="A20" t="str">
            <v>Ethicon Direct</v>
          </cell>
          <cell r="B20" t="str">
            <v>A000DL</v>
          </cell>
          <cell r="C20">
            <v>1301724</v>
          </cell>
          <cell r="D20">
            <v>1432021</v>
          </cell>
          <cell r="E20">
            <v>1328277</v>
          </cell>
          <cell r="F20">
            <v>1321279</v>
          </cell>
          <cell r="G20">
            <v>-9.0988190815637484</v>
          </cell>
          <cell r="H20">
            <v>-11.945131556212946</v>
          </cell>
          <cell r="I20">
            <v>-1.9990559198119067</v>
          </cell>
          <cell r="J20">
            <v>-1.8969564673832857</v>
          </cell>
          <cell r="K20">
            <v>-1.4800053584443558</v>
          </cell>
          <cell r="L20">
            <v>-7.2153379576836452</v>
          </cell>
          <cell r="N20">
            <v>-171056.7923625962</v>
          </cell>
          <cell r="O20">
            <v>-25196.836456264689</v>
          </cell>
          <cell r="P20">
            <v>-95334.74521390289</v>
          </cell>
        </row>
        <row r="21">
          <cell r="A21" t="str">
            <v>J&amp;J Prof Prod Brazil</v>
          </cell>
          <cell r="B21" t="str">
            <v>003180</v>
          </cell>
          <cell r="C21">
            <v>79278</v>
          </cell>
          <cell r="D21">
            <v>72775</v>
          </cell>
          <cell r="E21">
            <v>69533</v>
          </cell>
          <cell r="F21">
            <v>78356</v>
          </cell>
          <cell r="G21">
            <v>8.9357609069048429</v>
          </cell>
          <cell r="H21">
            <v>-3.3413008808494262</v>
          </cell>
          <cell r="I21">
            <v>14.014928163605772</v>
          </cell>
          <cell r="J21">
            <v>14.422872757821608</v>
          </cell>
          <cell r="K21">
            <v>1.1766807902394201</v>
          </cell>
          <cell r="L21">
            <v>21.307384008573685</v>
          </cell>
          <cell r="N21">
            <v>-2431.63171603817</v>
          </cell>
          <cell r="O21">
            <v>10028.656114696099</v>
          </cell>
          <cell r="P21">
            <v>16695.613813757998</v>
          </cell>
        </row>
        <row r="22">
          <cell r="A22" t="str">
            <v>JJ Med Car/PR</v>
          </cell>
          <cell r="B22" t="str">
            <v>001757</v>
          </cell>
          <cell r="C22">
            <v>39636</v>
          </cell>
          <cell r="D22">
            <v>43290</v>
          </cell>
          <cell r="E22">
            <v>38601</v>
          </cell>
          <cell r="F22">
            <v>37776</v>
          </cell>
          <cell r="G22">
            <v>-8.4407484407484414</v>
          </cell>
          <cell r="H22">
            <v>-8.4407484407484414</v>
          </cell>
          <cell r="I22">
            <v>2.6812776871065518</v>
          </cell>
          <cell r="J22">
            <v>2.6812776871065518</v>
          </cell>
          <cell r="K22">
            <v>4.9237611181702672</v>
          </cell>
          <cell r="L22">
            <v>4.9237611181702672</v>
          </cell>
          <cell r="N22">
            <v>-3654</v>
          </cell>
          <cell r="O22">
            <v>1035</v>
          </cell>
          <cell r="P22">
            <v>1860.0000000000002</v>
          </cell>
        </row>
        <row r="23">
          <cell r="A23" t="str">
            <v>J&amp;J Med Mexico</v>
          </cell>
          <cell r="B23" t="str">
            <v>004160</v>
          </cell>
          <cell r="C23">
            <v>44939</v>
          </cell>
          <cell r="D23">
            <v>54021</v>
          </cell>
          <cell r="E23">
            <v>46605</v>
          </cell>
          <cell r="F23">
            <v>45486</v>
          </cell>
          <cell r="G23">
            <v>-16.811980526091705</v>
          </cell>
          <cell r="H23">
            <v>-12.992050561131492</v>
          </cell>
          <cell r="I23">
            <v>-3.5747237420877589</v>
          </cell>
          <cell r="J23">
            <v>-3.0839985692685334</v>
          </cell>
          <cell r="K23">
            <v>-1.2025678230664381</v>
          </cell>
          <cell r="L23">
            <v>10.923453022546106</v>
          </cell>
          <cell r="N23">
            <v>-7018.4356336288438</v>
          </cell>
          <cell r="O23">
            <v>-1437.2975332076001</v>
          </cell>
          <cell r="P23">
            <v>4968.6418418353223</v>
          </cell>
        </row>
        <row r="24">
          <cell r="A24" t="str">
            <v>J&amp;J Med Southern Con</v>
          </cell>
          <cell r="B24" t="str">
            <v>002890</v>
          </cell>
          <cell r="C24">
            <v>40455</v>
          </cell>
          <cell r="D24">
            <v>29090</v>
          </cell>
          <cell r="E24">
            <v>36832</v>
          </cell>
          <cell r="F24">
            <v>34242</v>
          </cell>
          <cell r="G24">
            <v>39.068408387762119</v>
          </cell>
          <cell r="H24">
            <v>16.673214426023414</v>
          </cell>
          <cell r="I24">
            <v>9.8365551694178972</v>
          </cell>
          <cell r="J24">
            <v>10.98840522839178</v>
          </cell>
          <cell r="K24">
            <v>18.144384089714386</v>
          </cell>
          <cell r="L24">
            <v>40.278450220233061</v>
          </cell>
          <cell r="N24">
            <v>4850.2380765302114</v>
          </cell>
          <cell r="O24">
            <v>4047.2494137212607</v>
          </cell>
          <cell r="P24">
            <v>13792.146924412205</v>
          </cell>
        </row>
        <row r="25">
          <cell r="A25" t="str">
            <v>J&amp;J Med Northern Reg</v>
          </cell>
          <cell r="B25" t="str">
            <v>002115</v>
          </cell>
          <cell r="C25">
            <v>41420</v>
          </cell>
          <cell r="D25">
            <v>54407</v>
          </cell>
          <cell r="E25">
            <v>38695</v>
          </cell>
          <cell r="F25">
            <v>47527</v>
          </cell>
          <cell r="G25">
            <v>-23.870090245740439</v>
          </cell>
          <cell r="H25">
            <v>-17.803199801289999</v>
          </cell>
          <cell r="I25">
            <v>7.042253521126761</v>
          </cell>
          <cell r="J25">
            <v>6.8357146088123812</v>
          </cell>
          <cell r="K25">
            <v>-12.84953815725798</v>
          </cell>
          <cell r="L25">
            <v>5.0967602056744159</v>
          </cell>
          <cell r="N25">
            <v>-9686.186915887849</v>
          </cell>
          <cell r="O25">
            <v>2645.0797678799509</v>
          </cell>
          <cell r="P25">
            <v>2422.3372229508795</v>
          </cell>
        </row>
        <row r="26">
          <cell r="A26" t="str">
            <v>Ttl Moreira-Rato</v>
          </cell>
          <cell r="B26" t="str">
            <v>A000DM</v>
          </cell>
          <cell r="C26">
            <v>245728</v>
          </cell>
          <cell r="D26">
            <v>253583</v>
          </cell>
          <cell r="E26">
            <v>230266</v>
          </cell>
          <cell r="F26">
            <v>243387</v>
          </cell>
          <cell r="G26">
            <v>-3.0976051233718347</v>
          </cell>
          <cell r="H26">
            <v>-7.0746131203687357</v>
          </cell>
          <cell r="I26">
            <v>6.7148428339398789</v>
          </cell>
          <cell r="J26">
            <v>7.0868854989836585</v>
          </cell>
          <cell r="K26">
            <v>0.96184266209781133</v>
          </cell>
          <cell r="L26">
            <v>16.327387988247686</v>
          </cell>
          <cell r="N26">
            <v>-17940.016189024653</v>
          </cell>
          <cell r="O26">
            <v>16318.687763089711</v>
          </cell>
          <cell r="P26">
            <v>39738.739802956392</v>
          </cell>
        </row>
        <row r="27">
          <cell r="A27" t="str">
            <v>Ttl Longstreet</v>
          </cell>
          <cell r="B27" t="str">
            <v>A000CE</v>
          </cell>
          <cell r="C27">
            <v>1547452</v>
          </cell>
          <cell r="D27">
            <v>1685604</v>
          </cell>
          <cell r="E27">
            <v>1558543</v>
          </cell>
          <cell r="F27">
            <v>1564666</v>
          </cell>
          <cell r="G27">
            <v>-8.195993839596964</v>
          </cell>
          <cell r="H27">
            <v>-11.212408641153013</v>
          </cell>
          <cell r="I27">
            <v>-0.71162617906596093</v>
          </cell>
          <cell r="J27">
            <v>-0.56964412872631554</v>
          </cell>
          <cell r="K27">
            <v>-1.1001708990928416</v>
          </cell>
          <cell r="L27">
            <v>-3.5532187323650239</v>
          </cell>
          <cell r="N27">
            <v>-188996.80855162084</v>
          </cell>
          <cell r="O27">
            <v>-8878.1486931749787</v>
          </cell>
          <cell r="P27">
            <v>-55596.005410946527</v>
          </cell>
        </row>
        <row r="28">
          <cell r="A28" t="str">
            <v>J&amp;J Medical Benelux</v>
          </cell>
          <cell r="B28" t="str">
            <v>002520</v>
          </cell>
          <cell r="C28">
            <v>102244</v>
          </cell>
          <cell r="D28">
            <v>91696</v>
          </cell>
          <cell r="E28">
            <v>102875</v>
          </cell>
          <cell r="F28">
            <v>77514</v>
          </cell>
          <cell r="G28">
            <v>11.503228057930553</v>
          </cell>
          <cell r="H28">
            <v>0.77804003846490033</v>
          </cell>
          <cell r="I28">
            <v>-0.61336573511543135</v>
          </cell>
          <cell r="J28">
            <v>-0.26387507029458862</v>
          </cell>
          <cell r="K28">
            <v>31.903914131640736</v>
          </cell>
          <cell r="L28">
            <v>9.9462333543949217</v>
          </cell>
          <cell r="N28">
            <v>713.43159367077499</v>
          </cell>
          <cell r="O28">
            <v>-271.46147856555802</v>
          </cell>
          <cell r="P28">
            <v>7709.7233223256799</v>
          </cell>
        </row>
        <row r="29">
          <cell r="A29" t="str">
            <v>J&amp;J Medical Greece</v>
          </cell>
          <cell r="B29" t="str">
            <v>003760</v>
          </cell>
          <cell r="C29">
            <v>39356</v>
          </cell>
          <cell r="D29">
            <v>34889</v>
          </cell>
          <cell r="E29">
            <v>39349</v>
          </cell>
          <cell r="F29">
            <v>27782</v>
          </cell>
          <cell r="G29">
            <v>12.803462409355387</v>
          </cell>
          <cell r="H29">
            <v>1.9529567190327126</v>
          </cell>
          <cell r="I29">
            <v>1.7789524511423415E-2</v>
          </cell>
          <cell r="J29">
            <v>0.37039131418231214</v>
          </cell>
          <cell r="K29">
            <v>41.660067669714202</v>
          </cell>
          <cell r="L29">
            <v>18.078100053219782</v>
          </cell>
          <cell r="N29">
            <v>681.36706970332307</v>
          </cell>
          <cell r="O29">
            <v>145.74527821759801</v>
          </cell>
          <cell r="P29">
            <v>5022.4577567855195</v>
          </cell>
        </row>
        <row r="30">
          <cell r="A30" t="str">
            <v>J&amp;J Medical Ireland</v>
          </cell>
          <cell r="B30" t="str">
            <v>003960</v>
          </cell>
          <cell r="C30">
            <v>17573</v>
          </cell>
          <cell r="D30">
            <v>15904</v>
          </cell>
          <cell r="E30">
            <v>17728</v>
          </cell>
          <cell r="F30">
            <v>13199</v>
          </cell>
          <cell r="G30">
            <v>10.494215291750505</v>
          </cell>
          <cell r="H30">
            <v>-0.13860013860013834</v>
          </cell>
          <cell r="I30">
            <v>-0.87432310469314078</v>
          </cell>
          <cell r="J30">
            <v>-0.52089870716706399</v>
          </cell>
          <cell r="K30">
            <v>33.138874157133117</v>
          </cell>
          <cell r="L30">
            <v>10.978085836308885</v>
          </cell>
          <cell r="N30">
            <v>-22.042966042966</v>
          </cell>
          <cell r="O30">
            <v>-92.344922806577102</v>
          </cell>
          <cell r="P30">
            <v>1448.9975495344099</v>
          </cell>
        </row>
        <row r="31">
          <cell r="A31" t="str">
            <v>J&amp;J Medical Austria</v>
          </cell>
          <cell r="B31" t="str">
            <v>003070</v>
          </cell>
          <cell r="C31">
            <v>62086</v>
          </cell>
          <cell r="D31">
            <v>58261</v>
          </cell>
          <cell r="E31">
            <v>63178</v>
          </cell>
          <cell r="F31">
            <v>49065</v>
          </cell>
          <cell r="G31">
            <v>6.5652838090661003</v>
          </cell>
          <cell r="H31">
            <v>-3.6838937139908867</v>
          </cell>
          <cell r="I31">
            <v>-1.7284497768210454</v>
          </cell>
          <cell r="J31">
            <v>-1.3788609868629587</v>
          </cell>
          <cell r="K31">
            <v>26.538265566085801</v>
          </cell>
          <cell r="L31">
            <v>5.4829352821517352</v>
          </cell>
          <cell r="N31">
            <v>-2146.2733167082301</v>
          </cell>
          <cell r="O31">
            <v>-871.13679428028001</v>
          </cell>
          <cell r="P31">
            <v>2690.202196187749</v>
          </cell>
        </row>
        <row r="32">
          <cell r="A32" t="str">
            <v>J&amp;J Med Switzerland</v>
          </cell>
          <cell r="B32" t="str">
            <v>004840</v>
          </cell>
          <cell r="C32">
            <v>61561</v>
          </cell>
          <cell r="D32">
            <v>54196</v>
          </cell>
          <cell r="E32">
            <v>61703</v>
          </cell>
          <cell r="F32">
            <v>46188</v>
          </cell>
          <cell r="G32">
            <v>13.589563805446897</v>
          </cell>
          <cell r="H32">
            <v>5.3835783850524752</v>
          </cell>
          <cell r="I32">
            <v>-0.23013467740628493</v>
          </cell>
          <cell r="J32">
            <v>7.4178650905697474E-2</v>
          </cell>
          <cell r="K32">
            <v>33.283536849398118</v>
          </cell>
          <cell r="L32">
            <v>14.074518575091366</v>
          </cell>
          <cell r="N32">
            <v>2917.6841415630397</v>
          </cell>
          <cell r="O32">
            <v>45.770452968342518</v>
          </cell>
          <cell r="P32">
            <v>6500.7386394632003</v>
          </cell>
        </row>
        <row r="33">
          <cell r="A33" t="str">
            <v>J&amp;J Prof Pr Portugal</v>
          </cell>
          <cell r="B33" t="str">
            <v>004420</v>
          </cell>
          <cell r="C33">
            <v>42399</v>
          </cell>
          <cell r="D33">
            <v>38829</v>
          </cell>
          <cell r="E33">
            <v>42251</v>
          </cell>
          <cell r="F33">
            <v>31180</v>
          </cell>
          <cell r="G33">
            <v>9.1941590048674957</v>
          </cell>
          <cell r="H33">
            <v>-1.3083533328172166</v>
          </cell>
          <cell r="I33">
            <v>0.35028756715817372</v>
          </cell>
          <cell r="J33">
            <v>0.69510268562401378</v>
          </cell>
          <cell r="K33">
            <v>35.98139833226427</v>
          </cell>
          <cell r="L33">
            <v>13.359219847645029</v>
          </cell>
          <cell r="N33">
            <v>-508.02051559959705</v>
          </cell>
          <cell r="O33">
            <v>293.68783570300207</v>
          </cell>
          <cell r="P33">
            <v>4165.40474849572</v>
          </cell>
        </row>
        <row r="34">
          <cell r="A34" t="str">
            <v>J&amp;J Prof Pr Spain</v>
          </cell>
          <cell r="B34" t="str">
            <v>004600</v>
          </cell>
          <cell r="C34">
            <v>135276</v>
          </cell>
          <cell r="D34">
            <v>122423</v>
          </cell>
          <cell r="E34">
            <v>134378</v>
          </cell>
          <cell r="F34">
            <v>99902</v>
          </cell>
          <cell r="G34">
            <v>10.498844171438373</v>
          </cell>
          <cell r="H34">
            <v>-0.1309554015010766</v>
          </cell>
          <cell r="I34">
            <v>0.66826415038175901</v>
          </cell>
          <cell r="J34">
            <v>1.0191409742689652</v>
          </cell>
          <cell r="K34">
            <v>35.408700526515986</v>
          </cell>
          <cell r="L34">
            <v>12.870820036076056</v>
          </cell>
          <cell r="N34">
            <v>-160.31953117966299</v>
          </cell>
          <cell r="O34">
            <v>1369.5012584031499</v>
          </cell>
          <cell r="P34">
            <v>12858.206632440701</v>
          </cell>
        </row>
        <row r="35">
          <cell r="A35" t="str">
            <v>J&amp;J Prof Pr Sweden</v>
          </cell>
          <cell r="B35" t="str">
            <v>002610</v>
          </cell>
          <cell r="C35">
            <v>99956</v>
          </cell>
          <cell r="D35">
            <v>91511</v>
          </cell>
          <cell r="E35">
            <v>100967</v>
          </cell>
          <cell r="F35">
            <v>73918</v>
          </cell>
          <cell r="G35">
            <v>9.2283987717323601</v>
          </cell>
          <cell r="H35">
            <v>-0.49033454287349065</v>
          </cell>
          <cell r="I35">
            <v>-1.0013172620757278</v>
          </cell>
          <cell r="J35">
            <v>-0.89445438282647594</v>
          </cell>
          <cell r="K35">
            <v>35.225520171000298</v>
          </cell>
          <cell r="L35">
            <v>12.014544802312171</v>
          </cell>
          <cell r="N35">
            <v>-448.71004352896006</v>
          </cell>
          <cell r="O35">
            <v>-903.10375670840801</v>
          </cell>
          <cell r="P35">
            <v>8880.9112269731104</v>
          </cell>
        </row>
        <row r="36">
          <cell r="A36" t="str">
            <v>West Umbrellas</v>
          </cell>
          <cell r="B36" t="str">
            <v>A000FB</v>
          </cell>
          <cell r="C36">
            <v>560451</v>
          </cell>
          <cell r="D36">
            <v>507709</v>
          </cell>
          <cell r="E36">
            <v>562429</v>
          </cell>
          <cell r="F36">
            <v>418748</v>
          </cell>
          <cell r="G36">
            <v>10.388234205026896</v>
          </cell>
          <cell r="H36">
            <v>0.20230416082396055</v>
          </cell>
          <cell r="I36">
            <v>-0.35168883539077828</v>
          </cell>
          <cell r="J36">
            <v>-5.0378292561146447E-2</v>
          </cell>
          <cell r="K36">
            <v>33.8396840104311</v>
          </cell>
          <cell r="L36">
            <v>11.76761251927319</v>
          </cell>
          <cell r="N36">
            <v>1027.1164318777219</v>
          </cell>
          <cell r="O36">
            <v>-283.34212706873035</v>
          </cell>
          <cell r="P36">
            <v>49276.642072206094</v>
          </cell>
        </row>
        <row r="37">
          <cell r="A37" t="str">
            <v>J&amp;J Prof Czech Repub</v>
          </cell>
          <cell r="B37" t="str">
            <v>002130</v>
          </cell>
          <cell r="C37">
            <v>32139</v>
          </cell>
          <cell r="D37">
            <v>29773</v>
          </cell>
          <cell r="E37">
            <v>32008</v>
          </cell>
          <cell r="F37">
            <v>23701</v>
          </cell>
          <cell r="G37">
            <v>7.946797433916637</v>
          </cell>
          <cell r="H37">
            <v>0.89708707577293867</v>
          </cell>
          <cell r="I37">
            <v>0.40927268182954268</v>
          </cell>
          <cell r="J37">
            <v>0.84768185745638303</v>
          </cell>
          <cell r="K37">
            <v>35.601873338677692</v>
          </cell>
          <cell r="L37">
            <v>16.462748220520993</v>
          </cell>
          <cell r="N37">
            <v>267.08973506987701</v>
          </cell>
          <cell r="O37">
            <v>271.32600893463911</v>
          </cell>
          <cell r="P37">
            <v>3901.8359557456806</v>
          </cell>
        </row>
        <row r="38">
          <cell r="A38" t="str">
            <v>J&amp;J Prof Prd Hungary</v>
          </cell>
          <cell r="B38" t="str">
            <v>002320</v>
          </cell>
          <cell r="C38">
            <v>17289</v>
          </cell>
          <cell r="D38">
            <v>17215</v>
          </cell>
          <cell r="E38">
            <v>17506</v>
          </cell>
          <cell r="F38">
            <v>13063</v>
          </cell>
          <cell r="G38">
            <v>0.42985768225384841</v>
          </cell>
          <cell r="H38">
            <v>-4.2899749223495078</v>
          </cell>
          <cell r="I38">
            <v>-1.2395750028561638</v>
          </cell>
          <cell r="J38">
            <v>-1.6014985265043928</v>
          </cell>
          <cell r="K38">
            <v>32.350914797519714</v>
          </cell>
          <cell r="L38">
            <v>13.262770251390801</v>
          </cell>
          <cell r="N38">
            <v>-738.5191828824677</v>
          </cell>
          <cell r="O38">
            <v>-280.35833204985897</v>
          </cell>
          <cell r="P38">
            <v>1732.5156779391805</v>
          </cell>
        </row>
        <row r="39">
          <cell r="A39" t="str">
            <v>J&amp;J Prof Prd Poland</v>
          </cell>
          <cell r="B39" t="str">
            <v>002560</v>
          </cell>
          <cell r="C39">
            <v>32263</v>
          </cell>
          <cell r="D39">
            <v>39083</v>
          </cell>
          <cell r="E39">
            <v>33546</v>
          </cell>
          <cell r="F39">
            <v>32645</v>
          </cell>
          <cell r="G39">
            <v>-17.450042217844075</v>
          </cell>
          <cell r="H39">
            <v>-18.375381491869103</v>
          </cell>
          <cell r="I39">
            <v>-3.824599058009897</v>
          </cell>
          <cell r="J39">
            <v>-3.4617841502928526</v>
          </cell>
          <cell r="K39">
            <v>-1.1701638842089142</v>
          </cell>
          <cell r="L39">
            <v>-6.316284766826989</v>
          </cell>
          <cell r="N39">
            <v>-7181.6503484672012</v>
          </cell>
          <cell r="O39">
            <v>-1161.2901110572404</v>
          </cell>
          <cell r="P39">
            <v>-2061.9511621306706</v>
          </cell>
        </row>
        <row r="40">
          <cell r="A40" t="str">
            <v>J&amp;J Prof Russia</v>
          </cell>
          <cell r="B40" t="str">
            <v>004466</v>
          </cell>
          <cell r="C40">
            <v>25950</v>
          </cell>
          <cell r="D40">
            <v>23840</v>
          </cell>
          <cell r="E40">
            <v>26280</v>
          </cell>
          <cell r="F40">
            <v>13298</v>
          </cell>
          <cell r="G40">
            <v>8.8506711409395979</v>
          </cell>
          <cell r="H40">
            <v>8.8506711409395979</v>
          </cell>
          <cell r="I40">
            <v>-1.2557077625570778</v>
          </cell>
          <cell r="J40">
            <v>-1.2557077625570778</v>
          </cell>
          <cell r="K40">
            <v>95.142126635584304</v>
          </cell>
          <cell r="L40">
            <v>95.142126635584304</v>
          </cell>
          <cell r="N40">
            <v>2110</v>
          </cell>
          <cell r="O40">
            <v>-330.00000000000006</v>
          </cell>
          <cell r="P40">
            <v>12652</v>
          </cell>
        </row>
        <row r="41">
          <cell r="A41" t="str">
            <v>J&amp;J S.E. Slovenia</v>
          </cell>
          <cell r="B41" t="str">
            <v>002790</v>
          </cell>
          <cell r="C41">
            <v>19539</v>
          </cell>
          <cell r="D41">
            <v>16978</v>
          </cell>
          <cell r="E41">
            <v>19260</v>
          </cell>
          <cell r="F41">
            <v>14156</v>
          </cell>
          <cell r="G41">
            <v>15.084226646248085</v>
          </cell>
          <cell r="H41">
            <v>5.473099237332665</v>
          </cell>
          <cell r="I41">
            <v>1.4485981308411215</v>
          </cell>
          <cell r="J41">
            <v>1.8555618895867394</v>
          </cell>
          <cell r="K41">
            <v>38.026278609776782</v>
          </cell>
          <cell r="L41">
            <v>19.577224947217296</v>
          </cell>
          <cell r="N41">
            <v>929.22278851433987</v>
          </cell>
          <cell r="O41">
            <v>357.38121993440598</v>
          </cell>
          <cell r="P41">
            <v>2771.3519635280804</v>
          </cell>
        </row>
        <row r="42">
          <cell r="A42" t="str">
            <v>J&amp;J Medical Turkey</v>
          </cell>
          <cell r="B42" t="str">
            <v>002693</v>
          </cell>
          <cell r="C42">
            <v>10283</v>
          </cell>
          <cell r="D42">
            <v>10565</v>
          </cell>
          <cell r="E42">
            <v>10061</v>
          </cell>
          <cell r="F42">
            <v>8372</v>
          </cell>
          <cell r="G42">
            <v>-2.6691907240889732</v>
          </cell>
          <cell r="H42">
            <v>-4.9627421758569339</v>
          </cell>
          <cell r="I42">
            <v>2.2065401053573201</v>
          </cell>
          <cell r="J42">
            <v>2.1955128205128212</v>
          </cell>
          <cell r="K42">
            <v>22.826086956521742</v>
          </cell>
          <cell r="L42">
            <v>12.528674783836237</v>
          </cell>
          <cell r="N42">
            <v>-524.31371087928505</v>
          </cell>
          <cell r="O42">
            <v>220.89054487179493</v>
          </cell>
          <cell r="P42">
            <v>1048.9006529027699</v>
          </cell>
        </row>
        <row r="43">
          <cell r="A43" t="str">
            <v>East Umbrellas</v>
          </cell>
          <cell r="B43" t="str">
            <v>A000FC</v>
          </cell>
          <cell r="C43">
            <v>137463</v>
          </cell>
          <cell r="D43">
            <v>137454</v>
          </cell>
          <cell r="E43">
            <v>138661</v>
          </cell>
          <cell r="F43">
            <v>105235</v>
          </cell>
          <cell r="G43">
            <v>6.5476450303374222E-3</v>
          </cell>
          <cell r="H43">
            <v>-3.7381019967732749</v>
          </cell>
          <cell r="I43">
            <v>-0.86397761446982213</v>
          </cell>
          <cell r="J43">
            <v>-0.66496756071733165</v>
          </cell>
          <cell r="K43">
            <v>30.624792131895283</v>
          </cell>
          <cell r="L43">
            <v>19.047515644020564</v>
          </cell>
          <cell r="N43">
            <v>-5138.1707186447375</v>
          </cell>
          <cell r="O43">
            <v>-922.05066936625929</v>
          </cell>
          <cell r="P43">
            <v>20044.65308798504</v>
          </cell>
        </row>
        <row r="44">
          <cell r="A44" t="str">
            <v>J&amp;J Prof Pr S Africa</v>
          </cell>
          <cell r="B44" t="str">
            <v>004530</v>
          </cell>
          <cell r="C44">
            <v>51860</v>
          </cell>
          <cell r="D44">
            <v>40446</v>
          </cell>
          <cell r="E44">
            <v>49912</v>
          </cell>
          <cell r="F44">
            <v>31742</v>
          </cell>
          <cell r="G44">
            <v>28.2203431736142</v>
          </cell>
          <cell r="H44">
            <v>3.202082439253672</v>
          </cell>
          <cell r="I44">
            <v>3.9028690495271681</v>
          </cell>
          <cell r="J44">
            <v>3.2250234428696718</v>
          </cell>
          <cell r="K44">
            <v>63.379749228151972</v>
          </cell>
          <cell r="L44">
            <v>17.637860849207673</v>
          </cell>
          <cell r="N44">
            <v>1295.1142633805403</v>
          </cell>
          <cell r="O44">
            <v>1609.6737008051107</v>
          </cell>
          <cell r="P44">
            <v>5598.6097907554995</v>
          </cell>
        </row>
        <row r="45">
          <cell r="A45" t="str">
            <v>J&amp;J Prof. Egypt</v>
          </cell>
          <cell r="B45" t="str">
            <v>003505</v>
          </cell>
          <cell r="C45">
            <v>8605</v>
          </cell>
          <cell r="D45">
            <v>8977</v>
          </cell>
          <cell r="E45">
            <v>8134</v>
          </cell>
          <cell r="F45">
            <v>8350</v>
          </cell>
          <cell r="G45">
            <v>-4.1439233596970038</v>
          </cell>
          <cell r="H45">
            <v>17.508076570712152</v>
          </cell>
          <cell r="I45">
            <v>5.790508974674208</v>
          </cell>
          <cell r="J45">
            <v>5.8116058441699421</v>
          </cell>
          <cell r="K45">
            <v>3.0538922155688626</v>
          </cell>
          <cell r="L45">
            <v>26.466009340944424</v>
          </cell>
          <cell r="N45">
            <v>1571.70003375283</v>
          </cell>
          <cell r="O45">
            <v>472.71601936478305</v>
          </cell>
          <cell r="P45">
            <v>2209.9117799688593</v>
          </cell>
        </row>
        <row r="46">
          <cell r="A46" t="str">
            <v>J&amp;J Medical Israel</v>
          </cell>
          <cell r="B46" t="str">
            <v>004966</v>
          </cell>
          <cell r="C46">
            <v>25917</v>
          </cell>
          <cell r="D46">
            <v>24042</v>
          </cell>
          <cell r="E46">
            <v>25562</v>
          </cell>
          <cell r="F46">
            <v>22034</v>
          </cell>
          <cell r="G46">
            <v>7.7988520089842774</v>
          </cell>
          <cell r="H46">
            <v>5.467895780181891</v>
          </cell>
          <cell r="I46">
            <v>1.3887802206400124</v>
          </cell>
          <cell r="J46">
            <v>1.7320620112498275</v>
          </cell>
          <cell r="K46">
            <v>17.622764818008537</v>
          </cell>
          <cell r="L46">
            <v>14.181776186626621</v>
          </cell>
          <cell r="N46">
            <v>1314.5915034713303</v>
          </cell>
          <cell r="O46">
            <v>442.74969131568093</v>
          </cell>
          <cell r="P46">
            <v>3124.8125649613098</v>
          </cell>
        </row>
        <row r="47">
          <cell r="A47" t="str">
            <v>J&amp;J Prof Middle East</v>
          </cell>
          <cell r="B47" t="str">
            <v>004961</v>
          </cell>
          <cell r="C47">
            <v>40644</v>
          </cell>
          <cell r="D47">
            <v>33689</v>
          </cell>
          <cell r="E47">
            <v>39904</v>
          </cell>
          <cell r="F47">
            <v>29712</v>
          </cell>
          <cell r="G47">
            <v>20.644720828757162</v>
          </cell>
          <cell r="H47">
            <v>20.644720828757162</v>
          </cell>
          <cell r="I47">
            <v>1.8544506816359263</v>
          </cell>
          <cell r="J47">
            <v>1.8544506816359263</v>
          </cell>
          <cell r="K47">
            <v>36.793214862681744</v>
          </cell>
          <cell r="L47">
            <v>36.793214862681744</v>
          </cell>
          <cell r="N47">
            <v>6955.0000000000009</v>
          </cell>
          <cell r="O47">
            <v>740.00000000000011</v>
          </cell>
          <cell r="P47">
            <v>10932</v>
          </cell>
        </row>
        <row r="48">
          <cell r="A48" t="str">
            <v>Africa/ME</v>
          </cell>
          <cell r="B48" t="str">
            <v>A000FD</v>
          </cell>
          <cell r="C48">
            <v>127026</v>
          </cell>
          <cell r="D48">
            <v>107154</v>
          </cell>
          <cell r="E48">
            <v>123512</v>
          </cell>
          <cell r="F48">
            <v>91838</v>
          </cell>
          <cell r="G48">
            <v>18.545271291785653</v>
          </cell>
          <cell r="H48">
            <v>10.392897885850926</v>
          </cell>
          <cell r="I48">
            <v>2.8450676857309412</v>
          </cell>
          <cell r="J48">
            <v>2.6435807140080105</v>
          </cell>
          <cell r="K48">
            <v>38.315294322611557</v>
          </cell>
          <cell r="L48">
            <v>23.808591362710064</v>
          </cell>
          <cell r="N48">
            <v>11136.405800604702</v>
          </cell>
          <cell r="O48">
            <v>3265.1394114855739</v>
          </cell>
          <cell r="P48">
            <v>21865.334135685669</v>
          </cell>
        </row>
        <row r="49">
          <cell r="A49" t="str">
            <v>Ttl Hak Umbrellas</v>
          </cell>
          <cell r="B49" t="str">
            <v>A000DN</v>
          </cell>
          <cell r="C49">
            <v>824940</v>
          </cell>
          <cell r="D49">
            <v>752317</v>
          </cell>
          <cell r="E49">
            <v>824602</v>
          </cell>
          <cell r="F49">
            <v>615821</v>
          </cell>
          <cell r="G49">
            <v>9.6532445764219084</v>
          </cell>
          <cell r="H49">
            <v>0.93382862727250404</v>
          </cell>
          <cell r="I49">
            <v>4.0989471284328685E-2</v>
          </cell>
          <cell r="J49">
            <v>0.24978675955801524</v>
          </cell>
          <cell r="K49">
            <v>33.957757205421707</v>
          </cell>
          <cell r="L49">
            <v>14.807327014810594</v>
          </cell>
          <cell r="N49">
            <v>7025.3515138376843</v>
          </cell>
          <cell r="O49">
            <v>2059.7466150505848</v>
          </cell>
          <cell r="P49">
            <v>91186.629295876759</v>
          </cell>
        </row>
        <row r="50">
          <cell r="A50" t="str">
            <v>Ttl Hak</v>
          </cell>
          <cell r="B50" t="str">
            <v>A000CF</v>
          </cell>
          <cell r="C50">
            <v>824940</v>
          </cell>
          <cell r="D50">
            <v>752317</v>
          </cell>
          <cell r="E50">
            <v>824602</v>
          </cell>
          <cell r="F50">
            <v>615821</v>
          </cell>
          <cell r="G50">
            <v>9.6532445764219084</v>
          </cell>
          <cell r="H50">
            <v>0.93382862727250404</v>
          </cell>
          <cell r="I50">
            <v>4.0989471284328685E-2</v>
          </cell>
          <cell r="J50">
            <v>0.24978675955801524</v>
          </cell>
          <cell r="K50">
            <v>33.957757205421707</v>
          </cell>
          <cell r="L50">
            <v>14.807327014810594</v>
          </cell>
          <cell r="N50">
            <v>7025.3515138376843</v>
          </cell>
          <cell r="O50">
            <v>2059.7466150505848</v>
          </cell>
          <cell r="P50">
            <v>91186.629295876759</v>
          </cell>
        </row>
        <row r="51">
          <cell r="A51" t="str">
            <v>Cordis USA</v>
          </cell>
          <cell r="B51" t="str">
            <v>001650</v>
          </cell>
          <cell r="C51">
            <v>1040759</v>
          </cell>
          <cell r="D51">
            <v>1274321</v>
          </cell>
          <cell r="E51">
            <v>1077265</v>
          </cell>
          <cell r="F51">
            <v>605911</v>
          </cell>
          <cell r="G51">
            <v>-18.328348979574219</v>
          </cell>
          <cell r="H51">
            <v>-18.328348979574219</v>
          </cell>
          <cell r="I51">
            <v>-3.3887669236445999</v>
          </cell>
          <cell r="J51">
            <v>-3.3887669236445999</v>
          </cell>
          <cell r="K51">
            <v>71.767635840907332</v>
          </cell>
          <cell r="L51">
            <v>71.767635840907332</v>
          </cell>
          <cell r="N51">
            <v>-233561.99999999997</v>
          </cell>
          <cell r="O51">
            <v>-36506</v>
          </cell>
          <cell r="P51">
            <v>434848</v>
          </cell>
        </row>
        <row r="52">
          <cell r="A52" t="str">
            <v>Cordis Roden</v>
          </cell>
          <cell r="B52" t="str">
            <v>002523</v>
          </cell>
          <cell r="C52">
            <v>384</v>
          </cell>
          <cell r="D52">
            <v>0</v>
          </cell>
          <cell r="E52">
            <v>279</v>
          </cell>
          <cell r="F52">
            <v>458</v>
          </cell>
          <cell r="G52">
            <v>0</v>
          </cell>
          <cell r="H52">
            <v>0</v>
          </cell>
          <cell r="I52">
            <v>37.634408602150536</v>
          </cell>
          <cell r="J52">
            <v>37.848605577689234</v>
          </cell>
          <cell r="K52">
            <v>-16.157205240174672</v>
          </cell>
          <cell r="L52">
            <v>-30.241935483870957</v>
          </cell>
          <cell r="N52">
            <v>0</v>
          </cell>
          <cell r="O52">
            <v>105.59760956175296</v>
          </cell>
          <cell r="P52">
            <v>-138.508064516129</v>
          </cell>
        </row>
        <row r="53">
          <cell r="A53" t="str">
            <v>Ttl Cordis Dom</v>
          </cell>
          <cell r="B53" t="str">
            <v>A000FE</v>
          </cell>
          <cell r="C53">
            <v>1041143</v>
          </cell>
          <cell r="D53">
            <v>1274321</v>
          </cell>
          <cell r="E53">
            <v>1077544</v>
          </cell>
          <cell r="F53">
            <v>606369</v>
          </cell>
          <cell r="G53">
            <v>-18.298215284845813</v>
          </cell>
          <cell r="H53">
            <v>-18.298215284845813</v>
          </cell>
          <cell r="I53">
            <v>-3.3781451151878721</v>
          </cell>
          <cell r="J53">
            <v>-3.3780896548482708</v>
          </cell>
          <cell r="K53">
            <v>71.701224831744369</v>
          </cell>
          <cell r="L53">
            <v>71.690586414457854</v>
          </cell>
          <cell r="N53">
            <v>-233178.00000000003</v>
          </cell>
          <cell r="O53">
            <v>-36400.402390438248</v>
          </cell>
          <cell r="P53">
            <v>434709.49193548399</v>
          </cell>
        </row>
        <row r="54">
          <cell r="A54" t="str">
            <v>Cordis Benelux</v>
          </cell>
          <cell r="B54" t="str">
            <v>002521</v>
          </cell>
          <cell r="C54">
            <v>23691</v>
          </cell>
          <cell r="D54">
            <v>23986</v>
          </cell>
          <cell r="E54">
            <v>22960</v>
          </cell>
          <cell r="F54">
            <v>18675</v>
          </cell>
          <cell r="G54">
            <v>-1.2298840990577837</v>
          </cell>
          <cell r="H54">
            <v>-10.727713259253063</v>
          </cell>
          <cell r="I54">
            <v>3.1837979094076658</v>
          </cell>
          <cell r="J54">
            <v>3.546855315437544</v>
          </cell>
          <cell r="K54">
            <v>26.85943775100402</v>
          </cell>
          <cell r="L54">
            <v>5.7501979414093176</v>
          </cell>
          <cell r="N54">
            <v>-2573.1493023644398</v>
          </cell>
          <cell r="O54">
            <v>814.35798042446015</v>
          </cell>
          <cell r="P54">
            <v>1073.8494655581901</v>
          </cell>
        </row>
        <row r="55">
          <cell r="A55" t="str">
            <v>Cordis France</v>
          </cell>
          <cell r="B55" t="str">
            <v>002232</v>
          </cell>
          <cell r="C55">
            <v>37859</v>
          </cell>
          <cell r="D55">
            <v>49420</v>
          </cell>
          <cell r="E55">
            <v>39865</v>
          </cell>
          <cell r="F55">
            <v>27956</v>
          </cell>
          <cell r="G55">
            <v>-23.393363010926752</v>
          </cell>
          <cell r="H55">
            <v>-30.763148290823551</v>
          </cell>
          <cell r="I55">
            <v>-5.0319829424307034</v>
          </cell>
          <cell r="J55">
            <v>-4.7022380978958482</v>
          </cell>
          <cell r="K55">
            <v>35.423522678494777</v>
          </cell>
          <cell r="L55">
            <v>12.885524445472884</v>
          </cell>
          <cell r="N55">
            <v>-15203.147885324999</v>
          </cell>
          <cell r="O55">
            <v>-1874.5472177261797</v>
          </cell>
          <cell r="P55">
            <v>3602.2772139763997</v>
          </cell>
        </row>
        <row r="56">
          <cell r="A56" t="str">
            <v>Cordis Germany</v>
          </cell>
          <cell r="B56" t="str">
            <v>002302</v>
          </cell>
          <cell r="C56">
            <v>56730</v>
          </cell>
          <cell r="D56">
            <v>69200</v>
          </cell>
          <cell r="E56">
            <v>57420</v>
          </cell>
          <cell r="F56">
            <v>46915</v>
          </cell>
          <cell r="G56">
            <v>-18.020231213872833</v>
          </cell>
          <cell r="H56">
            <v>-25.908228718706074</v>
          </cell>
          <cell r="I56">
            <v>-1.2016718913270636</v>
          </cell>
          <cell r="J56">
            <v>-0.85831089066707933</v>
          </cell>
          <cell r="K56">
            <v>20.920814238516467</v>
          </cell>
          <cell r="L56">
            <v>0.7958082180987277</v>
          </cell>
          <cell r="N56">
            <v>-17928.494273344601</v>
          </cell>
          <cell r="O56">
            <v>-492.84211342103691</v>
          </cell>
          <cell r="P56">
            <v>373.3534255210181</v>
          </cell>
        </row>
        <row r="57">
          <cell r="A57" t="str">
            <v>Cordis Italy</v>
          </cell>
          <cell r="B57" t="str">
            <v>002332</v>
          </cell>
          <cell r="C57">
            <v>53023</v>
          </cell>
          <cell r="D57">
            <v>49579</v>
          </cell>
          <cell r="E57">
            <v>50286</v>
          </cell>
          <cell r="F57">
            <v>36683</v>
          </cell>
          <cell r="G57">
            <v>6.9464894410940126</v>
          </cell>
          <cell r="H57">
            <v>-3.3387901938196016</v>
          </cell>
          <cell r="I57">
            <v>5.4428668018931718</v>
          </cell>
          <cell r="J57">
            <v>5.811946902654876</v>
          </cell>
          <cell r="K57">
            <v>44.543794128070225</v>
          </cell>
          <cell r="L57">
            <v>20.486207330898093</v>
          </cell>
          <cell r="N57">
            <v>-1655.3387901938204</v>
          </cell>
          <cell r="O57">
            <v>2922.5956194690311</v>
          </cell>
          <cell r="P57">
            <v>7514.9554351933475</v>
          </cell>
        </row>
        <row r="58">
          <cell r="A58" t="str">
            <v>Cordis UK</v>
          </cell>
          <cell r="B58" t="str">
            <v>005102</v>
          </cell>
          <cell r="C58">
            <v>26903</v>
          </cell>
          <cell r="D58">
            <v>31054</v>
          </cell>
          <cell r="E58">
            <v>26360</v>
          </cell>
          <cell r="F58">
            <v>23705</v>
          </cell>
          <cell r="G58">
            <v>-13.367038062729439</v>
          </cell>
          <cell r="H58">
            <v>-15.413476651625006</v>
          </cell>
          <cell r="I58">
            <v>2.0599393019726859</v>
          </cell>
          <cell r="J58">
            <v>2.0429384060187181</v>
          </cell>
          <cell r="K58">
            <v>13.490824720523097</v>
          </cell>
          <cell r="L58">
            <v>3.9504018941990182</v>
          </cell>
          <cell r="N58">
            <v>-4786.501039395629</v>
          </cell>
          <cell r="O58">
            <v>538.51856382653409</v>
          </cell>
          <cell r="P58">
            <v>936.44276901987723</v>
          </cell>
        </row>
        <row r="59">
          <cell r="A59" t="str">
            <v>Ttl Cordis Intl</v>
          </cell>
          <cell r="B59" t="str">
            <v>A000FF</v>
          </cell>
          <cell r="C59">
            <v>198206</v>
          </cell>
          <cell r="D59">
            <v>223239</v>
          </cell>
          <cell r="E59">
            <v>196891</v>
          </cell>
          <cell r="F59">
            <v>153934</v>
          </cell>
          <cell r="G59">
            <v>-11.213542436581422</v>
          </cell>
          <cell r="H59">
            <v>-18.879600468835417</v>
          </cell>
          <cell r="I59">
            <v>0.66788222925374952</v>
          </cell>
          <cell r="J59">
            <v>0.96910617172588231</v>
          </cell>
          <cell r="K59">
            <v>28.760377824262342</v>
          </cell>
          <cell r="L59">
            <v>8.7705629096033562</v>
          </cell>
          <cell r="N59">
            <v>-42146.631290623496</v>
          </cell>
          <cell r="O59">
            <v>1908.0828325728069</v>
          </cell>
          <cell r="P59">
            <v>13500.87830926883</v>
          </cell>
        </row>
        <row r="60">
          <cell r="A60" t="str">
            <v>Ttl Cordis Direct</v>
          </cell>
          <cell r="B60" t="str">
            <v>A000DO</v>
          </cell>
          <cell r="C60">
            <v>1239349</v>
          </cell>
          <cell r="D60">
            <v>1497560</v>
          </cell>
          <cell r="E60">
            <v>1274435</v>
          </cell>
          <cell r="F60">
            <v>760303</v>
          </cell>
          <cell r="G60">
            <v>-17.242113838510644</v>
          </cell>
          <cell r="H60">
            <v>-18.384881493270623</v>
          </cell>
          <cell r="I60">
            <v>-2.7530631220893964</v>
          </cell>
          <cell r="J60">
            <v>-2.7064793071333919</v>
          </cell>
          <cell r="K60">
            <v>63.00724842595649</v>
          </cell>
          <cell r="L60">
            <v>58.951545665971693</v>
          </cell>
          <cell r="N60">
            <v>-275324.63129062351</v>
          </cell>
          <cell r="O60">
            <v>-34492.319557865441</v>
          </cell>
          <cell r="P60">
            <v>448210.37024475279</v>
          </cell>
        </row>
        <row r="61">
          <cell r="A61" t="str">
            <v>Biosense Webster USA</v>
          </cell>
          <cell r="B61" t="str">
            <v>001655</v>
          </cell>
          <cell r="C61">
            <v>77858</v>
          </cell>
          <cell r="D61">
            <v>69933</v>
          </cell>
          <cell r="E61">
            <v>77807</v>
          </cell>
          <cell r="F61">
            <v>64452</v>
          </cell>
          <cell r="G61">
            <v>11.332275177670056</v>
          </cell>
          <cell r="H61">
            <v>11.332275177670056</v>
          </cell>
          <cell r="I61">
            <v>6.5546801701646382E-2</v>
          </cell>
          <cell r="J61">
            <v>6.5546801701646368E-2</v>
          </cell>
          <cell r="K61">
            <v>20.799975175324274</v>
          </cell>
          <cell r="L61">
            <v>20.799975175324274</v>
          </cell>
          <cell r="N61">
            <v>7925</v>
          </cell>
          <cell r="O61">
            <v>50.999999999999986</v>
          </cell>
          <cell r="P61">
            <v>13406</v>
          </cell>
        </row>
        <row r="62">
          <cell r="A62" t="str">
            <v>Biosense Europe</v>
          </cell>
          <cell r="B62" t="str">
            <v>003717</v>
          </cell>
          <cell r="C62">
            <v>36958</v>
          </cell>
          <cell r="D62">
            <v>35352</v>
          </cell>
          <cell r="E62">
            <v>38769</v>
          </cell>
          <cell r="F62">
            <v>28916</v>
          </cell>
          <cell r="G62">
            <v>4.5428830052047982</v>
          </cell>
          <cell r="H62">
            <v>-5.512882287917007</v>
          </cell>
          <cell r="I62">
            <v>-4.6712579638370864</v>
          </cell>
          <cell r="J62">
            <v>-4.3415879939166073</v>
          </cell>
          <cell r="K62">
            <v>27.811592198091027</v>
          </cell>
          <cell r="L62">
            <v>6.5388302972195698</v>
          </cell>
          <cell r="N62">
            <v>-1948.9141464244203</v>
          </cell>
          <cell r="O62">
            <v>-1683.1902493615296</v>
          </cell>
          <cell r="P62">
            <v>1890.7681687440106</v>
          </cell>
        </row>
        <row r="63">
          <cell r="A63" t="str">
            <v>Ttl Biosense</v>
          </cell>
          <cell r="B63" t="str">
            <v>A000DP</v>
          </cell>
          <cell r="C63">
            <v>114816</v>
          </cell>
          <cell r="D63">
            <v>105285</v>
          </cell>
          <cell r="E63">
            <v>116576</v>
          </cell>
          <cell r="F63">
            <v>93368</v>
          </cell>
          <cell r="G63">
            <v>9.052571591394786</v>
          </cell>
          <cell r="H63">
            <v>5.6761037693646577</v>
          </cell>
          <cell r="I63">
            <v>-1.5097447158934947</v>
          </cell>
          <cell r="J63">
            <v>-1.4001082979013943</v>
          </cell>
          <cell r="K63">
            <v>22.971467740553507</v>
          </cell>
          <cell r="L63">
            <v>16.383309237366127</v>
          </cell>
          <cell r="N63">
            <v>5976.0858535755797</v>
          </cell>
          <cell r="O63">
            <v>-1632.1902493615296</v>
          </cell>
          <cell r="P63">
            <v>15296.768168744007</v>
          </cell>
        </row>
        <row r="64">
          <cell r="A64" t="str">
            <v>Ttl Croce Direct</v>
          </cell>
          <cell r="B64" t="str">
            <v>A000CG</v>
          </cell>
          <cell r="C64">
            <v>1354165</v>
          </cell>
          <cell r="D64">
            <v>1602845</v>
          </cell>
          <cell r="E64">
            <v>1391011</v>
          </cell>
          <cell r="F64">
            <v>853671</v>
          </cell>
          <cell r="G64">
            <v>-15.514912546128917</v>
          </cell>
          <cell r="H64">
            <v>-16.804403759380847</v>
          </cell>
          <cell r="I64">
            <v>-2.6488647465764115</v>
          </cell>
          <cell r="J64">
            <v>-2.5969967029180197</v>
          </cell>
          <cell r="K64">
            <v>58.628441167616103</v>
          </cell>
          <cell r="L64">
            <v>54.295757781803133</v>
          </cell>
          <cell r="N64">
            <v>-269348.54543704796</v>
          </cell>
          <cell r="O64">
            <v>-36124.509807226976</v>
          </cell>
          <cell r="P64">
            <v>463507.13841349661</v>
          </cell>
        </row>
        <row r="65">
          <cell r="A65" t="str">
            <v>DePuy Ortho Joint US</v>
          </cell>
          <cell r="B65" t="str">
            <v>000940</v>
          </cell>
          <cell r="C65">
            <v>708840</v>
          </cell>
          <cell r="D65">
            <v>689300</v>
          </cell>
          <cell r="E65">
            <v>710949</v>
          </cell>
          <cell r="F65">
            <v>623003</v>
          </cell>
          <cell r="G65">
            <v>2.8347599013491949</v>
          </cell>
          <cell r="H65">
            <v>2.8347599013491949</v>
          </cell>
          <cell r="I65">
            <v>-0.2966457509610394</v>
          </cell>
          <cell r="J65">
            <v>-0.2966457509610394</v>
          </cell>
          <cell r="K65">
            <v>13.777943284382259</v>
          </cell>
          <cell r="L65">
            <v>13.777943284382259</v>
          </cell>
          <cell r="N65">
            <v>19540</v>
          </cell>
          <cell r="O65">
            <v>-2109</v>
          </cell>
          <cell r="P65">
            <v>85837</v>
          </cell>
        </row>
        <row r="66">
          <cell r="A66" t="str">
            <v>DePuy Acromed USA</v>
          </cell>
          <cell r="B66" t="str">
            <v>000942</v>
          </cell>
          <cell r="C66">
            <v>369030</v>
          </cell>
          <cell r="D66">
            <v>362301</v>
          </cell>
          <cell r="E66">
            <v>371515</v>
          </cell>
          <cell r="F66">
            <v>307910</v>
          </cell>
          <cell r="G66">
            <v>1.8572954532281167</v>
          </cell>
          <cell r="H66">
            <v>1.8572954532281167</v>
          </cell>
          <cell r="I66">
            <v>-0.66888281765204638</v>
          </cell>
          <cell r="J66">
            <v>-0.66888281765204638</v>
          </cell>
          <cell r="K66">
            <v>19.849956156019616</v>
          </cell>
          <cell r="L66">
            <v>19.849956156019616</v>
          </cell>
          <cell r="N66">
            <v>6728.9999999999991</v>
          </cell>
          <cell r="O66">
            <v>-2485</v>
          </cell>
          <cell r="P66">
            <v>61120</v>
          </cell>
        </row>
        <row r="67">
          <cell r="A67" t="str">
            <v>DePuy Ace Medical US</v>
          </cell>
          <cell r="B67" t="str">
            <v>000944</v>
          </cell>
          <cell r="C67">
            <v>87559</v>
          </cell>
          <cell r="D67">
            <v>82692</v>
          </cell>
          <cell r="E67">
            <v>81700</v>
          </cell>
          <cell r="F67">
            <v>72067</v>
          </cell>
          <cell r="G67">
            <v>5.885696318870024</v>
          </cell>
          <cell r="H67">
            <v>5.885696318870024</v>
          </cell>
          <cell r="I67">
            <v>7.1713586291309666</v>
          </cell>
          <cell r="J67">
            <v>7.1713586291309666</v>
          </cell>
          <cell r="K67">
            <v>21.496662827646496</v>
          </cell>
          <cell r="L67">
            <v>21.496662827646496</v>
          </cell>
          <cell r="N67">
            <v>4867</v>
          </cell>
          <cell r="O67">
            <v>5859</v>
          </cell>
          <cell r="P67">
            <v>15492</v>
          </cell>
        </row>
        <row r="68">
          <cell r="A68" t="str">
            <v>DePuy CBS USA</v>
          </cell>
          <cell r="B68" t="str">
            <v>000946</v>
          </cell>
          <cell r="C68">
            <v>18572</v>
          </cell>
          <cell r="D68">
            <v>20440</v>
          </cell>
          <cell r="E68">
            <v>19958</v>
          </cell>
          <cell r="F68">
            <v>19048</v>
          </cell>
          <cell r="G68">
            <v>-9.1389432485322892</v>
          </cell>
          <cell r="H68">
            <v>-9.1389432485322892</v>
          </cell>
          <cell r="I68">
            <v>-6.9445836256137889</v>
          </cell>
          <cell r="J68">
            <v>-6.9445836256137889</v>
          </cell>
          <cell r="K68">
            <v>-2.4989500209995801</v>
          </cell>
          <cell r="L68">
            <v>-2.4989500209995801</v>
          </cell>
          <cell r="N68">
            <v>-1867.9999999999998</v>
          </cell>
          <cell r="O68">
            <v>-1386</v>
          </cell>
          <cell r="P68">
            <v>-476</v>
          </cell>
        </row>
        <row r="69">
          <cell r="A69" t="str">
            <v>DePuy Ireland</v>
          </cell>
          <cell r="B69" t="str">
            <v>003970</v>
          </cell>
          <cell r="C69">
            <v>13950</v>
          </cell>
          <cell r="D69">
            <v>12234</v>
          </cell>
          <cell r="E69">
            <v>14951</v>
          </cell>
          <cell r="F69">
            <v>4740</v>
          </cell>
          <cell r="G69">
            <v>14.026483570377636</v>
          </cell>
          <cell r="H69">
            <v>3.0548730548730583</v>
          </cell>
          <cell r="I69">
            <v>-6.6952043341582499</v>
          </cell>
          <cell r="J69">
            <v>-6.3695215417813857</v>
          </cell>
          <cell r="K69">
            <v>194.30379746835442</v>
          </cell>
          <cell r="L69">
            <v>145.33047377656456</v>
          </cell>
          <cell r="N69">
            <v>373.73316953316993</v>
          </cell>
          <cell r="O69">
            <v>-952.30716571173491</v>
          </cell>
          <cell r="P69">
            <v>6888.6644570091603</v>
          </cell>
        </row>
        <row r="70">
          <cell r="A70" t="str">
            <v>DePuy Australia</v>
          </cell>
          <cell r="B70" t="str">
            <v>002961</v>
          </cell>
          <cell r="C70">
            <v>49185</v>
          </cell>
          <cell r="D70">
            <v>43680</v>
          </cell>
          <cell r="E70">
            <v>50632</v>
          </cell>
          <cell r="F70">
            <v>41600</v>
          </cell>
          <cell r="G70">
            <v>12.603021978021978</v>
          </cell>
          <cell r="H70">
            <v>0.35321670356672158</v>
          </cell>
          <cell r="I70">
            <v>-2.8578764417759515</v>
          </cell>
          <cell r="J70">
            <v>-2.8278622501455994</v>
          </cell>
          <cell r="K70">
            <v>18.23317307692308</v>
          </cell>
          <cell r="L70">
            <v>1.2302806537398994</v>
          </cell>
          <cell r="N70">
            <v>154.28505611794398</v>
          </cell>
          <cell r="O70">
            <v>-1431.8032144937199</v>
          </cell>
          <cell r="P70">
            <v>511.79675195579813</v>
          </cell>
        </row>
        <row r="71">
          <cell r="A71" t="str">
            <v>DePuy France</v>
          </cell>
          <cell r="B71" t="str">
            <v>002231</v>
          </cell>
          <cell r="C71">
            <v>40703</v>
          </cell>
          <cell r="D71">
            <v>42802</v>
          </cell>
          <cell r="E71">
            <v>43574</v>
          </cell>
          <cell r="F71">
            <v>35082</v>
          </cell>
          <cell r="G71">
            <v>-4.9039764496986127</v>
          </cell>
          <cell r="H71">
            <v>-14.052953156822811</v>
          </cell>
          <cell r="I71">
            <v>-6.5887914811584878</v>
          </cell>
          <cell r="J71">
            <v>-6.2629254219112998</v>
          </cell>
          <cell r="K71">
            <v>16.022461661250784</v>
          </cell>
          <cell r="L71">
            <v>-3.2874980243401173</v>
          </cell>
          <cell r="N71">
            <v>-6014.9450101832999</v>
          </cell>
          <cell r="O71">
            <v>-2729.0071233436297</v>
          </cell>
          <cell r="P71">
            <v>-1153.3200568989998</v>
          </cell>
        </row>
        <row r="72">
          <cell r="A72" t="str">
            <v>DePuy Germany</v>
          </cell>
          <cell r="B72" t="str">
            <v>002301</v>
          </cell>
          <cell r="C72">
            <v>78322</v>
          </cell>
          <cell r="D72">
            <v>75466</v>
          </cell>
          <cell r="E72">
            <v>83322</v>
          </cell>
          <cell r="F72">
            <v>60901</v>
          </cell>
          <cell r="G72">
            <v>3.7844857286725149</v>
          </cell>
          <cell r="H72">
            <v>-6.2005417175633264</v>
          </cell>
          <cell r="I72">
            <v>-6.0008161109910958</v>
          </cell>
          <cell r="J72">
            <v>-5.6745353556932265</v>
          </cell>
          <cell r="K72">
            <v>28.605441618364235</v>
          </cell>
          <cell r="L72">
            <v>7.2001942307400535</v>
          </cell>
          <cell r="N72">
            <v>-4679.3008125763399</v>
          </cell>
          <cell r="O72">
            <v>-4728.1363490707099</v>
          </cell>
          <cell r="P72">
            <v>4384.9902884630001</v>
          </cell>
        </row>
        <row r="73">
          <cell r="A73" t="str">
            <v>DePuy UK</v>
          </cell>
          <cell r="B73" t="str">
            <v>005110</v>
          </cell>
          <cell r="C73">
            <v>126174</v>
          </cell>
          <cell r="D73">
            <v>91174</v>
          </cell>
          <cell r="E73">
            <v>94355</v>
          </cell>
          <cell r="F73">
            <v>104447</v>
          </cell>
          <cell r="G73">
            <v>38.388136968872708</v>
          </cell>
          <cell r="H73">
            <v>35.1183794705303</v>
          </cell>
          <cell r="I73">
            <v>33.722643209156907</v>
          </cell>
          <cell r="J73">
            <v>33.700722817450156</v>
          </cell>
          <cell r="K73">
            <v>20.80193782492556</v>
          </cell>
          <cell r="L73">
            <v>10.645549034858254</v>
          </cell>
          <cell r="N73">
            <v>32018.831298461293</v>
          </cell>
          <cell r="O73">
            <v>31798.317014405096</v>
          </cell>
          <cell r="P73">
            <v>11118.9566004384</v>
          </cell>
        </row>
        <row r="74">
          <cell r="A74" t="str">
            <v>DePuy Italy</v>
          </cell>
          <cell r="B74" t="str">
            <v>002341</v>
          </cell>
          <cell r="C74">
            <v>27218</v>
          </cell>
          <cell r="D74">
            <v>23009</v>
          </cell>
          <cell r="E74">
            <v>28698</v>
          </cell>
          <cell r="F74">
            <v>17648</v>
          </cell>
          <cell r="G74">
            <v>18.292841931418142</v>
          </cell>
          <cell r="H74">
            <v>6.9154727169794867</v>
          </cell>
          <cell r="I74">
            <v>-5.1571538086277791</v>
          </cell>
          <cell r="J74">
            <v>-4.8263296635137287</v>
          </cell>
          <cell r="K74">
            <v>54.227107887579322</v>
          </cell>
          <cell r="L74">
            <v>28.559459600984479</v>
          </cell>
          <cell r="N74">
            <v>1591.1811174498102</v>
          </cell>
          <cell r="O74">
            <v>-1385.0600868351698</v>
          </cell>
          <cell r="P74">
            <v>5040.1734303817402</v>
          </cell>
        </row>
        <row r="75">
          <cell r="A75" t="str">
            <v>DePuy New Zealand</v>
          </cell>
          <cell r="B75" t="str">
            <v>002963</v>
          </cell>
          <cell r="C75">
            <v>7145</v>
          </cell>
          <cell r="D75">
            <v>6237</v>
          </cell>
          <cell r="E75">
            <v>7149</v>
          </cell>
          <cell r="F75">
            <v>0</v>
          </cell>
          <cell r="G75">
            <v>14.558281224947891</v>
          </cell>
          <cell r="H75">
            <v>0.63572790845518179</v>
          </cell>
          <cell r="I75">
            <v>-5.5951881382011466E-2</v>
          </cell>
          <cell r="J75">
            <v>-0.12618296529968456</v>
          </cell>
          <cell r="K75">
            <v>0</v>
          </cell>
          <cell r="L75">
            <v>0</v>
          </cell>
          <cell r="N75">
            <v>39.650349650349689</v>
          </cell>
          <cell r="O75">
            <v>-9.0208201892744508</v>
          </cell>
          <cell r="P75">
            <v>0</v>
          </cell>
        </row>
        <row r="76">
          <cell r="A76" t="str">
            <v>DePuy Japan</v>
          </cell>
          <cell r="B76" t="str">
            <v>004081</v>
          </cell>
          <cell r="C76">
            <v>75848</v>
          </cell>
          <cell r="D76">
            <v>80489</v>
          </cell>
          <cell r="E76">
            <v>77621</v>
          </cell>
          <cell r="F76">
            <v>67436</v>
          </cell>
          <cell r="G76">
            <v>-5.7660052926486847</v>
          </cell>
          <cell r="H76">
            <v>-8.9375264250107609</v>
          </cell>
          <cell r="I76">
            <v>-2.2841756741088113</v>
          </cell>
          <cell r="J76">
            <v>-2.7430034597632216</v>
          </cell>
          <cell r="K76">
            <v>12.474049469126285</v>
          </cell>
          <cell r="L76">
            <v>5.3635081908881324</v>
          </cell>
          <cell r="N76">
            <v>-7193.7256442269118</v>
          </cell>
          <cell r="O76">
            <v>-2129.1467155028104</v>
          </cell>
          <cell r="P76">
            <v>3616.935383607321</v>
          </cell>
        </row>
        <row r="77">
          <cell r="A77" t="str">
            <v>DePuy CBS Germany</v>
          </cell>
          <cell r="B77" t="str">
            <v>002306</v>
          </cell>
          <cell r="C77">
            <v>2856</v>
          </cell>
          <cell r="D77">
            <v>2640</v>
          </cell>
          <cell r="E77">
            <v>2931</v>
          </cell>
          <cell r="F77">
            <v>1928</v>
          </cell>
          <cell r="G77">
            <v>8.1818181818181834</v>
          </cell>
          <cell r="H77">
            <v>-2.2390891840607199</v>
          </cell>
          <cell r="I77">
            <v>-2.5588536335721597</v>
          </cell>
          <cell r="J77">
            <v>-2.2390891840607199</v>
          </cell>
          <cell r="K77">
            <v>48.132780082987559</v>
          </cell>
          <cell r="L77">
            <v>23.489932885906018</v>
          </cell>
          <cell r="N77">
            <v>-59.111954459203005</v>
          </cell>
          <cell r="O77">
            <v>-65.627703984819703</v>
          </cell>
          <cell r="P77">
            <v>452.88590604026803</v>
          </cell>
        </row>
        <row r="78">
          <cell r="A78" t="str">
            <v>DePuy CBS UK</v>
          </cell>
          <cell r="B78" t="str">
            <v>005116</v>
          </cell>
          <cell r="C78">
            <v>4015</v>
          </cell>
          <cell r="D78">
            <v>3612</v>
          </cell>
          <cell r="E78">
            <v>3892</v>
          </cell>
          <cell r="F78">
            <v>3300</v>
          </cell>
          <cell r="G78">
            <v>11.157253599114066</v>
          </cell>
          <cell r="H78">
            <v>8.5440278988666147</v>
          </cell>
          <cell r="I78">
            <v>3.1603288797533402</v>
          </cell>
          <cell r="J78">
            <v>3.1483015741507963</v>
          </cell>
          <cell r="K78">
            <v>21.666666666666671</v>
          </cell>
          <cell r="L78">
            <v>11.459265890778882</v>
          </cell>
          <cell r="N78">
            <v>308.61028770706213</v>
          </cell>
          <cell r="O78">
            <v>122.53189726594898</v>
          </cell>
          <cell r="P78">
            <v>378.15577439570308</v>
          </cell>
        </row>
        <row r="79">
          <cell r="A79" t="str">
            <v>Sub Ttl DePuy</v>
          </cell>
          <cell r="B79" t="str">
            <v>A000DQ</v>
          </cell>
          <cell r="C79">
            <v>1609417</v>
          </cell>
          <cell r="D79">
            <v>1536076</v>
          </cell>
          <cell r="E79">
            <v>1591247</v>
          </cell>
          <cell r="F79">
            <v>1359110</v>
          </cell>
          <cell r="G79">
            <v>4.7745684458321085</v>
          </cell>
          <cell r="H79">
            <v>2.9820925434336512</v>
          </cell>
          <cell r="I79">
            <v>1.1418717521541282</v>
          </cell>
          <cell r="J79">
            <v>1.154424154926242</v>
          </cell>
          <cell r="K79">
            <v>18.416978758157917</v>
          </cell>
          <cell r="L79">
            <v>14.741797097761946</v>
          </cell>
          <cell r="N79">
            <v>45807.207857473892</v>
          </cell>
          <cell r="O79">
            <v>18369.739732539176</v>
          </cell>
          <cell r="P79">
            <v>200357.23853539239</v>
          </cell>
        </row>
        <row r="80">
          <cell r="A80" t="str">
            <v>Codman USA</v>
          </cell>
          <cell r="B80" t="str">
            <v>000945</v>
          </cell>
          <cell r="C80">
            <v>122286</v>
          </cell>
          <cell r="D80">
            <v>121794</v>
          </cell>
          <cell r="E80">
            <v>124875</v>
          </cell>
          <cell r="F80">
            <v>114370</v>
          </cell>
          <cell r="G80">
            <v>0.40396078624562792</v>
          </cell>
          <cell r="H80">
            <v>0.40396078624562792</v>
          </cell>
          <cell r="I80">
            <v>-2.0732732732732733</v>
          </cell>
          <cell r="J80">
            <v>-2.0732732732732733</v>
          </cell>
          <cell r="K80">
            <v>6.9213954708402561</v>
          </cell>
          <cell r="L80">
            <v>6.9213954708402561</v>
          </cell>
          <cell r="N80">
            <v>492.00000000000006</v>
          </cell>
          <cell r="O80">
            <v>-2589</v>
          </cell>
          <cell r="P80">
            <v>7916.0000000000018</v>
          </cell>
        </row>
        <row r="81">
          <cell r="A81" t="str">
            <v>Codman France</v>
          </cell>
          <cell r="B81" t="str">
            <v>002230</v>
          </cell>
          <cell r="C81">
            <v>6121</v>
          </cell>
          <cell r="D81">
            <v>6103</v>
          </cell>
          <cell r="E81">
            <v>6279</v>
          </cell>
          <cell r="F81">
            <v>4916</v>
          </cell>
          <cell r="G81">
            <v>0.29493691627068652</v>
          </cell>
          <cell r="H81">
            <v>-9.3580692825480263</v>
          </cell>
          <cell r="I81">
            <v>-2.5163242554546903</v>
          </cell>
          <cell r="J81">
            <v>-2.1793054571226147</v>
          </cell>
          <cell r="K81">
            <v>24.51179820992677</v>
          </cell>
          <cell r="L81">
            <v>3.7781954887218081</v>
          </cell>
          <cell r="N81">
            <v>-571.12296831390609</v>
          </cell>
          <cell r="O81">
            <v>-136.83858965272896</v>
          </cell>
          <cell r="P81">
            <v>185.73609022556408</v>
          </cell>
        </row>
        <row r="82">
          <cell r="A82" t="str">
            <v>Codman Germany</v>
          </cell>
          <cell r="B82" t="str">
            <v>002300</v>
          </cell>
          <cell r="C82">
            <v>8974</v>
          </cell>
          <cell r="D82">
            <v>9879</v>
          </cell>
          <cell r="E82">
            <v>9011</v>
          </cell>
          <cell r="F82">
            <v>7251</v>
          </cell>
          <cell r="G82">
            <v>-9.1608462394979249</v>
          </cell>
          <cell r="H82">
            <v>-17.902424180951414</v>
          </cell>
          <cell r="I82">
            <v>-0.4106092553545666</v>
          </cell>
          <cell r="J82">
            <v>-7.4074074074074001E-2</v>
          </cell>
          <cell r="K82">
            <v>23.762239691077095</v>
          </cell>
          <cell r="L82">
            <v>3.1608462911037511</v>
          </cell>
          <cell r="N82">
            <v>-1768.5804848361904</v>
          </cell>
          <cell r="O82">
            <v>-6.674814814814809</v>
          </cell>
          <cell r="P82">
            <v>229.19296456793302</v>
          </cell>
        </row>
        <row r="83">
          <cell r="A83" t="str">
            <v>Codman Italy</v>
          </cell>
          <cell r="B83" t="str">
            <v>002334</v>
          </cell>
          <cell r="C83">
            <v>8995</v>
          </cell>
          <cell r="D83">
            <v>9188</v>
          </cell>
          <cell r="E83">
            <v>9024</v>
          </cell>
          <cell r="F83">
            <v>7048</v>
          </cell>
          <cell r="G83">
            <v>-2.100565955594254</v>
          </cell>
          <cell r="H83">
            <v>-11.515812431842956</v>
          </cell>
          <cell r="I83">
            <v>-0.32136524822695028</v>
          </cell>
          <cell r="J83">
            <v>3.6986808038466309E-2</v>
          </cell>
          <cell r="K83">
            <v>27.624858115777524</v>
          </cell>
          <cell r="L83">
            <v>6.3852104366067968</v>
          </cell>
          <cell r="N83">
            <v>-1058.0728462377308</v>
          </cell>
          <cell r="O83">
            <v>3.3376895573912</v>
          </cell>
          <cell r="P83">
            <v>450.02963157204709</v>
          </cell>
        </row>
        <row r="84">
          <cell r="A84" t="str">
            <v>Codman UK</v>
          </cell>
          <cell r="B84" t="str">
            <v>005100</v>
          </cell>
          <cell r="C84">
            <v>6578</v>
          </cell>
          <cell r="D84">
            <v>7953</v>
          </cell>
          <cell r="E84">
            <v>6928</v>
          </cell>
          <cell r="F84">
            <v>5673</v>
          </cell>
          <cell r="G84">
            <v>-17.289073305670815</v>
          </cell>
          <cell r="H84">
            <v>-19.243714116016598</v>
          </cell>
          <cell r="I84">
            <v>-5.0519630484988456</v>
          </cell>
          <cell r="J84">
            <v>-5.0733069583430295</v>
          </cell>
          <cell r="K84">
            <v>15.952758681473645</v>
          </cell>
          <cell r="L84">
            <v>6.1963030460817565</v>
          </cell>
          <cell r="N84">
            <v>-1530.4525836467999</v>
          </cell>
          <cell r="O84">
            <v>-351.47870607400512</v>
          </cell>
          <cell r="P84">
            <v>351.51627180421804</v>
          </cell>
        </row>
        <row r="85">
          <cell r="A85" t="str">
            <v>Ttl Codman</v>
          </cell>
          <cell r="B85" t="str">
            <v>A000DR</v>
          </cell>
          <cell r="C85">
            <v>152954</v>
          </cell>
          <cell r="D85">
            <v>154917</v>
          </cell>
          <cell r="E85">
            <v>156117</v>
          </cell>
          <cell r="F85">
            <v>139258</v>
          </cell>
          <cell r="G85">
            <v>-1.2671301406559641</v>
          </cell>
          <cell r="H85">
            <v>-2.8636165708312364</v>
          </cell>
          <cell r="I85">
            <v>-2.0260445691372495</v>
          </cell>
          <cell r="J85">
            <v>-1.9732985011140085</v>
          </cell>
          <cell r="K85">
            <v>9.8349825503741251</v>
          </cell>
          <cell r="L85">
            <v>6.5579535525210497</v>
          </cell>
          <cell r="N85">
            <v>-4436.228883034627</v>
          </cell>
          <cell r="O85">
            <v>-3080.6544209841563</v>
          </cell>
          <cell r="P85">
            <v>9132.4749581697633</v>
          </cell>
        </row>
        <row r="86">
          <cell r="A86" t="str">
            <v>Mitek USA</v>
          </cell>
          <cell r="B86" t="str">
            <v>001225</v>
          </cell>
          <cell r="C86">
            <v>91453</v>
          </cell>
          <cell r="D86">
            <v>0</v>
          </cell>
          <cell r="E86">
            <v>92239</v>
          </cell>
          <cell r="F86">
            <v>0</v>
          </cell>
          <cell r="G86">
            <v>0</v>
          </cell>
          <cell r="H86">
            <v>0</v>
          </cell>
          <cell r="I86">
            <v>-0.8521341298149373</v>
          </cell>
          <cell r="J86">
            <v>-0.8521341298149373</v>
          </cell>
          <cell r="K86">
            <v>0</v>
          </cell>
          <cell r="L86">
            <v>0</v>
          </cell>
          <cell r="N86">
            <v>0</v>
          </cell>
          <cell r="O86">
            <v>-786</v>
          </cell>
          <cell r="P86">
            <v>0</v>
          </cell>
        </row>
        <row r="87">
          <cell r="A87" t="str">
            <v>Mitek France</v>
          </cell>
          <cell r="B87" t="str">
            <v>003524</v>
          </cell>
          <cell r="C87">
            <v>6316</v>
          </cell>
          <cell r="D87">
            <v>0</v>
          </cell>
          <cell r="E87">
            <v>6599</v>
          </cell>
          <cell r="F87">
            <v>0</v>
          </cell>
          <cell r="G87">
            <v>0</v>
          </cell>
          <cell r="H87">
            <v>0</v>
          </cell>
          <cell r="I87">
            <v>-4.2885285649340812</v>
          </cell>
          <cell r="J87">
            <v>-3.9453717754173057</v>
          </cell>
          <cell r="K87">
            <v>0</v>
          </cell>
          <cell r="L87">
            <v>0</v>
          </cell>
          <cell r="N87">
            <v>0</v>
          </cell>
          <cell r="O87">
            <v>-260.35508345978798</v>
          </cell>
          <cell r="P87">
            <v>0</v>
          </cell>
        </row>
        <row r="88">
          <cell r="A88" t="str">
            <v>Mitek Germany</v>
          </cell>
          <cell r="B88" t="str">
            <v>003613</v>
          </cell>
          <cell r="C88">
            <v>7481</v>
          </cell>
          <cell r="D88">
            <v>0</v>
          </cell>
          <cell r="E88">
            <v>7770</v>
          </cell>
          <cell r="F88">
            <v>0</v>
          </cell>
          <cell r="G88">
            <v>0</v>
          </cell>
          <cell r="H88">
            <v>0</v>
          </cell>
          <cell r="I88">
            <v>-3.7194337194337193</v>
          </cell>
          <cell r="J88">
            <v>-3.379152348224518</v>
          </cell>
          <cell r="K88">
            <v>0</v>
          </cell>
          <cell r="L88">
            <v>0</v>
          </cell>
          <cell r="N88">
            <v>0</v>
          </cell>
          <cell r="O88">
            <v>-262.56013745704502</v>
          </cell>
          <cell r="P88">
            <v>0</v>
          </cell>
        </row>
        <row r="89">
          <cell r="A89" t="str">
            <v>Mitek Italy</v>
          </cell>
          <cell r="B89" t="str">
            <v>002338</v>
          </cell>
          <cell r="C89">
            <v>10574</v>
          </cell>
          <cell r="D89">
            <v>0</v>
          </cell>
          <cell r="E89">
            <v>10665</v>
          </cell>
          <cell r="F89">
            <v>0</v>
          </cell>
          <cell r="G89">
            <v>0</v>
          </cell>
          <cell r="H89">
            <v>0</v>
          </cell>
          <cell r="I89">
            <v>-0.85325832161275184</v>
          </cell>
          <cell r="J89">
            <v>-0.50073023158773178</v>
          </cell>
          <cell r="K89">
            <v>0</v>
          </cell>
          <cell r="L89">
            <v>0</v>
          </cell>
          <cell r="N89">
            <v>0</v>
          </cell>
          <cell r="O89">
            <v>-53.402879198831599</v>
          </cell>
          <cell r="P89">
            <v>0</v>
          </cell>
        </row>
        <row r="90">
          <cell r="A90" t="str">
            <v>Mitek UK</v>
          </cell>
          <cell r="B90" t="str">
            <v>002715</v>
          </cell>
          <cell r="C90">
            <v>7110</v>
          </cell>
          <cell r="D90">
            <v>0</v>
          </cell>
          <cell r="E90">
            <v>6590</v>
          </cell>
          <cell r="F90">
            <v>0</v>
          </cell>
          <cell r="G90">
            <v>0</v>
          </cell>
          <cell r="H90">
            <v>0</v>
          </cell>
          <cell r="I90">
            <v>7.8907435508345989</v>
          </cell>
          <cell r="J90">
            <v>7.8786395889405485</v>
          </cell>
          <cell r="K90">
            <v>0</v>
          </cell>
          <cell r="L90">
            <v>0</v>
          </cell>
          <cell r="N90">
            <v>0</v>
          </cell>
          <cell r="O90">
            <v>519.20234891118218</v>
          </cell>
          <cell r="P90">
            <v>0</v>
          </cell>
        </row>
        <row r="91">
          <cell r="A91" t="str">
            <v>Ttl Mitek</v>
          </cell>
          <cell r="B91" t="str">
            <v>A000MK</v>
          </cell>
          <cell r="C91">
            <v>122934</v>
          </cell>
          <cell r="D91">
            <v>0</v>
          </cell>
          <cell r="E91">
            <v>123863</v>
          </cell>
          <cell r="F91">
            <v>0</v>
          </cell>
          <cell r="G91">
            <v>0</v>
          </cell>
          <cell r="H91">
            <v>0</v>
          </cell>
          <cell r="I91">
            <v>-0.75002220194892744</v>
          </cell>
          <cell r="J91">
            <v>-0.68068410356965559</v>
          </cell>
          <cell r="K91">
            <v>0</v>
          </cell>
          <cell r="L91">
            <v>0</v>
          </cell>
          <cell r="N91">
            <v>0</v>
          </cell>
          <cell r="O91">
            <v>-843.11575120448254</v>
          </cell>
          <cell r="P91">
            <v>0</v>
          </cell>
        </row>
        <row r="92">
          <cell r="A92" t="str">
            <v>Total DePuy</v>
          </cell>
          <cell r="B92" t="str">
            <v>A000CQ</v>
          </cell>
          <cell r="C92">
            <v>1885305</v>
          </cell>
          <cell r="D92">
            <v>1690993</v>
          </cell>
          <cell r="E92">
            <v>1871227</v>
          </cell>
          <cell r="F92">
            <v>1498368</v>
          </cell>
          <cell r="G92">
            <v>11.490999667059532</v>
          </cell>
          <cell r="H92">
            <v>9.7164789549359032</v>
          </cell>
          <cell r="I92">
            <v>0.75234057653080033</v>
          </cell>
          <cell r="J92">
            <v>0.77200519019608704</v>
          </cell>
          <cell r="K92">
            <v>25.823896399282422</v>
          </cell>
          <cell r="L92">
            <v>22.18571896180125</v>
          </cell>
          <cell r="N92">
            <v>164304.97897443929</v>
          </cell>
          <cell r="O92">
            <v>14445.969560350533</v>
          </cell>
          <cell r="P92">
            <v>332423.71349356213</v>
          </cell>
        </row>
        <row r="93">
          <cell r="A93" t="str">
            <v>J&amp;J Prof Canada</v>
          </cell>
          <cell r="B93" t="str">
            <v>003350</v>
          </cell>
          <cell r="C93">
            <v>94912</v>
          </cell>
          <cell r="D93">
            <v>85124</v>
          </cell>
          <cell r="E93">
            <v>94597</v>
          </cell>
          <cell r="F93">
            <v>79011</v>
          </cell>
          <cell r="G93">
            <v>11.498519806400076</v>
          </cell>
          <cell r="H93">
            <v>0.83879811789114955</v>
          </cell>
          <cell r="I93">
            <v>0.3329915325010307</v>
          </cell>
          <cell r="J93">
            <v>8.9728974368403658E-2</v>
          </cell>
          <cell r="K93">
            <v>20.12504587968764</v>
          </cell>
          <cell r="L93">
            <v>9.5867355977516944</v>
          </cell>
          <cell r="N93">
            <v>714.0185098736622</v>
          </cell>
          <cell r="O93">
            <v>84.880917883278812</v>
          </cell>
          <cell r="P93">
            <v>7574.5756631395916</v>
          </cell>
        </row>
        <row r="94">
          <cell r="A94" t="str">
            <v>Ttl Valeriani</v>
          </cell>
          <cell r="B94" t="str">
            <v>A000CH</v>
          </cell>
          <cell r="C94">
            <v>1980217</v>
          </cell>
          <cell r="D94">
            <v>1776117</v>
          </cell>
          <cell r="E94">
            <v>1965824</v>
          </cell>
          <cell r="F94">
            <v>1577379</v>
          </cell>
          <cell r="G94">
            <v>11.491360084949358</v>
          </cell>
          <cell r="H94">
            <v>9.2909981428201487</v>
          </cell>
          <cell r="I94">
            <v>0.73216117007422843</v>
          </cell>
          <cell r="J94">
            <v>0.73917352103920875</v>
          </cell>
          <cell r="K94">
            <v>25.538440666447315</v>
          </cell>
          <cell r="L94">
            <v>21.554635199067686</v>
          </cell>
          <cell r="N94">
            <v>165018.99748431295</v>
          </cell>
          <cell r="O94">
            <v>14530.850478233815</v>
          </cell>
          <cell r="P94">
            <v>339998.28915670188</v>
          </cell>
        </row>
        <row r="95">
          <cell r="A95" t="str">
            <v>J&amp;J Medical China</v>
          </cell>
          <cell r="B95" t="str">
            <v>003435</v>
          </cell>
          <cell r="C95">
            <v>90108</v>
          </cell>
          <cell r="D95">
            <v>85165</v>
          </cell>
          <cell r="E95">
            <v>86728</v>
          </cell>
          <cell r="F95">
            <v>60100</v>
          </cell>
          <cell r="G95">
            <v>5.804027476075853</v>
          </cell>
          <cell r="H95">
            <v>5.8026873514041108</v>
          </cell>
          <cell r="I95">
            <v>3.8972419518494599</v>
          </cell>
          <cell r="J95">
            <v>3.8949623611877247</v>
          </cell>
          <cell r="K95">
            <v>49.930116472545755</v>
          </cell>
          <cell r="L95">
            <v>49.927231207760904</v>
          </cell>
          <cell r="N95">
            <v>4941.858682823311</v>
          </cell>
          <cell r="O95">
            <v>3378.0229566108897</v>
          </cell>
          <cell r="P95">
            <v>30006.265955864303</v>
          </cell>
        </row>
        <row r="96">
          <cell r="A96" t="str">
            <v>J&amp;J Med Hong Kong</v>
          </cell>
          <cell r="B96" t="str">
            <v>003850</v>
          </cell>
          <cell r="C96">
            <v>13126</v>
          </cell>
          <cell r="D96">
            <v>14021</v>
          </cell>
          <cell r="E96">
            <v>13013</v>
          </cell>
          <cell r="F96">
            <v>12596</v>
          </cell>
          <cell r="G96">
            <v>-6.3832822195278514</v>
          </cell>
          <cell r="H96">
            <v>-6.4152979478362679</v>
          </cell>
          <cell r="I96">
            <v>0.86836240682394539</v>
          </cell>
          <cell r="J96">
            <v>0.8345978755690463</v>
          </cell>
          <cell r="K96">
            <v>4.2076849793585263</v>
          </cell>
          <cell r="L96">
            <v>4.1684480547242391</v>
          </cell>
          <cell r="N96">
            <v>-899.48892526612315</v>
          </cell>
          <cell r="O96">
            <v>108.6062215478</v>
          </cell>
          <cell r="P96">
            <v>525.05771697306523</v>
          </cell>
        </row>
        <row r="97">
          <cell r="A97" t="str">
            <v>J&amp;J Medical Taiwan</v>
          </cell>
          <cell r="B97" t="str">
            <v>004890</v>
          </cell>
          <cell r="C97">
            <v>18282</v>
          </cell>
          <cell r="D97">
            <v>20998</v>
          </cell>
          <cell r="E97">
            <v>17786</v>
          </cell>
          <cell r="F97">
            <v>20556</v>
          </cell>
          <cell r="G97">
            <v>-12.934565196685398</v>
          </cell>
          <cell r="H97">
            <v>-13.625707971945854</v>
          </cell>
          <cell r="I97">
            <v>2.7887102215225457</v>
          </cell>
          <cell r="J97">
            <v>2.6414879050661813</v>
          </cell>
          <cell r="K97">
            <v>-11.062463514302392</v>
          </cell>
          <cell r="L97">
            <v>-10.907668320179756</v>
          </cell>
          <cell r="N97">
            <v>-2861.1261599491909</v>
          </cell>
          <cell r="O97">
            <v>469.81503879507102</v>
          </cell>
          <cell r="P97">
            <v>-2242.1802998961507</v>
          </cell>
        </row>
        <row r="98">
          <cell r="A98" t="str">
            <v>Sub-total Greater China</v>
          </cell>
          <cell r="B98" t="str">
            <v>A000FG</v>
          </cell>
          <cell r="C98">
            <v>121516</v>
          </cell>
          <cell r="D98">
            <v>120184</v>
          </cell>
          <cell r="E98">
            <v>117527</v>
          </cell>
          <cell r="F98">
            <v>93252</v>
          </cell>
          <cell r="G98">
            <v>1.1083006057378686</v>
          </cell>
          <cell r="H98">
            <v>0.98286260867336583</v>
          </cell>
          <cell r="I98">
            <v>3.3941136930237303</v>
          </cell>
          <cell r="J98">
            <v>3.3664130088862656</v>
          </cell>
          <cell r="K98">
            <v>30.30926950628405</v>
          </cell>
          <cell r="L98">
            <v>30.336232330610841</v>
          </cell>
          <cell r="N98">
            <v>1181.243597607998</v>
          </cell>
          <cell r="O98">
            <v>3956.444216953761</v>
          </cell>
          <cell r="P98">
            <v>28289.14337294122</v>
          </cell>
        </row>
        <row r="99">
          <cell r="A99" t="str">
            <v>J&amp;J Medical Korea</v>
          </cell>
          <cell r="B99" t="str">
            <v>002450</v>
          </cell>
          <cell r="C99">
            <v>59689</v>
          </cell>
          <cell r="D99">
            <v>53783</v>
          </cell>
          <cell r="E99">
            <v>59901</v>
          </cell>
          <cell r="F99">
            <v>45574</v>
          </cell>
          <cell r="G99">
            <v>10.981165052154026</v>
          </cell>
          <cell r="H99">
            <v>9.6425068965434431</v>
          </cell>
          <cell r="I99">
            <v>-0.35391729687317408</v>
          </cell>
          <cell r="J99">
            <v>-0.5482958908190565</v>
          </cell>
          <cell r="K99">
            <v>30.971606617808401</v>
          </cell>
          <cell r="L99">
            <v>24.778590039314082</v>
          </cell>
          <cell r="N99">
            <v>5186.0294841679597</v>
          </cell>
          <cell r="O99">
            <v>-328.43472155952304</v>
          </cell>
          <cell r="P99">
            <v>11292.594624517</v>
          </cell>
        </row>
        <row r="100">
          <cell r="A100" t="str">
            <v>Subtotal N Asia Region</v>
          </cell>
          <cell r="B100" t="str">
            <v>A000FN</v>
          </cell>
          <cell r="C100">
            <v>181205</v>
          </cell>
          <cell r="D100">
            <v>173967</v>
          </cell>
          <cell r="E100">
            <v>177428</v>
          </cell>
          <cell r="F100">
            <v>138826</v>
          </cell>
          <cell r="G100">
            <v>4.1605591865123852</v>
          </cell>
          <cell r="H100">
            <v>3.6600464925968477</v>
          </cell>
          <cell r="I100">
            <v>2.1287508172329059</v>
          </cell>
          <cell r="J100">
            <v>2.0447784427453608</v>
          </cell>
          <cell r="K100">
            <v>30.526702490887875</v>
          </cell>
          <cell r="L100">
            <v>28.511761483769764</v>
          </cell>
          <cell r="N100">
            <v>6367.2730817759575</v>
          </cell>
          <cell r="O100">
            <v>3628.0094953942385</v>
          </cell>
          <cell r="P100">
            <v>39581.737997458215</v>
          </cell>
        </row>
        <row r="101">
          <cell r="A101" t="str">
            <v>J&amp;J Pakistan</v>
          </cell>
          <cell r="B101" t="str">
            <v>002540</v>
          </cell>
          <cell r="C101">
            <v>10256</v>
          </cell>
          <cell r="D101">
            <v>9666</v>
          </cell>
          <cell r="E101">
            <v>9906</v>
          </cell>
          <cell r="F101">
            <v>8681</v>
          </cell>
          <cell r="G101">
            <v>6.1038692323608528</v>
          </cell>
          <cell r="H101">
            <v>5.2258359045959448</v>
          </cell>
          <cell r="I101">
            <v>3.5332121946295176</v>
          </cell>
          <cell r="J101">
            <v>3.5758435168493548</v>
          </cell>
          <cell r="K101">
            <v>18.143071074760975</v>
          </cell>
          <cell r="L101">
            <v>14.207383729112889</v>
          </cell>
          <cell r="N101">
            <v>505.12929853824403</v>
          </cell>
          <cell r="O101">
            <v>354.22305877909713</v>
          </cell>
          <cell r="P101">
            <v>1233.3429815242898</v>
          </cell>
        </row>
        <row r="102">
          <cell r="A102" t="str">
            <v>J&amp;J Med Indonesia</v>
          </cell>
          <cell r="B102" t="str">
            <v>003891</v>
          </cell>
          <cell r="C102">
            <v>8281</v>
          </cell>
          <cell r="D102">
            <v>7647</v>
          </cell>
          <cell r="E102">
            <v>8017</v>
          </cell>
          <cell r="F102">
            <v>6049</v>
          </cell>
          <cell r="G102">
            <v>8.2908330064077411</v>
          </cell>
          <cell r="H102">
            <v>4.0947932410743171</v>
          </cell>
          <cell r="I102">
            <v>3.2930023699638262</v>
          </cell>
          <cell r="J102">
            <v>2.9983679830238992</v>
          </cell>
          <cell r="K102">
            <v>36.898660935691851</v>
          </cell>
          <cell r="L102">
            <v>25.225033570793357</v>
          </cell>
          <cell r="N102">
            <v>313.12883914495302</v>
          </cell>
          <cell r="O102">
            <v>240.37916119902599</v>
          </cell>
          <cell r="P102">
            <v>1525.8622806972903</v>
          </cell>
        </row>
        <row r="103">
          <cell r="A103" t="str">
            <v>J&amp;J Medical Malaysia</v>
          </cell>
          <cell r="B103" t="str">
            <v>004131</v>
          </cell>
          <cell r="C103">
            <v>11252</v>
          </cell>
          <cell r="D103">
            <v>12160</v>
          </cell>
          <cell r="E103">
            <v>11394</v>
          </cell>
          <cell r="F103">
            <v>10537</v>
          </cell>
          <cell r="G103">
            <v>-7.4671052631578947</v>
          </cell>
          <cell r="H103">
            <v>-7.48571675900277</v>
          </cell>
          <cell r="I103">
            <v>-1.2462699666491135</v>
          </cell>
          <cell r="J103">
            <v>-1.2337407296167104</v>
          </cell>
          <cell r="K103">
            <v>6.7856126032077428</v>
          </cell>
          <cell r="L103">
            <v>6.7844028676342036</v>
          </cell>
          <cell r="N103">
            <v>-910.26315789473676</v>
          </cell>
          <cell r="O103">
            <v>-140.57241873252798</v>
          </cell>
          <cell r="P103">
            <v>714.87253016261604</v>
          </cell>
        </row>
        <row r="104">
          <cell r="A104" t="str">
            <v>J&amp;J Med Philippines</v>
          </cell>
          <cell r="B104" t="str">
            <v>004360</v>
          </cell>
          <cell r="C104">
            <v>6821</v>
          </cell>
          <cell r="D104">
            <v>7417</v>
          </cell>
          <cell r="E104">
            <v>7078</v>
          </cell>
          <cell r="F104">
            <v>6908</v>
          </cell>
          <cell r="G104">
            <v>-8.0355939058918704</v>
          </cell>
          <cell r="H104">
            <v>-7.9312010384748968</v>
          </cell>
          <cell r="I104">
            <v>-3.630969200339079</v>
          </cell>
          <cell r="J104">
            <v>-3.2418484511197945</v>
          </cell>
          <cell r="K104">
            <v>-1.2594093804284887</v>
          </cell>
          <cell r="L104">
            <v>3.9264294963538511</v>
          </cell>
          <cell r="N104">
            <v>-588.25718102368307</v>
          </cell>
          <cell r="O104">
            <v>-229.45803337025905</v>
          </cell>
          <cell r="P104">
            <v>271.23774960812403</v>
          </cell>
        </row>
        <row r="105">
          <cell r="A105" t="str">
            <v>J&amp;J Medical Singapor</v>
          </cell>
          <cell r="B105" t="str">
            <v>004471</v>
          </cell>
          <cell r="C105">
            <v>12988</v>
          </cell>
          <cell r="D105">
            <v>14933</v>
          </cell>
          <cell r="E105">
            <v>12130</v>
          </cell>
          <cell r="F105">
            <v>13471</v>
          </cell>
          <cell r="G105">
            <v>-13.02484430456037</v>
          </cell>
          <cell r="H105">
            <v>-14.149479659413448</v>
          </cell>
          <cell r="I105">
            <v>7.0733718054410559</v>
          </cell>
          <cell r="J105">
            <v>7.0245789498513931</v>
          </cell>
          <cell r="K105">
            <v>-3.5854799198277783</v>
          </cell>
          <cell r="L105">
            <v>-6.5034619188921834</v>
          </cell>
          <cell r="N105">
            <v>-2112.9417975402102</v>
          </cell>
          <cell r="O105">
            <v>852.08142661697389</v>
          </cell>
          <cell r="P105">
            <v>-876.08135509396607</v>
          </cell>
        </row>
        <row r="106">
          <cell r="A106" t="str">
            <v>J&amp;J Medical Thailand</v>
          </cell>
          <cell r="B106" t="str">
            <v>004940</v>
          </cell>
          <cell r="C106">
            <v>17368</v>
          </cell>
          <cell r="D106">
            <v>16131</v>
          </cell>
          <cell r="E106">
            <v>17091</v>
          </cell>
          <cell r="F106">
            <v>14961</v>
          </cell>
          <cell r="G106">
            <v>7.668464447337425</v>
          </cell>
          <cell r="H106">
            <v>4.2937595346383608</v>
          </cell>
          <cell r="I106">
            <v>1.6207360599145748</v>
          </cell>
          <cell r="J106">
            <v>1.185443801387672</v>
          </cell>
          <cell r="K106">
            <v>16.088496758238087</v>
          </cell>
          <cell r="L106">
            <v>13.947246673904818</v>
          </cell>
          <cell r="N106">
            <v>692.62635053251404</v>
          </cell>
          <cell r="O106">
            <v>202.60420009516704</v>
          </cell>
          <cell r="P106">
            <v>2086.6475748828998</v>
          </cell>
        </row>
        <row r="107">
          <cell r="A107" t="str">
            <v>Subt PASEAN</v>
          </cell>
          <cell r="B107" t="str">
            <v>A000FH</v>
          </cell>
          <cell r="C107">
            <v>66966</v>
          </cell>
          <cell r="D107">
            <v>67954</v>
          </cell>
          <cell r="E107">
            <v>65616</v>
          </cell>
          <cell r="F107">
            <v>60607</v>
          </cell>
          <cell r="G107">
            <v>-1.4539247137769669</v>
          </cell>
          <cell r="H107">
            <v>-3.0911758663844946</v>
          </cell>
          <cell r="I107">
            <v>2.0574250182882223</v>
          </cell>
          <cell r="J107">
            <v>1.9496119766329512</v>
          </cell>
          <cell r="K107">
            <v>10.492187371095747</v>
          </cell>
          <cell r="L107">
            <v>8.1770781622275539</v>
          </cell>
          <cell r="N107">
            <v>-2100.5776482429196</v>
          </cell>
          <cell r="O107">
            <v>1279.2573945874774</v>
          </cell>
          <cell r="P107">
            <v>4955.8817617812538</v>
          </cell>
        </row>
        <row r="108">
          <cell r="A108" t="str">
            <v>J&amp;J Medical Austral</v>
          </cell>
          <cell r="B108" t="str">
            <v>002960</v>
          </cell>
          <cell r="C108">
            <v>120452</v>
          </cell>
          <cell r="D108">
            <v>94923</v>
          </cell>
          <cell r="E108">
            <v>117605</v>
          </cell>
          <cell r="F108">
            <v>80121</v>
          </cell>
          <cell r="G108">
            <v>26.894430222390781</v>
          </cell>
          <cell r="H108">
            <v>13.086621870712051</v>
          </cell>
          <cell r="I108">
            <v>2.4208154415203436</v>
          </cell>
          <cell r="J108">
            <v>2.4493432495011689</v>
          </cell>
          <cell r="K108">
            <v>50.337614358283098</v>
          </cell>
          <cell r="L108">
            <v>28.716116577740799</v>
          </cell>
          <cell r="N108">
            <v>12422.214078335999</v>
          </cell>
          <cell r="O108">
            <v>2880.5501285758501</v>
          </cell>
          <cell r="P108">
            <v>23007.639763251704</v>
          </cell>
        </row>
        <row r="109">
          <cell r="A109" t="str">
            <v>J&amp;J Prof. India</v>
          </cell>
          <cell r="B109" t="str">
            <v>003872</v>
          </cell>
          <cell r="C109">
            <v>68886</v>
          </cell>
          <cell r="D109">
            <v>69106</v>
          </cell>
          <cell r="E109">
            <v>68686</v>
          </cell>
          <cell r="F109">
            <v>56403</v>
          </cell>
          <cell r="G109">
            <v>-0.31835151795791972</v>
          </cell>
          <cell r="H109">
            <v>-2.95452769512818</v>
          </cell>
          <cell r="I109">
            <v>0.29118015316076057</v>
          </cell>
          <cell r="J109">
            <v>0.16422123646741255</v>
          </cell>
          <cell r="K109">
            <v>22.131801499920222</v>
          </cell>
          <cell r="L109">
            <v>17.770762013624807</v>
          </cell>
          <cell r="N109">
            <v>-2041.7559089952799</v>
          </cell>
          <cell r="O109">
            <v>112.79699848000698</v>
          </cell>
          <cell r="P109">
            <v>10023.2428985448</v>
          </cell>
        </row>
        <row r="110">
          <cell r="A110" t="str">
            <v>Ttl Asia Pac Excl Japan</v>
          </cell>
          <cell r="B110" t="str">
            <v>A000DS</v>
          </cell>
          <cell r="C110">
            <v>437509</v>
          </cell>
          <cell r="D110">
            <v>405950</v>
          </cell>
          <cell r="E110">
            <v>429335</v>
          </cell>
          <cell r="F110">
            <v>335957</v>
          </cell>
          <cell r="G110">
            <v>7.7741101120827691</v>
          </cell>
          <cell r="H110">
            <v>3.6081176506648003</v>
          </cell>
          <cell r="I110">
            <v>1.9038745967601061</v>
          </cell>
          <cell r="J110">
            <v>1.8401979845662646</v>
          </cell>
          <cell r="K110">
            <v>30.227677946880103</v>
          </cell>
          <cell r="L110">
            <v>23.088818634835999</v>
          </cell>
          <cell r="N110">
            <v>14647.153602873756</v>
          </cell>
          <cell r="O110">
            <v>7900.614017037572</v>
          </cell>
          <cell r="P110">
            <v>77568.50242103597</v>
          </cell>
        </row>
        <row r="111">
          <cell r="A111" t="str">
            <v>J&amp;J Medical Japan</v>
          </cell>
          <cell r="B111" t="str">
            <v>004090</v>
          </cell>
          <cell r="C111">
            <v>448731</v>
          </cell>
          <cell r="D111">
            <v>462069</v>
          </cell>
          <cell r="E111">
            <v>445875</v>
          </cell>
          <cell r="F111">
            <v>400425</v>
          </cell>
          <cell r="G111">
            <v>-2.8865818741356812</v>
          </cell>
          <cell r="H111">
            <v>-6.1543865546218433</v>
          </cell>
          <cell r="I111">
            <v>0.64053826745164</v>
          </cell>
          <cell r="J111">
            <v>0.16850085918764277</v>
          </cell>
          <cell r="K111">
            <v>12.063682337516388</v>
          </cell>
          <cell r="L111">
            <v>4.9780089590894168</v>
          </cell>
          <cell r="N111">
            <v>-28437.512409075607</v>
          </cell>
          <cell r="O111">
            <v>751.30320590290216</v>
          </cell>
          <cell r="P111">
            <v>19933.192374433798</v>
          </cell>
        </row>
        <row r="112">
          <cell r="A112" t="str">
            <v>Total Japan</v>
          </cell>
          <cell r="B112" t="str">
            <v>A000DT</v>
          </cell>
          <cell r="C112">
            <v>448731</v>
          </cell>
          <cell r="D112">
            <v>462069</v>
          </cell>
          <cell r="E112">
            <v>445875</v>
          </cell>
          <cell r="F112">
            <v>400425</v>
          </cell>
          <cell r="G112">
            <v>-2.8865818741356812</v>
          </cell>
          <cell r="H112">
            <v>-6.1543865546218433</v>
          </cell>
          <cell r="I112">
            <v>0.64053826745164</v>
          </cell>
          <cell r="J112">
            <v>0.16850085918764277</v>
          </cell>
          <cell r="K112">
            <v>12.063682337516388</v>
          </cell>
          <cell r="L112">
            <v>4.9780089590894168</v>
          </cell>
          <cell r="N112">
            <v>-28437.512409075607</v>
          </cell>
          <cell r="O112">
            <v>751.30320590290216</v>
          </cell>
          <cell r="P112">
            <v>19933.192374433798</v>
          </cell>
        </row>
        <row r="113">
          <cell r="A113" t="str">
            <v>Ttl Bose</v>
          </cell>
          <cell r="B113" t="str">
            <v>A000CI</v>
          </cell>
          <cell r="C113">
            <v>886240</v>
          </cell>
          <cell r="D113">
            <v>868019</v>
          </cell>
          <cell r="E113">
            <v>875210</v>
          </cell>
          <cell r="F113">
            <v>736382</v>
          </cell>
          <cell r="G113">
            <v>2.0991475993037021</v>
          </cell>
          <cell r="H113">
            <v>-1.5887162384926876</v>
          </cell>
          <cell r="I113">
            <v>1.2602689640200637</v>
          </cell>
          <cell r="J113">
            <v>0.98855328697575151</v>
          </cell>
          <cell r="K113">
            <v>20.350578911488874</v>
          </cell>
          <cell r="L113">
            <v>13.240640699456229</v>
          </cell>
          <cell r="N113">
            <v>-13790.358806201841</v>
          </cell>
          <cell r="O113">
            <v>8651.9172229404739</v>
          </cell>
          <cell r="P113">
            <v>97501.694795469768</v>
          </cell>
        </row>
        <row r="114">
          <cell r="A114" t="str">
            <v>Ethicon Endo-Surgery</v>
          </cell>
          <cell r="B114" t="str">
            <v>001510</v>
          </cell>
          <cell r="C114">
            <v>949137</v>
          </cell>
          <cell r="D114">
            <v>958489</v>
          </cell>
          <cell r="E114">
            <v>950450</v>
          </cell>
          <cell r="F114">
            <v>891340</v>
          </cell>
          <cell r="G114">
            <v>-0.97570238156097788</v>
          </cell>
          <cell r="H114">
            <v>-0.97570238156097788</v>
          </cell>
          <cell r="I114">
            <v>-0.13814508916828871</v>
          </cell>
          <cell r="J114">
            <v>-0.13814508916828871</v>
          </cell>
          <cell r="K114">
            <v>6.4842820921309485</v>
          </cell>
          <cell r="L114">
            <v>6.4842820921309485</v>
          </cell>
          <cell r="N114">
            <v>-9352.0000000000018</v>
          </cell>
          <cell r="O114">
            <v>-1313.0000000000002</v>
          </cell>
          <cell r="P114">
            <v>57796.999999999993</v>
          </cell>
        </row>
        <row r="115">
          <cell r="A115" t="str">
            <v>Ethicon Endo France</v>
          </cell>
          <cell r="B115" t="str">
            <v>003521</v>
          </cell>
          <cell r="C115">
            <v>69404</v>
          </cell>
          <cell r="D115">
            <v>70024</v>
          </cell>
          <cell r="E115">
            <v>69668</v>
          </cell>
          <cell r="F115">
            <v>55984</v>
          </cell>
          <cell r="G115">
            <v>-0.88541071632583113</v>
          </cell>
          <cell r="H115">
            <v>-10.41869383549883</v>
          </cell>
          <cell r="I115">
            <v>-0.37894011597864158</v>
          </cell>
          <cell r="J115">
            <v>-3.0340774807575639E-2</v>
          </cell>
          <cell r="K115">
            <v>23.971134609888541</v>
          </cell>
          <cell r="L115">
            <v>3.3393859359524503</v>
          </cell>
          <cell r="N115">
            <v>-7295.5861713697013</v>
          </cell>
          <cell r="O115">
            <v>-21.137810992941798</v>
          </cell>
          <cell r="P115">
            <v>1869.52182238362</v>
          </cell>
        </row>
        <row r="116">
          <cell r="A116" t="str">
            <v>Ethicon Endo Germany</v>
          </cell>
          <cell r="B116" t="str">
            <v>003611</v>
          </cell>
          <cell r="C116">
            <v>72565</v>
          </cell>
          <cell r="D116">
            <v>78638</v>
          </cell>
          <cell r="E116">
            <v>73625</v>
          </cell>
          <cell r="F116">
            <v>62878</v>
          </cell>
          <cell r="G116">
            <v>-7.7227294692133572</v>
          </cell>
          <cell r="H116">
            <v>-16.598922032084232</v>
          </cell>
          <cell r="I116">
            <v>-1.4397283531409166</v>
          </cell>
          <cell r="J116">
            <v>-1.095513682588132</v>
          </cell>
          <cell r="K116">
            <v>15.406024364642642</v>
          </cell>
          <cell r="L116">
            <v>-3.8007054673721332</v>
          </cell>
          <cell r="N116">
            <v>-13053.060307590398</v>
          </cell>
          <cell r="O116">
            <v>-806.57194880551208</v>
          </cell>
          <cell r="P116">
            <v>-2389.8075837742499</v>
          </cell>
        </row>
        <row r="117">
          <cell r="A117" t="str">
            <v>Ethicon Endo Italy</v>
          </cell>
          <cell r="B117" t="str">
            <v>002331</v>
          </cell>
          <cell r="C117">
            <v>107340</v>
          </cell>
          <cell r="D117">
            <v>114791</v>
          </cell>
          <cell r="E117">
            <v>110009</v>
          </cell>
          <cell r="F117">
            <v>90538</v>
          </cell>
          <cell r="G117">
            <v>-6.4909269890496653</v>
          </cell>
          <cell r="H117">
            <v>-15.486072921849534</v>
          </cell>
          <cell r="I117">
            <v>-2.4261651319437507</v>
          </cell>
          <cell r="J117">
            <v>-2.0872942033089292</v>
          </cell>
          <cell r="K117">
            <v>18.557953566458281</v>
          </cell>
          <cell r="L117">
            <v>-1.1758461601273831</v>
          </cell>
          <cell r="N117">
            <v>-17776.617967720296</v>
          </cell>
          <cell r="O117">
            <v>-2296.2114801181201</v>
          </cell>
          <cell r="P117">
            <v>-1064.5875964561301</v>
          </cell>
        </row>
        <row r="118">
          <cell r="A118" t="str">
            <v>Ethicon Endo UK</v>
          </cell>
          <cell r="B118" t="str">
            <v>002711</v>
          </cell>
          <cell r="C118">
            <v>48520</v>
          </cell>
          <cell r="D118">
            <v>55764</v>
          </cell>
          <cell r="E118">
            <v>50134</v>
          </cell>
          <cell r="F118">
            <v>43992</v>
          </cell>
          <cell r="G118">
            <v>-12.990459794849723</v>
          </cell>
          <cell r="H118">
            <v>-15.046446621678863</v>
          </cell>
          <cell r="I118">
            <v>-3.2193720828180474</v>
          </cell>
          <cell r="J118">
            <v>-3.2353508715507848</v>
          </cell>
          <cell r="K118">
            <v>10.292780505546464</v>
          </cell>
          <cell r="L118">
            <v>1.0206822455009414</v>
          </cell>
          <cell r="N118">
            <v>-8390.500494113001</v>
          </cell>
          <cell r="O118">
            <v>-1622.0108059432705</v>
          </cell>
          <cell r="P118">
            <v>449.01853344077415</v>
          </cell>
        </row>
        <row r="119">
          <cell r="A119" t="str">
            <v>Obtech Med Switzerland</v>
          </cell>
          <cell r="B119" t="str">
            <v>003721</v>
          </cell>
          <cell r="C119">
            <v>906</v>
          </cell>
          <cell r="D119">
            <v>0</v>
          </cell>
          <cell r="E119">
            <v>0</v>
          </cell>
          <cell r="F119">
            <v>0</v>
          </cell>
          <cell r="G119">
            <v>0</v>
          </cell>
          <cell r="H119">
            <v>0</v>
          </cell>
          <cell r="I119">
            <v>0</v>
          </cell>
          <cell r="J119">
            <v>0</v>
          </cell>
          <cell r="K119">
            <v>0</v>
          </cell>
          <cell r="L119">
            <v>0</v>
          </cell>
          <cell r="N119">
            <v>0</v>
          </cell>
          <cell r="O119">
            <v>0</v>
          </cell>
          <cell r="P119">
            <v>0</v>
          </cell>
        </row>
        <row r="120">
          <cell r="A120" t="str">
            <v>Ttl EES/Indigo</v>
          </cell>
          <cell r="B120" t="str">
            <v>A000DW</v>
          </cell>
          <cell r="C120">
            <v>1247872</v>
          </cell>
          <cell r="D120">
            <v>1277706</v>
          </cell>
          <cell r="E120">
            <v>1253886</v>
          </cell>
          <cell r="F120">
            <v>1144732</v>
          </cell>
          <cell r="G120">
            <v>-2.3349659467827495</v>
          </cell>
          <cell r="H120">
            <v>-4.301597154650084</v>
          </cell>
          <cell r="I120">
            <v>-0.47962892958371023</v>
          </cell>
          <cell r="J120">
            <v>-0.41095698060747504</v>
          </cell>
          <cell r="K120">
            <v>9.0099691456166155</v>
          </cell>
          <cell r="L120">
            <v>5.0288753328808848</v>
          </cell>
          <cell r="N120">
            <v>-54961.7649407934</v>
          </cell>
          <cell r="O120">
            <v>-5152.9320458598449</v>
          </cell>
          <cell r="P120">
            <v>57567.145175594007</v>
          </cell>
        </row>
        <row r="121">
          <cell r="A121" t="str">
            <v>Adv Steril Prod</v>
          </cell>
          <cell r="B121" t="str">
            <v>001751</v>
          </cell>
          <cell r="C121">
            <v>96185</v>
          </cell>
          <cell r="D121">
            <v>99171</v>
          </cell>
          <cell r="E121">
            <v>96831</v>
          </cell>
          <cell r="F121">
            <v>86747</v>
          </cell>
          <cell r="G121">
            <v>-3.0109608655756217</v>
          </cell>
          <cell r="H121">
            <v>-3.0109608655756217</v>
          </cell>
          <cell r="I121">
            <v>-0.6671417211430225</v>
          </cell>
          <cell r="J121">
            <v>-0.6671417211430225</v>
          </cell>
          <cell r="K121">
            <v>10.879915155567339</v>
          </cell>
          <cell r="L121">
            <v>10.879915155567343</v>
          </cell>
          <cell r="N121">
            <v>-2985.9999999999995</v>
          </cell>
          <cell r="O121">
            <v>-646.00000000000011</v>
          </cell>
          <cell r="P121">
            <v>9438.0000000000018</v>
          </cell>
        </row>
        <row r="122">
          <cell r="A122" t="str">
            <v>ASP UK</v>
          </cell>
          <cell r="B122" t="str">
            <v>002772</v>
          </cell>
          <cell r="C122">
            <v>4191</v>
          </cell>
          <cell r="D122">
            <v>0</v>
          </cell>
          <cell r="E122">
            <v>5187</v>
          </cell>
          <cell r="F122">
            <v>0</v>
          </cell>
          <cell r="G122">
            <v>0</v>
          </cell>
          <cell r="H122">
            <v>0</v>
          </cell>
          <cell r="I122">
            <v>-19.201850780798154</v>
          </cell>
          <cell r="J122">
            <v>-19.210444513521924</v>
          </cell>
          <cell r="K122">
            <v>0</v>
          </cell>
          <cell r="L122">
            <v>0</v>
          </cell>
          <cell r="N122">
            <v>0</v>
          </cell>
          <cell r="O122">
            <v>-996.44575691638215</v>
          </cell>
          <cell r="P122">
            <v>0</v>
          </cell>
        </row>
        <row r="123">
          <cell r="A123" t="str">
            <v>ASP Italy</v>
          </cell>
          <cell r="B123" t="str">
            <v>002337</v>
          </cell>
          <cell r="C123">
            <v>8384</v>
          </cell>
          <cell r="D123">
            <v>0</v>
          </cell>
          <cell r="E123">
            <v>8806</v>
          </cell>
          <cell r="F123">
            <v>0</v>
          </cell>
          <cell r="G123">
            <v>0</v>
          </cell>
          <cell r="H123">
            <v>0</v>
          </cell>
          <cell r="I123">
            <v>-4.792187145128322</v>
          </cell>
          <cell r="J123">
            <v>-4.4472520530637976</v>
          </cell>
          <cell r="K123">
            <v>0</v>
          </cell>
          <cell r="L123">
            <v>0</v>
          </cell>
          <cell r="N123">
            <v>0</v>
          </cell>
          <cell r="O123">
            <v>-391.62501579279797</v>
          </cell>
          <cell r="P123">
            <v>0</v>
          </cell>
        </row>
        <row r="124">
          <cell r="A124" t="str">
            <v>ASP Germany</v>
          </cell>
          <cell r="B124" t="str">
            <v>003612</v>
          </cell>
          <cell r="C124">
            <v>2972</v>
          </cell>
          <cell r="D124">
            <v>0</v>
          </cell>
          <cell r="E124">
            <v>3020</v>
          </cell>
          <cell r="F124">
            <v>0</v>
          </cell>
          <cell r="G124">
            <v>0</v>
          </cell>
          <cell r="H124">
            <v>0</v>
          </cell>
          <cell r="I124">
            <v>-1.5894039735099339</v>
          </cell>
          <cell r="J124">
            <v>-1.2527634487840826</v>
          </cell>
          <cell r="K124">
            <v>0</v>
          </cell>
          <cell r="L124">
            <v>0</v>
          </cell>
          <cell r="N124">
            <v>0</v>
          </cell>
          <cell r="O124">
            <v>-37.833456153279293</v>
          </cell>
          <cell r="P124">
            <v>0</v>
          </cell>
        </row>
        <row r="125">
          <cell r="A125" t="str">
            <v>ASP France</v>
          </cell>
          <cell r="B125" t="str">
            <v>003523</v>
          </cell>
          <cell r="C125">
            <v>2513</v>
          </cell>
          <cell r="D125">
            <v>0</v>
          </cell>
          <cell r="E125">
            <v>2469</v>
          </cell>
          <cell r="F125">
            <v>0</v>
          </cell>
          <cell r="G125">
            <v>0</v>
          </cell>
          <cell r="H125">
            <v>0</v>
          </cell>
          <cell r="I125">
            <v>1.7820980153908466</v>
          </cell>
          <cell r="J125">
            <v>2.1180712032447064</v>
          </cell>
          <cell r="K125">
            <v>0</v>
          </cell>
          <cell r="L125">
            <v>0</v>
          </cell>
          <cell r="N125">
            <v>0</v>
          </cell>
          <cell r="O125">
            <v>52.295178008111797</v>
          </cell>
          <cell r="P125">
            <v>0</v>
          </cell>
        </row>
        <row r="126">
          <cell r="A126" t="str">
            <v>Ttl ASP</v>
          </cell>
          <cell r="B126" t="str">
            <v>A000DX</v>
          </cell>
          <cell r="C126">
            <v>114245</v>
          </cell>
          <cell r="D126">
            <v>99171</v>
          </cell>
          <cell r="E126">
            <v>116313</v>
          </cell>
          <cell r="F126">
            <v>86747</v>
          </cell>
          <cell r="G126">
            <v>15.200008066874391</v>
          </cell>
          <cell r="H126">
            <v>15.200008066874391</v>
          </cell>
          <cell r="I126">
            <v>-1.7779611909244883</v>
          </cell>
          <cell r="J126">
            <v>-1.7363571147286612</v>
          </cell>
          <cell r="K126">
            <v>31.699078930683481</v>
          </cell>
          <cell r="L126">
            <v>31.699078930683481</v>
          </cell>
          <cell r="N126">
            <v>15074.000000000002</v>
          </cell>
          <cell r="O126">
            <v>-2019.6090508543475</v>
          </cell>
          <cell r="P126">
            <v>27498</v>
          </cell>
        </row>
        <row r="127">
          <cell r="A127" t="str">
            <v>Ttl Licitra</v>
          </cell>
          <cell r="B127" t="str">
            <v>A000CK</v>
          </cell>
          <cell r="C127">
            <v>1362117</v>
          </cell>
          <cell r="D127">
            <v>1376877</v>
          </cell>
          <cell r="E127">
            <v>1370199</v>
          </cell>
          <cell r="F127">
            <v>1231479</v>
          </cell>
          <cell r="G127">
            <v>-1.0719911800400472</v>
          </cell>
          <cell r="H127">
            <v>-2.896973726832055</v>
          </cell>
          <cell r="I127">
            <v>-0.5898413296170848</v>
          </cell>
          <cell r="J127">
            <v>-0.52346710928224216</v>
          </cell>
          <cell r="K127">
            <v>10.608219872202449</v>
          </cell>
          <cell r="L127">
            <v>6.9075595422734795</v>
          </cell>
          <cell r="N127">
            <v>-39887.764940793393</v>
          </cell>
          <cell r="O127">
            <v>-7172.5410967141888</v>
          </cell>
          <cell r="P127">
            <v>85065.145175594022</v>
          </cell>
        </row>
        <row r="128">
          <cell r="A128" t="str">
            <v>Independ Tech USA</v>
          </cell>
          <cell r="B128" t="str">
            <v>001620</v>
          </cell>
          <cell r="C128">
            <v>184</v>
          </cell>
          <cell r="D128">
            <v>13880</v>
          </cell>
          <cell r="E128">
            <v>0</v>
          </cell>
          <cell r="F128">
            <v>0</v>
          </cell>
          <cell r="G128">
            <v>-98.674351585014406</v>
          </cell>
          <cell r="H128">
            <v>-98.674351585014406</v>
          </cell>
          <cell r="I128">
            <v>0</v>
          </cell>
          <cell r="J128">
            <v>0</v>
          </cell>
          <cell r="K128">
            <v>0</v>
          </cell>
          <cell r="L128">
            <v>0</v>
          </cell>
          <cell r="N128">
            <v>-13696</v>
          </cell>
          <cell r="O128">
            <v>0</v>
          </cell>
          <cell r="P128">
            <v>0</v>
          </cell>
        </row>
        <row r="129">
          <cell r="A129" t="str">
            <v>Independence Tech Zug</v>
          </cell>
          <cell r="B129" t="str">
            <v>004692</v>
          </cell>
          <cell r="C129">
            <v>0</v>
          </cell>
          <cell r="D129">
            <v>0</v>
          </cell>
          <cell r="E129">
            <v>111</v>
          </cell>
          <cell r="F129">
            <v>0</v>
          </cell>
          <cell r="G129">
            <v>0</v>
          </cell>
          <cell r="H129">
            <v>0</v>
          </cell>
          <cell r="I129">
            <v>-100</v>
          </cell>
          <cell r="J129">
            <v>-100</v>
          </cell>
          <cell r="K129">
            <v>0</v>
          </cell>
          <cell r="L129">
            <v>0</v>
          </cell>
          <cell r="N129">
            <v>0</v>
          </cell>
          <cell r="O129">
            <v>-111</v>
          </cell>
          <cell r="P129">
            <v>0</v>
          </cell>
        </row>
        <row r="130">
          <cell r="A130" t="str">
            <v>Ttl Independence Tech</v>
          </cell>
          <cell r="B130" t="str">
            <v>A000CC</v>
          </cell>
          <cell r="C130">
            <v>184</v>
          </cell>
          <cell r="D130">
            <v>13880</v>
          </cell>
          <cell r="E130">
            <v>111</v>
          </cell>
          <cell r="F130">
            <v>0</v>
          </cell>
          <cell r="G130">
            <v>-98.674351585014406</v>
          </cell>
          <cell r="H130">
            <v>-98.674351585014406</v>
          </cell>
          <cell r="I130">
            <v>65.765765765765764</v>
          </cell>
          <cell r="J130">
            <v>65.765765765765764</v>
          </cell>
          <cell r="K130">
            <v>0</v>
          </cell>
          <cell r="L130">
            <v>0</v>
          </cell>
          <cell r="N130">
            <v>-13696</v>
          </cell>
          <cell r="O130">
            <v>73</v>
          </cell>
          <cell r="P130">
            <v>0</v>
          </cell>
        </row>
        <row r="131">
          <cell r="A131" t="str">
            <v>J&amp;J HCS USA</v>
          </cell>
          <cell r="B131" t="str">
            <v>001710</v>
          </cell>
          <cell r="C131">
            <v>14668</v>
          </cell>
          <cell r="D131">
            <v>14775</v>
          </cell>
          <cell r="E131">
            <v>14489</v>
          </cell>
          <cell r="F131">
            <v>29097</v>
          </cell>
          <cell r="G131">
            <v>-0.72419627749576987</v>
          </cell>
          <cell r="H131">
            <v>-0.72419627749576987</v>
          </cell>
          <cell r="I131">
            <v>1.2354199737732072</v>
          </cell>
          <cell r="J131">
            <v>1.2354199737732072</v>
          </cell>
          <cell r="K131">
            <v>-49.589304739320205</v>
          </cell>
          <cell r="L131">
            <v>-49.589304739320205</v>
          </cell>
          <cell r="N131">
            <v>-107</v>
          </cell>
          <cell r="O131">
            <v>179</v>
          </cell>
          <cell r="P131">
            <v>-14429</v>
          </cell>
        </row>
        <row r="132">
          <cell r="A132" t="str">
            <v>Subtotal Other HCS</v>
          </cell>
          <cell r="B132" t="str">
            <v>A000CS</v>
          </cell>
          <cell r="C132">
            <v>14668</v>
          </cell>
          <cell r="D132">
            <v>14775</v>
          </cell>
          <cell r="E132">
            <v>14489</v>
          </cell>
          <cell r="F132">
            <v>29097</v>
          </cell>
          <cell r="G132">
            <v>-0.72419627749576987</v>
          </cell>
          <cell r="H132">
            <v>-0.72419627749576987</v>
          </cell>
          <cell r="I132">
            <v>1.2354199737732072</v>
          </cell>
          <cell r="J132">
            <v>1.2354199737732072</v>
          </cell>
          <cell r="K132">
            <v>-49.589304739320205</v>
          </cell>
          <cell r="L132">
            <v>-49.589304739320205</v>
          </cell>
          <cell r="N132">
            <v>-107</v>
          </cell>
          <cell r="O132">
            <v>179</v>
          </cell>
          <cell r="P132">
            <v>-14429</v>
          </cell>
        </row>
        <row r="133">
          <cell r="A133" t="str">
            <v>JJ Med Divested USA</v>
          </cell>
          <cell r="B133" t="str">
            <v>001752</v>
          </cell>
          <cell r="C133">
            <v>0</v>
          </cell>
          <cell r="D133">
            <v>-86800</v>
          </cell>
          <cell r="E133">
            <v>0</v>
          </cell>
          <cell r="F133">
            <v>0</v>
          </cell>
          <cell r="G133">
            <v>100</v>
          </cell>
          <cell r="H133">
            <v>100</v>
          </cell>
          <cell r="I133">
            <v>0</v>
          </cell>
          <cell r="J133">
            <v>0</v>
          </cell>
          <cell r="K133">
            <v>0</v>
          </cell>
          <cell r="L133">
            <v>0</v>
          </cell>
          <cell r="N133">
            <v>86800</v>
          </cell>
          <cell r="O133">
            <v>0</v>
          </cell>
          <cell r="P133">
            <v>0</v>
          </cell>
        </row>
        <row r="134">
          <cell r="A134" t="str">
            <v>Other Medical Devices</v>
          </cell>
          <cell r="B134" t="str">
            <v>A000CP</v>
          </cell>
          <cell r="C134">
            <v>0</v>
          </cell>
          <cell r="D134">
            <v>-86800</v>
          </cell>
          <cell r="E134">
            <v>0</v>
          </cell>
          <cell r="F134">
            <v>0</v>
          </cell>
          <cell r="G134">
            <v>100</v>
          </cell>
          <cell r="H134">
            <v>100</v>
          </cell>
          <cell r="I134">
            <v>0</v>
          </cell>
          <cell r="J134">
            <v>0</v>
          </cell>
          <cell r="K134">
            <v>0</v>
          </cell>
          <cell r="L134">
            <v>0</v>
          </cell>
          <cell r="N134">
            <v>86800</v>
          </cell>
          <cell r="O134">
            <v>0</v>
          </cell>
          <cell r="P134">
            <v>0</v>
          </cell>
        </row>
        <row r="135">
          <cell r="A135" t="str">
            <v>Ttl Med Devices</v>
          </cell>
          <cell r="B135" t="str">
            <v>A000BE</v>
          </cell>
          <cell r="C135">
            <v>7969983</v>
          </cell>
          <cell r="D135">
            <v>8003634</v>
          </cell>
          <cell r="E135">
            <v>7999989</v>
          </cell>
          <cell r="F135">
            <v>6608495</v>
          </cell>
          <cell r="G135">
            <v>-0.42044651217184592</v>
          </cell>
          <cell r="H135">
            <v>-3.3357613396303911</v>
          </cell>
          <cell r="I135">
            <v>-0.37507551572883413</v>
          </cell>
          <cell r="J135">
            <v>-0.33350902458604964</v>
          </cell>
          <cell r="K135">
            <v>20.602088675258134</v>
          </cell>
          <cell r="L135">
            <v>15.244286201717523</v>
          </cell>
          <cell r="N135">
            <v>-266982.1287375135</v>
          </cell>
          <cell r="O135">
            <v>-26680.685280891266</v>
          </cell>
          <cell r="P135">
            <v>1007417.8914261925</v>
          </cell>
        </row>
        <row r="136">
          <cell r="A136" t="str">
            <v>Total Med Devices incl Ad</v>
          </cell>
          <cell r="B136" t="str">
            <v>A000A8</v>
          </cell>
          <cell r="C136">
            <v>7969983</v>
          </cell>
          <cell r="D136">
            <v>8003634</v>
          </cell>
          <cell r="E136">
            <v>7999989</v>
          </cell>
          <cell r="F136">
            <v>6608495</v>
          </cell>
          <cell r="G136">
            <v>-0.42044651217184592</v>
          </cell>
          <cell r="H136">
            <v>-3.3357613396303911</v>
          </cell>
          <cell r="I136">
            <v>-0.37507551572883413</v>
          </cell>
          <cell r="J136">
            <v>-0.33350902458604964</v>
          </cell>
          <cell r="K136">
            <v>20.602088675258134</v>
          </cell>
          <cell r="L136">
            <v>15.244286201717523</v>
          </cell>
          <cell r="N136">
            <v>-266982.1287375135</v>
          </cell>
          <cell r="O136">
            <v>-26680.685280891266</v>
          </cell>
          <cell r="P136">
            <v>1007417.8914261925</v>
          </cell>
        </row>
        <row r="137">
          <cell r="A137" t="str">
            <v>OCD USA</v>
          </cell>
          <cell r="B137" t="str">
            <v>001200</v>
          </cell>
          <cell r="C137">
            <v>440961</v>
          </cell>
          <cell r="D137">
            <v>465070</v>
          </cell>
          <cell r="E137">
            <v>443691</v>
          </cell>
          <cell r="F137">
            <v>428655</v>
          </cell>
          <cell r="G137">
            <v>-5.1839508031049091</v>
          </cell>
          <cell r="H137">
            <v>-5.1839508031049091</v>
          </cell>
          <cell r="I137">
            <v>-0.61529307558638779</v>
          </cell>
          <cell r="J137">
            <v>-0.61529307558638779</v>
          </cell>
          <cell r="K137">
            <v>2.8708401861636981</v>
          </cell>
          <cell r="L137">
            <v>2.8708401861636981</v>
          </cell>
          <cell r="N137">
            <v>-24109</v>
          </cell>
          <cell r="O137">
            <v>-2729.9999999999995</v>
          </cell>
          <cell r="P137">
            <v>12306</v>
          </cell>
        </row>
        <row r="138">
          <cell r="A138" t="str">
            <v>OCD Canada</v>
          </cell>
          <cell r="B138" t="str">
            <v>003260</v>
          </cell>
          <cell r="C138">
            <v>23162</v>
          </cell>
          <cell r="D138">
            <v>22408</v>
          </cell>
          <cell r="E138">
            <v>23463</v>
          </cell>
          <cell r="F138">
            <v>21787</v>
          </cell>
          <cell r="G138">
            <v>3.3648696893966439</v>
          </cell>
          <cell r="H138">
            <v>-6.5191690592805251</v>
          </cell>
          <cell r="I138">
            <v>-1.2828709031240677</v>
          </cell>
          <cell r="J138">
            <v>-1.5212169735788652</v>
          </cell>
          <cell r="K138">
            <v>6.3111029513012351</v>
          </cell>
          <cell r="L138">
            <v>-3.0110101924593335</v>
          </cell>
          <cell r="N138">
            <v>-1460.8154028035799</v>
          </cell>
          <cell r="O138">
            <v>-356.92313851080911</v>
          </cell>
          <cell r="P138">
            <v>-656.00879063111506</v>
          </cell>
        </row>
        <row r="139">
          <cell r="A139" t="str">
            <v>OCD North Am</v>
          </cell>
          <cell r="B139" t="str">
            <v>A000DY</v>
          </cell>
          <cell r="C139">
            <v>464123</v>
          </cell>
          <cell r="D139">
            <v>487478</v>
          </cell>
          <cell r="E139">
            <v>467154</v>
          </cell>
          <cell r="F139">
            <v>450442</v>
          </cell>
          <cell r="G139">
            <v>-4.7909854393429034</v>
          </cell>
          <cell r="H139">
            <v>-5.2453270512317651</v>
          </cell>
          <cell r="I139">
            <v>-0.6488224439906326</v>
          </cell>
          <cell r="J139">
            <v>-0.66079347249746523</v>
          </cell>
          <cell r="K139">
            <v>3.0372389786032388</v>
          </cell>
          <cell r="L139">
            <v>2.5863465683415146</v>
          </cell>
          <cell r="N139">
            <v>-25569.815402803582</v>
          </cell>
          <cell r="O139">
            <v>-3086.9231385108087</v>
          </cell>
          <cell r="P139">
            <v>11649.991209368885</v>
          </cell>
        </row>
        <row r="140">
          <cell r="A140" t="str">
            <v>OCD France</v>
          </cell>
          <cell r="B140" t="str">
            <v>002180</v>
          </cell>
          <cell r="C140">
            <v>50597</v>
          </cell>
          <cell r="D140">
            <v>45542</v>
          </cell>
          <cell r="E140">
            <v>51260</v>
          </cell>
          <cell r="F140">
            <v>39197</v>
          </cell>
          <cell r="G140">
            <v>11.09964428439682</v>
          </cell>
          <cell r="H140">
            <v>0.41363226331653868</v>
          </cell>
          <cell r="I140">
            <v>-1.2934061646507999</v>
          </cell>
          <cell r="J140">
            <v>-0.94843302369997495</v>
          </cell>
          <cell r="K140">
            <v>29.0838584585555</v>
          </cell>
          <cell r="L140">
            <v>7.6010845219851548</v>
          </cell>
          <cell r="N140">
            <v>188.37640535961805</v>
          </cell>
          <cell r="O140">
            <v>-486.16676794860712</v>
          </cell>
          <cell r="P140">
            <v>2979.3971000825213</v>
          </cell>
        </row>
        <row r="141">
          <cell r="A141" t="str">
            <v>OCD Germany</v>
          </cell>
          <cell r="B141" t="str">
            <v>003630</v>
          </cell>
          <cell r="C141">
            <v>50734</v>
          </cell>
          <cell r="D141">
            <v>52208</v>
          </cell>
          <cell r="E141">
            <v>51020</v>
          </cell>
          <cell r="F141">
            <v>45525</v>
          </cell>
          <cell r="G141">
            <v>-2.8233220962304633</v>
          </cell>
          <cell r="H141">
            <v>-12.171810225702444</v>
          </cell>
          <cell r="I141">
            <v>-0.56056448451587615</v>
          </cell>
          <cell r="J141">
            <v>-0.21369385085041359</v>
          </cell>
          <cell r="K141">
            <v>11.442064799560681</v>
          </cell>
          <cell r="L141">
            <v>-7.106753547287008</v>
          </cell>
          <cell r="N141">
            <v>-6354.658682634732</v>
          </cell>
          <cell r="O141">
            <v>-109.02660270388103</v>
          </cell>
          <cell r="P141">
            <v>-3235.3495524024102</v>
          </cell>
        </row>
        <row r="142">
          <cell r="A142" t="str">
            <v>OCD Italy</v>
          </cell>
          <cell r="B142" t="str">
            <v>004000</v>
          </cell>
          <cell r="C142">
            <v>55478</v>
          </cell>
          <cell r="D142">
            <v>52939</v>
          </cell>
          <cell r="E142">
            <v>56949</v>
          </cell>
          <cell r="F142">
            <v>50290</v>
          </cell>
          <cell r="G142">
            <v>4.7960860613158545</v>
          </cell>
          <cell r="H142">
            <v>-5.2845759279238349</v>
          </cell>
          <cell r="I142">
            <v>-2.5830128711654288</v>
          </cell>
          <cell r="J142">
            <v>-2.244579019339707</v>
          </cell>
          <cell r="K142">
            <v>10.316166235832174</v>
          </cell>
          <cell r="L142">
            <v>-8.0449842885756819</v>
          </cell>
          <cell r="N142">
            <v>-2797.6016504835989</v>
          </cell>
          <cell r="O142">
            <v>-1278.2653057237696</v>
          </cell>
          <cell r="P142">
            <v>-4045.8225987247106</v>
          </cell>
        </row>
        <row r="143">
          <cell r="A143" t="str">
            <v>OCD Portugal</v>
          </cell>
          <cell r="B143" t="str">
            <v>004430</v>
          </cell>
          <cell r="C143">
            <v>5418</v>
          </cell>
          <cell r="D143">
            <v>5504</v>
          </cell>
          <cell r="E143">
            <v>5505</v>
          </cell>
          <cell r="F143">
            <v>4203</v>
          </cell>
          <cell r="G143">
            <v>-1.5625</v>
          </cell>
          <cell r="H143">
            <v>-11.032222829055163</v>
          </cell>
          <cell r="I143">
            <v>-1.5803814713896458</v>
          </cell>
          <cell r="J143">
            <v>-1.232821341956345</v>
          </cell>
          <cell r="K143">
            <v>28.907922912205567</v>
          </cell>
          <cell r="L143">
            <v>7.4538258575197958</v>
          </cell>
          <cell r="N143">
            <v>-607.21354451119623</v>
          </cell>
          <cell r="O143">
            <v>-67.866814874696786</v>
          </cell>
          <cell r="P143">
            <v>313.28430079155703</v>
          </cell>
        </row>
        <row r="144">
          <cell r="A144" t="str">
            <v>OCD Spain</v>
          </cell>
          <cell r="B144" t="str">
            <v>004580</v>
          </cell>
          <cell r="C144">
            <v>15724</v>
          </cell>
          <cell r="D144">
            <v>14126</v>
          </cell>
          <cell r="E144">
            <v>15830</v>
          </cell>
          <cell r="F144">
            <v>12055</v>
          </cell>
          <cell r="G144">
            <v>11.312473453206854</v>
          </cell>
          <cell r="H144">
            <v>0.60292240034047362</v>
          </cell>
          <cell r="I144">
            <v>-0.66961465571699308</v>
          </cell>
          <cell r="J144">
            <v>-0.32328343523789449</v>
          </cell>
          <cell r="K144">
            <v>30.435503940273748</v>
          </cell>
          <cell r="L144">
            <v>8.7236489076274584</v>
          </cell>
          <cell r="N144">
            <v>85.168818272095308</v>
          </cell>
          <cell r="O144">
            <v>-51.175767798158702</v>
          </cell>
          <cell r="P144">
            <v>1051.6358758144902</v>
          </cell>
        </row>
        <row r="145">
          <cell r="A145" t="str">
            <v>OCD Northern Europe</v>
          </cell>
          <cell r="B145" t="str">
            <v>005020</v>
          </cell>
          <cell r="C145">
            <v>62872</v>
          </cell>
          <cell r="D145">
            <v>64168</v>
          </cell>
          <cell r="E145">
            <v>62849</v>
          </cell>
          <cell r="F145">
            <v>59672</v>
          </cell>
          <cell r="G145">
            <v>-2.0196982919835431</v>
          </cell>
          <cell r="H145">
            <v>-4.3356643356643332</v>
          </cell>
          <cell r="I145">
            <v>3.6595649891008601E-2</v>
          </cell>
          <cell r="J145">
            <v>2.052334530528473E-2</v>
          </cell>
          <cell r="K145">
            <v>5.3626491486794476</v>
          </cell>
          <cell r="L145">
            <v>-3.4950495049504959</v>
          </cell>
          <cell r="N145">
            <v>-2782.1090909090894</v>
          </cell>
          <cell r="O145">
            <v>12.8987172909184</v>
          </cell>
          <cell r="P145">
            <v>-2085.5659405940601</v>
          </cell>
        </row>
        <row r="146">
          <cell r="A146" t="str">
            <v>OCD Europe</v>
          </cell>
          <cell r="B146" t="str">
            <v>A000FI</v>
          </cell>
          <cell r="C146">
            <v>240823</v>
          </cell>
          <cell r="D146">
            <v>234487</v>
          </cell>
          <cell r="E146">
            <v>243413</v>
          </cell>
          <cell r="F146">
            <v>210942</v>
          </cell>
          <cell r="G146">
            <v>2.7020687714031055</v>
          </cell>
          <cell r="H146">
            <v>-5.23186263840081</v>
          </cell>
          <cell r="I146">
            <v>-1.0640351994347057</v>
          </cell>
          <cell r="J146">
            <v>-0.81326902908151766</v>
          </cell>
          <cell r="K146">
            <v>14.165505209962928</v>
          </cell>
          <cell r="L146">
            <v>-2.380948703924592</v>
          </cell>
          <cell r="N146">
            <v>-12268.037744906907</v>
          </cell>
          <cell r="O146">
            <v>-1979.6025417581948</v>
          </cell>
          <cell r="P146">
            <v>-5022.4208150326131</v>
          </cell>
        </row>
        <row r="147">
          <cell r="A147" t="str">
            <v>OCD KK Japan</v>
          </cell>
          <cell r="B147" t="str">
            <v>004100</v>
          </cell>
          <cell r="C147">
            <v>98110</v>
          </cell>
          <cell r="D147">
            <v>100096</v>
          </cell>
          <cell r="E147">
            <v>98818</v>
          </cell>
          <cell r="F147">
            <v>90614</v>
          </cell>
          <cell r="G147">
            <v>-1.9840952685421998</v>
          </cell>
          <cell r="H147">
            <v>-5.2818478116796692</v>
          </cell>
          <cell r="I147">
            <v>-0.71646865955595129</v>
          </cell>
          <cell r="J147">
            <v>-1.1821709521371915</v>
          </cell>
          <cell r="K147">
            <v>8.2724523804268664</v>
          </cell>
          <cell r="L147">
            <v>1.4274750199742314</v>
          </cell>
          <cell r="N147">
            <v>-5286.9183855788815</v>
          </cell>
          <cell r="O147">
            <v>-1168.1976914829297</v>
          </cell>
          <cell r="P147">
            <v>1293.4922145994501</v>
          </cell>
        </row>
        <row r="148">
          <cell r="A148" t="str">
            <v>OCD Australia</v>
          </cell>
          <cell r="B148" t="str">
            <v>002965</v>
          </cell>
          <cell r="C148">
            <v>8077</v>
          </cell>
          <cell r="D148">
            <v>7986</v>
          </cell>
          <cell r="E148">
            <v>8349</v>
          </cell>
          <cell r="F148">
            <v>7316</v>
          </cell>
          <cell r="G148">
            <v>1.1394941147007263</v>
          </cell>
          <cell r="H148">
            <v>-9.8628027439451191</v>
          </cell>
          <cell r="I148">
            <v>-3.2578751946340878</v>
          </cell>
          <cell r="J148">
            <v>-3.2313819794093304</v>
          </cell>
          <cell r="K148">
            <v>10.401858939311099</v>
          </cell>
          <cell r="L148">
            <v>-5.4760331791822718</v>
          </cell>
          <cell r="N148">
            <v>-787.6434271314572</v>
          </cell>
          <cell r="O148">
            <v>-269.788081460885</v>
          </cell>
          <cell r="P148">
            <v>-400.62658738897505</v>
          </cell>
        </row>
        <row r="149">
          <cell r="A149" t="str">
            <v>OCD Singapore</v>
          </cell>
          <cell r="B149" t="str">
            <v>004475</v>
          </cell>
          <cell r="C149">
            <v>16317</v>
          </cell>
          <cell r="D149">
            <v>19139</v>
          </cell>
          <cell r="E149">
            <v>16990</v>
          </cell>
          <cell r="F149">
            <v>19835</v>
          </cell>
          <cell r="G149">
            <v>-14.744762004284445</v>
          </cell>
          <cell r="H149">
            <v>-14.744762004284445</v>
          </cell>
          <cell r="I149">
            <v>-3.9611536197763391</v>
          </cell>
          <cell r="J149">
            <v>-3.9611536197763391</v>
          </cell>
          <cell r="K149">
            <v>-17.736324678598436</v>
          </cell>
          <cell r="L149">
            <v>-17.736324678598436</v>
          </cell>
          <cell r="N149">
            <v>-2822</v>
          </cell>
          <cell r="O149">
            <v>-673</v>
          </cell>
          <cell r="P149">
            <v>-3518</v>
          </cell>
        </row>
        <row r="150">
          <cell r="A150" t="str">
            <v>OCD India</v>
          </cell>
          <cell r="B150" t="str">
            <v>003871</v>
          </cell>
          <cell r="C150">
            <v>5724</v>
          </cell>
          <cell r="D150">
            <v>5400</v>
          </cell>
          <cell r="E150">
            <v>5587</v>
          </cell>
          <cell r="F150">
            <v>4809</v>
          </cell>
          <cell r="G150">
            <v>6</v>
          </cell>
          <cell r="H150">
            <v>3.1192590030362415</v>
          </cell>
          <cell r="I150">
            <v>2.4521209951673528</v>
          </cell>
          <cell r="J150">
            <v>2.3260248582226954</v>
          </cell>
          <cell r="K150">
            <v>19.0268247036806</v>
          </cell>
          <cell r="L150">
            <v>14.783806561739302</v>
          </cell>
          <cell r="N150">
            <v>168.43998616395703</v>
          </cell>
          <cell r="O150">
            <v>129.95500882890201</v>
          </cell>
          <cell r="P150">
            <v>710.95325755404303</v>
          </cell>
        </row>
        <row r="151">
          <cell r="A151" t="str">
            <v>OCD Asia/Pac</v>
          </cell>
          <cell r="B151" t="str">
            <v>A000FJ</v>
          </cell>
          <cell r="C151">
            <v>128228</v>
          </cell>
          <cell r="D151">
            <v>132621</v>
          </cell>
          <cell r="E151">
            <v>129744</v>
          </cell>
          <cell r="F151">
            <v>122574</v>
          </cell>
          <cell r="G151">
            <v>-3.3124467467444827</v>
          </cell>
          <cell r="H151">
            <v>-6.5812517071552632</v>
          </cell>
          <cell r="I151">
            <v>-1.1684548033049698</v>
          </cell>
          <cell r="J151">
            <v>-1.5268765909135786</v>
          </cell>
          <cell r="K151">
            <v>4.6127237423923519</v>
          </cell>
          <cell r="L151">
            <v>-1.5616534625903391</v>
          </cell>
          <cell r="N151">
            <v>-8728.1218265463813</v>
          </cell>
          <cell r="O151">
            <v>-1981.0307641149134</v>
          </cell>
          <cell r="P151">
            <v>-1914.1811152354824</v>
          </cell>
        </row>
        <row r="152">
          <cell r="A152" t="str">
            <v>OCD Int'l</v>
          </cell>
          <cell r="B152" t="str">
            <v>A000DZ</v>
          </cell>
          <cell r="C152">
            <v>369051</v>
          </cell>
          <cell r="D152">
            <v>367108</v>
          </cell>
          <cell r="E152">
            <v>373157</v>
          </cell>
          <cell r="F152">
            <v>333516</v>
          </cell>
          <cell r="G152">
            <v>0.52927203983568871</v>
          </cell>
          <cell r="H152">
            <v>-5.7193413304676799</v>
          </cell>
          <cell r="I152">
            <v>-1.1003411432721348</v>
          </cell>
          <cell r="J152">
            <v>-1.0613852362070413</v>
          </cell>
          <cell r="K152">
            <v>10.65466124563739</v>
          </cell>
          <cell r="L152">
            <v>-2.079840826307612</v>
          </cell>
          <cell r="N152">
            <v>-20996.159571453289</v>
          </cell>
          <cell r="O152">
            <v>-3960.6333058731093</v>
          </cell>
          <cell r="P152">
            <v>-6936.6019302680952</v>
          </cell>
        </row>
        <row r="153">
          <cell r="A153" t="str">
            <v>Ttl OCD</v>
          </cell>
          <cell r="B153" t="str">
            <v>A000CM</v>
          </cell>
          <cell r="C153">
            <v>833174</v>
          </cell>
          <cell r="D153">
            <v>854586</v>
          </cell>
          <cell r="E153">
            <v>840311</v>
          </cell>
          <cell r="F153">
            <v>783958</v>
          </cell>
          <cell r="G153">
            <v>-2.5055406945585346</v>
          </cell>
          <cell r="H153">
            <v>-5.4489513020640246</v>
          </cell>
          <cell r="I153">
            <v>-0.84932840341254623</v>
          </cell>
          <cell r="J153">
            <v>-0.83868430192915711</v>
          </cell>
          <cell r="K153">
            <v>6.2778873358011529</v>
          </cell>
          <cell r="L153">
            <v>0.60122982087060661</v>
          </cell>
          <cell r="N153">
            <v>-46565.97497425686</v>
          </cell>
          <cell r="O153">
            <v>-7047.5564443839194</v>
          </cell>
          <cell r="P153">
            <v>4713.3892791007902</v>
          </cell>
        </row>
        <row r="154">
          <cell r="A154" t="str">
            <v>LifeScan USA</v>
          </cell>
          <cell r="B154" t="str">
            <v>001520</v>
          </cell>
          <cell r="C154">
            <v>600277</v>
          </cell>
          <cell r="D154">
            <v>731063</v>
          </cell>
          <cell r="E154">
            <v>587690</v>
          </cell>
          <cell r="F154">
            <v>634869</v>
          </cell>
          <cell r="G154">
            <v>-17.889839863322312</v>
          </cell>
          <cell r="H154">
            <v>-17.889839863322312</v>
          </cell>
          <cell r="I154">
            <v>2.141775425819735</v>
          </cell>
          <cell r="J154">
            <v>2.141775425819735</v>
          </cell>
          <cell r="K154">
            <v>-5.4486831141542584</v>
          </cell>
          <cell r="L154">
            <v>-5.4486831141542584</v>
          </cell>
          <cell r="N154">
            <v>-130786</v>
          </cell>
          <cell r="O154">
            <v>12587</v>
          </cell>
          <cell r="P154">
            <v>-34592</v>
          </cell>
        </row>
        <row r="155">
          <cell r="A155" t="str">
            <v>Ttl Demestic LifeScan</v>
          </cell>
          <cell r="B155" t="str">
            <v>A000EE</v>
          </cell>
          <cell r="C155">
            <v>600277</v>
          </cell>
          <cell r="D155">
            <v>731063</v>
          </cell>
          <cell r="E155">
            <v>587690</v>
          </cell>
          <cell r="F155">
            <v>634869</v>
          </cell>
          <cell r="G155">
            <v>-17.889839863322312</v>
          </cell>
          <cell r="H155">
            <v>-17.889839863322312</v>
          </cell>
          <cell r="I155">
            <v>2.141775425819735</v>
          </cell>
          <cell r="J155">
            <v>2.141775425819735</v>
          </cell>
          <cell r="K155">
            <v>-5.4486831141542584</v>
          </cell>
          <cell r="L155">
            <v>-5.4486831141542584</v>
          </cell>
          <cell r="N155">
            <v>-130786</v>
          </cell>
          <cell r="O155">
            <v>12587</v>
          </cell>
          <cell r="P155">
            <v>-34592</v>
          </cell>
        </row>
        <row r="156">
          <cell r="A156" t="str">
            <v>LifeScan Canada</v>
          </cell>
          <cell r="B156" t="str">
            <v>003230</v>
          </cell>
          <cell r="C156">
            <v>52868</v>
          </cell>
          <cell r="D156">
            <v>50913</v>
          </cell>
          <cell r="E156">
            <v>55526</v>
          </cell>
          <cell r="F156">
            <v>42276</v>
          </cell>
          <cell r="G156">
            <v>3.8398837232141103</v>
          </cell>
          <cell r="H156">
            <v>-6.0854590730577263</v>
          </cell>
          <cell r="I156">
            <v>-4.78694665562079</v>
          </cell>
          <cell r="J156">
            <v>-5.0157878909382454</v>
          </cell>
          <cell r="K156">
            <v>25.054404390197753</v>
          </cell>
          <cell r="L156">
            <v>14.090272865463623</v>
          </cell>
          <cell r="N156">
            <v>-3098.2897778658803</v>
          </cell>
          <cell r="O156">
            <v>-2785.0663843223701</v>
          </cell>
          <cell r="P156">
            <v>5956.8037566034018</v>
          </cell>
        </row>
        <row r="157">
          <cell r="A157" t="str">
            <v>Subtotal Lifescan Other</v>
          </cell>
          <cell r="B157" t="str">
            <v>A000FQ</v>
          </cell>
          <cell r="C157">
            <v>52868</v>
          </cell>
          <cell r="D157">
            <v>50913</v>
          </cell>
          <cell r="E157">
            <v>55526</v>
          </cell>
          <cell r="F157">
            <v>42276</v>
          </cell>
          <cell r="G157">
            <v>3.8398837232141103</v>
          </cell>
          <cell r="H157">
            <v>-6.0854590730577263</v>
          </cell>
          <cell r="I157">
            <v>-4.78694665562079</v>
          </cell>
          <cell r="J157">
            <v>-5.0157878909382454</v>
          </cell>
          <cell r="K157">
            <v>25.054404390197753</v>
          </cell>
          <cell r="L157">
            <v>14.090272865463623</v>
          </cell>
          <cell r="N157">
            <v>-3098.2897778658803</v>
          </cell>
          <cell r="O157">
            <v>-2785.0663843223701</v>
          </cell>
          <cell r="P157">
            <v>5956.8037566034018</v>
          </cell>
        </row>
        <row r="158">
          <cell r="A158" t="str">
            <v>LifeScan Belgium</v>
          </cell>
          <cell r="B158" t="str">
            <v>003080</v>
          </cell>
          <cell r="C158">
            <v>23395</v>
          </cell>
          <cell r="D158">
            <v>18863</v>
          </cell>
          <cell r="E158">
            <v>22486</v>
          </cell>
          <cell r="F158">
            <v>15210</v>
          </cell>
          <cell r="G158">
            <v>24.025870752266343</v>
          </cell>
          <cell r="H158">
            <v>12.095617529880453</v>
          </cell>
          <cell r="I158">
            <v>4.042515342880014</v>
          </cell>
          <cell r="J158">
            <v>4.4033247575697594</v>
          </cell>
          <cell r="K158">
            <v>53.813280736357669</v>
          </cell>
          <cell r="L158">
            <v>28.217280349981792</v>
          </cell>
          <cell r="N158">
            <v>2281.5963346613498</v>
          </cell>
          <cell r="O158">
            <v>990.13160498713603</v>
          </cell>
          <cell r="P158">
            <v>4291.8483412322312</v>
          </cell>
        </row>
        <row r="159">
          <cell r="A159" t="str">
            <v>LifeScan France</v>
          </cell>
          <cell r="B159" t="str">
            <v>003510</v>
          </cell>
          <cell r="C159">
            <v>78952</v>
          </cell>
          <cell r="D159">
            <v>64265</v>
          </cell>
          <cell r="E159">
            <v>74717</v>
          </cell>
          <cell r="F159">
            <v>50124</v>
          </cell>
          <cell r="G159">
            <v>22.853808449389248</v>
          </cell>
          <cell r="H159">
            <v>11.03748284894599</v>
          </cell>
          <cell r="I159">
            <v>5.6680541242287568</v>
          </cell>
          <cell r="J159">
            <v>6.0378201310303812</v>
          </cell>
          <cell r="K159">
            <v>57.513366850211469</v>
          </cell>
          <cell r="L159">
            <v>31.296091445427738</v>
          </cell>
          <cell r="N159">
            <v>7093.2383528751407</v>
          </cell>
          <cell r="O159">
            <v>4511.2780673019697</v>
          </cell>
          <cell r="P159">
            <v>15686.852876106199</v>
          </cell>
        </row>
        <row r="160">
          <cell r="A160" t="str">
            <v>LifeScan Germany</v>
          </cell>
          <cell r="B160" t="str">
            <v>003570</v>
          </cell>
          <cell r="C160">
            <v>69350</v>
          </cell>
          <cell r="D160">
            <v>62745</v>
          </cell>
          <cell r="E160">
            <v>69043</v>
          </cell>
          <cell r="F160">
            <v>50566</v>
          </cell>
          <cell r="G160">
            <v>10.526735198023745</v>
          </cell>
          <cell r="H160">
            <v>-0.10539763653784728</v>
          </cell>
          <cell r="I160">
            <v>0.44465043523601233</v>
          </cell>
          <cell r="J160">
            <v>0.79600386722526528</v>
          </cell>
          <cell r="K160">
            <v>37.147490408574932</v>
          </cell>
          <cell r="L160">
            <v>14.32069885595234</v>
          </cell>
          <cell r="N160">
            <v>-66.13174704567227</v>
          </cell>
          <cell r="O160">
            <v>549.58495004833981</v>
          </cell>
          <cell r="P160">
            <v>7241.404583500861</v>
          </cell>
        </row>
        <row r="161">
          <cell r="A161" t="str">
            <v>LifeScan Intl Europe</v>
          </cell>
          <cell r="B161" t="str">
            <v>004825</v>
          </cell>
          <cell r="C161">
            <v>43252</v>
          </cell>
          <cell r="D161">
            <v>48168</v>
          </cell>
          <cell r="E161">
            <v>43620</v>
          </cell>
          <cell r="F161">
            <v>0</v>
          </cell>
          <cell r="G161">
            <v>-10.205945856170072</v>
          </cell>
          <cell r="H161">
            <v>-10.205945856170072</v>
          </cell>
          <cell r="I161">
            <v>-0.84364970197157252</v>
          </cell>
          <cell r="J161">
            <v>-0.84364970197157252</v>
          </cell>
          <cell r="K161">
            <v>0</v>
          </cell>
          <cell r="L161">
            <v>0</v>
          </cell>
          <cell r="N161">
            <v>-4916</v>
          </cell>
          <cell r="O161">
            <v>-367.99999999999994</v>
          </cell>
          <cell r="P161">
            <v>0</v>
          </cell>
        </row>
        <row r="162">
          <cell r="A162" t="str">
            <v>LifeScan Italy</v>
          </cell>
          <cell r="B162" t="str">
            <v>004010</v>
          </cell>
          <cell r="C162">
            <v>46610</v>
          </cell>
          <cell r="D162">
            <v>46700</v>
          </cell>
          <cell r="E162">
            <v>50378</v>
          </cell>
          <cell r="F162">
            <v>35275</v>
          </cell>
          <cell r="G162">
            <v>-0.19271948608137046</v>
          </cell>
          <cell r="H162">
            <v>-9.7946660372905363</v>
          </cell>
          <cell r="I162">
            <v>-7.4794553177974512</v>
          </cell>
          <cell r="J162">
            <v>-7.1572113155047257</v>
          </cell>
          <cell r="K162">
            <v>32.133238837703765</v>
          </cell>
          <cell r="L162">
            <v>10.141206675224637</v>
          </cell>
          <cell r="N162">
            <v>-4574.1090394146804</v>
          </cell>
          <cell r="O162">
            <v>-3605.6599165249709</v>
          </cell>
          <cell r="P162">
            <v>3577.3106546854906</v>
          </cell>
        </row>
        <row r="163">
          <cell r="A163" t="str">
            <v>LifeScan Portugal</v>
          </cell>
          <cell r="B163" t="str">
            <v>004440</v>
          </cell>
          <cell r="C163">
            <v>5483</v>
          </cell>
          <cell r="D163">
            <v>5227</v>
          </cell>
          <cell r="E163">
            <v>5845</v>
          </cell>
          <cell r="F163">
            <v>4213</v>
          </cell>
          <cell r="G163">
            <v>4.8976468337478476</v>
          </cell>
          <cell r="H163">
            <v>-5.1945562583860534</v>
          </cell>
          <cell r="I163">
            <v>-6.1933276304533802</v>
          </cell>
          <cell r="J163">
            <v>-5.8622002283974179</v>
          </cell>
          <cell r="K163">
            <v>30.144789935912652</v>
          </cell>
          <cell r="L163">
            <v>8.4887036630840029</v>
          </cell>
          <cell r="N163">
            <v>-271.51945562583904</v>
          </cell>
          <cell r="O163">
            <v>-342.64560334982906</v>
          </cell>
          <cell r="P163">
            <v>357.62908532572908</v>
          </cell>
        </row>
        <row r="164">
          <cell r="A164" t="str">
            <v>LifeScan ROW</v>
          </cell>
          <cell r="B164" t="str">
            <v>001521</v>
          </cell>
          <cell r="C164">
            <v>0</v>
          </cell>
          <cell r="D164">
            <v>0</v>
          </cell>
          <cell r="E164">
            <v>0</v>
          </cell>
          <cell r="F164">
            <v>38823</v>
          </cell>
          <cell r="G164">
            <v>0</v>
          </cell>
          <cell r="H164">
            <v>0</v>
          </cell>
          <cell r="I164">
            <v>0</v>
          </cell>
          <cell r="J164">
            <v>0</v>
          </cell>
          <cell r="K164">
            <v>-100</v>
          </cell>
          <cell r="L164">
            <v>-100</v>
          </cell>
          <cell r="N164">
            <v>0</v>
          </cell>
          <cell r="O164">
            <v>0</v>
          </cell>
          <cell r="P164">
            <v>-38823</v>
          </cell>
        </row>
        <row r="165">
          <cell r="A165" t="str">
            <v>LifeScan Scand-Switz</v>
          </cell>
          <cell r="B165" t="str">
            <v>003081</v>
          </cell>
          <cell r="C165">
            <v>18402</v>
          </cell>
          <cell r="D165">
            <v>13506</v>
          </cell>
          <cell r="E165">
            <v>19688</v>
          </cell>
          <cell r="F165">
            <v>17117</v>
          </cell>
          <cell r="G165">
            <v>36.250555308751665</v>
          </cell>
          <cell r="H165">
            <v>23.130563798219608</v>
          </cell>
          <cell r="I165">
            <v>-6.5318976026005693</v>
          </cell>
          <cell r="J165">
            <v>-6.2100921060066554</v>
          </cell>
          <cell r="K165">
            <v>7.50715662791377</v>
          </cell>
          <cell r="L165">
            <v>-10.392485018625521</v>
          </cell>
          <cell r="N165">
            <v>3124.0139465875404</v>
          </cell>
          <cell r="O165">
            <v>-1222.6429338305902</v>
          </cell>
          <cell r="P165">
            <v>-1778.8816606381306</v>
          </cell>
        </row>
        <row r="166">
          <cell r="A166" t="str">
            <v>LifeScan Spain</v>
          </cell>
          <cell r="B166" t="str">
            <v>004590</v>
          </cell>
          <cell r="C166">
            <v>14531</v>
          </cell>
          <cell r="D166">
            <v>13611</v>
          </cell>
          <cell r="E166">
            <v>15069</v>
          </cell>
          <cell r="F166">
            <v>10943</v>
          </cell>
          <cell r="G166">
            <v>6.7592388509293952</v>
          </cell>
          <cell r="H166">
            <v>-3.5114840989399307</v>
          </cell>
          <cell r="I166">
            <v>-3.5702435463534408</v>
          </cell>
          <cell r="J166">
            <v>-3.2336655592469574</v>
          </cell>
          <cell r="K166">
            <v>32.788083706479028</v>
          </cell>
          <cell r="L166">
            <v>10.682317176152704</v>
          </cell>
          <cell r="N166">
            <v>-477.94810070671394</v>
          </cell>
          <cell r="O166">
            <v>-487.28106312292397</v>
          </cell>
          <cell r="P166">
            <v>1168.9659685863905</v>
          </cell>
        </row>
        <row r="167">
          <cell r="A167" t="str">
            <v>LifeScan UK</v>
          </cell>
          <cell r="B167" t="str">
            <v>004980</v>
          </cell>
          <cell r="C167">
            <v>23973</v>
          </cell>
          <cell r="D167">
            <v>22497</v>
          </cell>
          <cell r="E167">
            <v>25218</v>
          </cell>
          <cell r="F167">
            <v>14356</v>
          </cell>
          <cell r="G167">
            <v>6.5608747833044418</v>
          </cell>
          <cell r="H167">
            <v>4.0453527435610317</v>
          </cell>
          <cell r="I167">
            <v>-4.9369497977635026</v>
          </cell>
          <cell r="J167">
            <v>-4.9549261556166631</v>
          </cell>
          <cell r="K167">
            <v>66.989412092504878</v>
          </cell>
          <cell r="L167">
            <v>52.942386831275726</v>
          </cell>
          <cell r="N167">
            <v>910.08300671892528</v>
          </cell>
          <cell r="O167">
            <v>-1249.5332779234102</v>
          </cell>
          <cell r="P167">
            <v>7600.4090534979432</v>
          </cell>
        </row>
        <row r="168">
          <cell r="A168" t="str">
            <v>Lifescan EMEA</v>
          </cell>
          <cell r="B168" t="str">
            <v>A000FK</v>
          </cell>
          <cell r="C168">
            <v>323948</v>
          </cell>
          <cell r="D168">
            <v>295582</v>
          </cell>
          <cell r="E168">
            <v>326064</v>
          </cell>
          <cell r="F168">
            <v>236627</v>
          </cell>
          <cell r="G168">
            <v>9.596660148452882</v>
          </cell>
          <cell r="H168">
            <v>1.0498688343843845</v>
          </cell>
          <cell r="I168">
            <v>-0.64895235291231157</v>
          </cell>
          <cell r="J168">
            <v>-0.37562201666368461</v>
          </cell>
          <cell r="K168">
            <v>36.902382230261125</v>
          </cell>
          <cell r="L168">
            <v>17.992257393406803</v>
          </cell>
          <cell r="N168">
            <v>3103.2232980500512</v>
          </cell>
          <cell r="O168">
            <v>-1224.7681724142765</v>
          </cell>
          <cell r="P168">
            <v>42574.538902296714</v>
          </cell>
        </row>
        <row r="169">
          <cell r="A169" t="str">
            <v>Lifescan Int'l</v>
          </cell>
          <cell r="B169" t="str">
            <v>A000E0</v>
          </cell>
          <cell r="C169">
            <v>376816</v>
          </cell>
          <cell r="D169">
            <v>346495</v>
          </cell>
          <cell r="E169">
            <v>381590</v>
          </cell>
          <cell r="F169">
            <v>278903</v>
          </cell>
          <cell r="G169">
            <v>8.7507756244678863</v>
          </cell>
          <cell r="H169">
            <v>1.4238358949394186E-3</v>
          </cell>
          <cell r="I169">
            <v>-1.2510810031709427</v>
          </cell>
          <cell r="J169">
            <v>-1.0508227565545862</v>
          </cell>
          <cell r="K169">
            <v>35.106470708454196</v>
          </cell>
          <cell r="L169">
            <v>17.400796211908833</v>
          </cell>
          <cell r="N169">
            <v>4.9335201841703382</v>
          </cell>
          <cell r="O169">
            <v>-4009.8345567366455</v>
          </cell>
          <cell r="P169">
            <v>48531.342658900096</v>
          </cell>
        </row>
        <row r="170">
          <cell r="A170" t="str">
            <v>Can-Am Corp USA</v>
          </cell>
          <cell r="B170" t="str">
            <v>001527</v>
          </cell>
          <cell r="C170">
            <v>0</v>
          </cell>
          <cell r="D170">
            <v>0</v>
          </cell>
          <cell r="E170">
            <v>0</v>
          </cell>
          <cell r="F170">
            <v>25290</v>
          </cell>
          <cell r="G170">
            <v>0</v>
          </cell>
          <cell r="H170">
            <v>0</v>
          </cell>
          <cell r="I170">
            <v>0</v>
          </cell>
          <cell r="J170">
            <v>0</v>
          </cell>
          <cell r="K170">
            <v>-100</v>
          </cell>
          <cell r="L170">
            <v>-100</v>
          </cell>
          <cell r="N170">
            <v>0</v>
          </cell>
          <cell r="O170">
            <v>0</v>
          </cell>
          <cell r="P170">
            <v>-25290</v>
          </cell>
        </row>
        <row r="171">
          <cell r="A171" t="str">
            <v>LXN Corp. USA</v>
          </cell>
          <cell r="B171" t="str">
            <v>001525</v>
          </cell>
          <cell r="C171">
            <v>0</v>
          </cell>
          <cell r="D171">
            <v>0</v>
          </cell>
          <cell r="E171">
            <v>0</v>
          </cell>
          <cell r="F171">
            <v>4205</v>
          </cell>
          <cell r="G171">
            <v>0</v>
          </cell>
          <cell r="H171">
            <v>0</v>
          </cell>
          <cell r="I171">
            <v>0</v>
          </cell>
          <cell r="J171">
            <v>0</v>
          </cell>
          <cell r="K171">
            <v>-100</v>
          </cell>
          <cell r="L171">
            <v>-100</v>
          </cell>
          <cell r="N171">
            <v>0</v>
          </cell>
          <cell r="O171">
            <v>0</v>
          </cell>
          <cell r="P171">
            <v>-4205</v>
          </cell>
        </row>
        <row r="172">
          <cell r="A172" t="str">
            <v>Diabetes Diag Aus Pty Ltd</v>
          </cell>
          <cell r="B172" t="str">
            <v>003084</v>
          </cell>
          <cell r="C172">
            <v>0</v>
          </cell>
          <cell r="D172">
            <v>0</v>
          </cell>
          <cell r="E172">
            <v>0</v>
          </cell>
          <cell r="F172">
            <v>112</v>
          </cell>
          <cell r="G172">
            <v>0</v>
          </cell>
          <cell r="H172">
            <v>0</v>
          </cell>
          <cell r="I172">
            <v>0</v>
          </cell>
          <cell r="J172">
            <v>0</v>
          </cell>
          <cell r="K172">
            <v>-100</v>
          </cell>
          <cell r="L172">
            <v>-100</v>
          </cell>
          <cell r="N172">
            <v>0</v>
          </cell>
          <cell r="O172">
            <v>0</v>
          </cell>
          <cell r="P172">
            <v>-112</v>
          </cell>
        </row>
        <row r="173">
          <cell r="A173" t="str">
            <v>Diabetes Diag Intl GmbH</v>
          </cell>
          <cell r="B173" t="str">
            <v>003083</v>
          </cell>
          <cell r="C173">
            <v>13458</v>
          </cell>
          <cell r="D173">
            <v>5507</v>
          </cell>
          <cell r="E173">
            <v>13120</v>
          </cell>
          <cell r="F173">
            <v>13515</v>
          </cell>
          <cell r="G173">
            <v>144.37988015253313</v>
          </cell>
          <cell r="H173">
            <v>120.86972343522555</v>
          </cell>
          <cell r="I173">
            <v>2.5762195121951219</v>
          </cell>
          <cell r="J173">
            <v>2.933943865004665</v>
          </cell>
          <cell r="K173">
            <v>-0.42175360710321869</v>
          </cell>
          <cell r="L173">
            <v>-16.998290598290563</v>
          </cell>
          <cell r="N173">
            <v>6656.2956695778712</v>
          </cell>
          <cell r="O173">
            <v>384.93343508861204</v>
          </cell>
          <cell r="P173">
            <v>-2297.3189743589696</v>
          </cell>
        </row>
        <row r="174">
          <cell r="A174" t="str">
            <v>Inverness Medical Ltd UK</v>
          </cell>
          <cell r="B174" t="str">
            <v>003082</v>
          </cell>
          <cell r="C174">
            <v>0</v>
          </cell>
          <cell r="D174">
            <v>0</v>
          </cell>
          <cell r="E174">
            <v>0</v>
          </cell>
          <cell r="F174">
            <v>5619</v>
          </cell>
          <cell r="G174">
            <v>0</v>
          </cell>
          <cell r="H174">
            <v>0</v>
          </cell>
          <cell r="I174">
            <v>0</v>
          </cell>
          <cell r="J174">
            <v>0</v>
          </cell>
          <cell r="K174">
            <v>-100</v>
          </cell>
          <cell r="L174">
            <v>-100</v>
          </cell>
          <cell r="N174">
            <v>0</v>
          </cell>
          <cell r="O174">
            <v>0</v>
          </cell>
          <cell r="P174">
            <v>-5619</v>
          </cell>
        </row>
        <row r="175">
          <cell r="A175" t="str">
            <v>Ttl IMT</v>
          </cell>
          <cell r="B175" t="str">
            <v>A000FL</v>
          </cell>
          <cell r="C175">
            <v>13458</v>
          </cell>
          <cell r="D175">
            <v>5507</v>
          </cell>
          <cell r="E175">
            <v>13120</v>
          </cell>
          <cell r="F175">
            <v>48741</v>
          </cell>
          <cell r="G175">
            <v>144.37988015253313</v>
          </cell>
          <cell r="H175">
            <v>120.86972343522555</v>
          </cell>
          <cell r="I175">
            <v>2.5762195121951219</v>
          </cell>
          <cell r="J175">
            <v>2.933943865004665</v>
          </cell>
          <cell r="K175">
            <v>-72.388748692066244</v>
          </cell>
          <cell r="L175">
            <v>-76.985123354791611</v>
          </cell>
          <cell r="N175">
            <v>6656.2956695778712</v>
          </cell>
          <cell r="O175">
            <v>384.93343508861204</v>
          </cell>
          <cell r="P175">
            <v>-37523.318974358976</v>
          </cell>
        </row>
        <row r="176">
          <cell r="A176" t="str">
            <v>Ttl Lifescan</v>
          </cell>
          <cell r="B176" t="str">
            <v>A000CN</v>
          </cell>
          <cell r="C176">
            <v>990551</v>
          </cell>
          <cell r="D176">
            <v>1083065</v>
          </cell>
          <cell r="E176">
            <v>982400</v>
          </cell>
          <cell r="F176">
            <v>962513</v>
          </cell>
          <cell r="G176">
            <v>-8.5418696015474609</v>
          </cell>
          <cell r="H176">
            <v>-11.460509831841852</v>
          </cell>
          <cell r="I176">
            <v>0.82970276872964166</v>
          </cell>
          <cell r="J176">
            <v>0.91226576530455705</v>
          </cell>
          <cell r="K176">
            <v>2.912999616628555</v>
          </cell>
          <cell r="L176">
            <v>-2.4502501592663029</v>
          </cell>
          <cell r="N176">
            <v>-124124.77081023797</v>
          </cell>
          <cell r="O176">
            <v>8962.0988783519679</v>
          </cell>
          <cell r="P176">
            <v>-23583.976315458869</v>
          </cell>
        </row>
        <row r="177">
          <cell r="A177" t="str">
            <v>Therakos USA</v>
          </cell>
          <cell r="B177" t="str">
            <v>001880</v>
          </cell>
          <cell r="C177">
            <v>21570</v>
          </cell>
          <cell r="D177">
            <v>18398</v>
          </cell>
          <cell r="E177">
            <v>21524</v>
          </cell>
          <cell r="F177">
            <v>16967</v>
          </cell>
          <cell r="G177">
            <v>17.241004457006195</v>
          </cell>
          <cell r="H177">
            <v>17.241004457006195</v>
          </cell>
          <cell r="I177">
            <v>0.2137149228767887</v>
          </cell>
          <cell r="J177">
            <v>0.2137149228767887</v>
          </cell>
          <cell r="K177">
            <v>27.129133022926858</v>
          </cell>
          <cell r="L177">
            <v>27.129133022926858</v>
          </cell>
          <cell r="N177">
            <v>3172</v>
          </cell>
          <cell r="O177">
            <v>46</v>
          </cell>
          <cell r="P177">
            <v>4603</v>
          </cell>
        </row>
        <row r="178">
          <cell r="A178" t="str">
            <v>Ttl Other</v>
          </cell>
          <cell r="B178" t="str">
            <v>A000E2</v>
          </cell>
          <cell r="C178">
            <v>21570</v>
          </cell>
          <cell r="D178">
            <v>18398</v>
          </cell>
          <cell r="E178">
            <v>21524</v>
          </cell>
          <cell r="F178">
            <v>16967</v>
          </cell>
          <cell r="G178">
            <v>17.241004457006195</v>
          </cell>
          <cell r="H178">
            <v>17.241004457006195</v>
          </cell>
          <cell r="I178">
            <v>0.2137149228767887</v>
          </cell>
          <cell r="J178">
            <v>0.2137149228767887</v>
          </cell>
          <cell r="K178">
            <v>27.129133022926858</v>
          </cell>
          <cell r="L178">
            <v>27.129133022926858</v>
          </cell>
          <cell r="N178">
            <v>3172</v>
          </cell>
          <cell r="O178">
            <v>46</v>
          </cell>
          <cell r="P178">
            <v>4603</v>
          </cell>
        </row>
        <row r="179">
          <cell r="A179" t="str">
            <v>Ttl Diag + H Sys</v>
          </cell>
          <cell r="B179" t="str">
            <v>A000BG</v>
          </cell>
          <cell r="C179">
            <v>1845295</v>
          </cell>
          <cell r="D179">
            <v>1956049</v>
          </cell>
          <cell r="E179">
            <v>1844235</v>
          </cell>
          <cell r="F179">
            <v>1763438</v>
          </cell>
          <cell r="G179">
            <v>-5.6621280959730562</v>
          </cell>
          <cell r="H179">
            <v>-8.5641385151647427</v>
          </cell>
          <cell r="I179">
            <v>5.7476406206367417E-2</v>
          </cell>
          <cell r="J179">
            <v>0.10630654086751683</v>
          </cell>
          <cell r="K179">
            <v>4.6418983825912781</v>
          </cell>
          <cell r="L179">
            <v>-0.80907789422469467</v>
          </cell>
          <cell r="N179">
            <v>-167518.74578449479</v>
          </cell>
          <cell r="O179">
            <v>1960.5424339680492</v>
          </cell>
          <cell r="P179">
            <v>-14267.587036358073</v>
          </cell>
        </row>
        <row r="180">
          <cell r="A180" t="str">
            <v>Ttl Diag + H Sys incl Adj</v>
          </cell>
          <cell r="B180" t="str">
            <v>A000A9</v>
          </cell>
          <cell r="C180">
            <v>1845295</v>
          </cell>
          <cell r="D180">
            <v>1956049</v>
          </cell>
          <cell r="E180">
            <v>1844235</v>
          </cell>
          <cell r="F180">
            <v>1763438</v>
          </cell>
          <cell r="G180">
            <v>-5.6621280959730562</v>
          </cell>
          <cell r="H180">
            <v>-8.5641385151647427</v>
          </cell>
          <cell r="I180">
            <v>5.7476406206367417E-2</v>
          </cell>
          <cell r="J180">
            <v>0.10630654086751683</v>
          </cell>
          <cell r="K180">
            <v>4.6418983825912781</v>
          </cell>
          <cell r="L180">
            <v>-0.80907789422469467</v>
          </cell>
          <cell r="N180">
            <v>-167518.74578449479</v>
          </cell>
          <cell r="O180">
            <v>1960.5424339680492</v>
          </cell>
          <cell r="P180">
            <v>-14267.587036358073</v>
          </cell>
        </row>
        <row r="181">
          <cell r="A181" t="str">
            <v>Med Devices Diag Gr w/aj</v>
          </cell>
          <cell r="B181" t="str">
            <v>A00008</v>
          </cell>
          <cell r="C181">
            <v>9815278</v>
          </cell>
          <cell r="D181">
            <v>9959683</v>
          </cell>
          <cell r="E181">
            <v>9844224</v>
          </cell>
          <cell r="F181">
            <v>8371933</v>
          </cell>
          <cell r="G181">
            <v>-1.4498955438641974</v>
          </cell>
          <cell r="H181">
            <v>-4.3625974292756933</v>
          </cell>
          <cell r="I181">
            <v>-0.29404044442710769</v>
          </cell>
          <cell r="J181">
            <v>-0.25111316897018215</v>
          </cell>
          <cell r="K181">
            <v>17.240283695533641</v>
          </cell>
          <cell r="L181">
            <v>11.862855381067128</v>
          </cell>
          <cell r="N181">
            <v>-434500.87452200829</v>
          </cell>
          <cell r="O181">
            <v>-24720.142846923223</v>
          </cell>
          <cell r="P181">
            <v>993150.30438983464</v>
          </cell>
        </row>
        <row r="182">
          <cell r="A182" t="str">
            <v>Med Devices Diag Gr w/aj</v>
          </cell>
          <cell r="B182" t="str">
            <v>A00008</v>
          </cell>
          <cell r="C182">
            <v>6377989</v>
          </cell>
          <cell r="D182">
            <v>6413573</v>
          </cell>
          <cell r="E182">
            <v>6416554</v>
          </cell>
          <cell r="F182">
            <v>5552624</v>
          </cell>
          <cell r="G182">
            <v>-0.554823341061215</v>
          </cell>
          <cell r="H182">
            <v>-3.3168724545852974</v>
          </cell>
          <cell r="I182">
            <v>-0.60102354004969027</v>
          </cell>
          <cell r="J182">
            <v>-0.56646404375984705</v>
          </cell>
          <cell r="K182">
            <v>14.864413653796834</v>
          </cell>
          <cell r="L182">
            <v>8.8434744851242435</v>
          </cell>
          <cell r="N182">
            <v>-212730.0361917199</v>
          </cell>
          <cell r="O182">
            <v>-36347.47125843422</v>
          </cell>
          <cell r="P182">
            <v>491044.88669488515</v>
          </cell>
        </row>
      </sheetData>
      <sheetData sheetId="8"/>
      <sheetData sheetId="9"/>
      <sheetData sheetId="10"/>
      <sheetData sheetId="11"/>
      <sheetData sheetId="12"/>
      <sheetData sheetId="13"/>
      <sheetData sheetId="14"/>
      <sheetData sheetId="15" refreshError="1">
        <row r="2">
          <cell r="A2" t="str">
            <v>Ethicon USA</v>
          </cell>
          <cell r="B2" t="str">
            <v>001220</v>
          </cell>
          <cell r="C2">
            <v>91430</v>
          </cell>
          <cell r="D2">
            <v>113675</v>
          </cell>
          <cell r="E2">
            <v>717238</v>
          </cell>
          <cell r="F2">
            <v>101655</v>
          </cell>
          <cell r="G2">
            <v>-19.568946558170222</v>
          </cell>
          <cell r="H2">
            <v>-19.568946558170222</v>
          </cell>
          <cell r="I2">
            <v>-87.25248801653008</v>
          </cell>
          <cell r="J2">
            <v>-1.4421991026688494</v>
          </cell>
          <cell r="K2">
            <v>-10.058531306871281</v>
          </cell>
          <cell r="L2">
            <v>-10.058531306871281</v>
          </cell>
          <cell r="N2">
            <v>-22245</v>
          </cell>
          <cell r="O2">
            <v>-10344.000000000002</v>
          </cell>
          <cell r="P2">
            <v>-10225</v>
          </cell>
        </row>
        <row r="3">
          <cell r="A3" t="str">
            <v>Subtotal Ethicon USA</v>
          </cell>
          <cell r="B3" t="str">
            <v>A000EB</v>
          </cell>
          <cell r="C3">
            <v>91430</v>
          </cell>
          <cell r="D3">
            <v>113675</v>
          </cell>
          <cell r="E3">
            <v>717238</v>
          </cell>
          <cell r="F3">
            <v>101655</v>
          </cell>
          <cell r="G3">
            <v>-19.568946558170222</v>
          </cell>
          <cell r="H3">
            <v>-19.568946558170222</v>
          </cell>
          <cell r="I3">
            <v>-87.25248801653008</v>
          </cell>
          <cell r="J3">
            <v>-1.4421991026688494</v>
          </cell>
          <cell r="K3">
            <v>-10.058531306871281</v>
          </cell>
          <cell r="L3">
            <v>-10.058531306871281</v>
          </cell>
          <cell r="N3">
            <v>-22245</v>
          </cell>
          <cell r="O3">
            <v>-10344.000000000002</v>
          </cell>
          <cell r="P3">
            <v>-10225</v>
          </cell>
        </row>
        <row r="4">
          <cell r="A4" t="str">
            <v>Ethicon Germany</v>
          </cell>
          <cell r="B4" t="str">
            <v>003610</v>
          </cell>
          <cell r="C4">
            <v>23127</v>
          </cell>
          <cell r="D4">
            <v>22704</v>
          </cell>
          <cell r="E4">
            <v>185805</v>
          </cell>
          <cell r="F4">
            <v>19490</v>
          </cell>
          <cell r="G4">
            <v>1.8631078224101483</v>
          </cell>
          <cell r="H4">
            <v>-9.5418375240047126</v>
          </cell>
          <cell r="I4">
            <v>-87.553079841769602</v>
          </cell>
          <cell r="J4">
            <v>-2.9710262075407288</v>
          </cell>
          <cell r="K4">
            <v>18.66085171883017</v>
          </cell>
          <cell r="L4">
            <v>1.5888549358929454</v>
          </cell>
          <cell r="N4">
            <v>-2166.3787914500299</v>
          </cell>
          <cell r="O4">
            <v>-5520.3152449210511</v>
          </cell>
          <cell r="P4">
            <v>309.66782700553506</v>
          </cell>
        </row>
        <row r="5">
          <cell r="A5" t="str">
            <v>Ethicon Italy</v>
          </cell>
          <cell r="B5" t="str">
            <v>002330</v>
          </cell>
          <cell r="C5">
            <v>10390</v>
          </cell>
          <cell r="D5">
            <v>12804</v>
          </cell>
          <cell r="E5">
            <v>104110</v>
          </cell>
          <cell r="F5">
            <v>10444</v>
          </cell>
          <cell r="G5">
            <v>-18.853483286472976</v>
          </cell>
          <cell r="H5">
            <v>-28.313763834038195</v>
          </cell>
          <cell r="I5">
            <v>-90.020170973009314</v>
          </cell>
          <cell r="J5">
            <v>-2.3957854692726062</v>
          </cell>
          <cell r="K5">
            <v>-0.51704327843738029</v>
          </cell>
          <cell r="L5">
            <v>-14.194893224232382</v>
          </cell>
          <cell r="N5">
            <v>-3625.2943213102508</v>
          </cell>
          <cell r="O5">
            <v>-2494.2522520597104</v>
          </cell>
          <cell r="P5">
            <v>-1482.5146483388301</v>
          </cell>
        </row>
        <row r="6">
          <cell r="A6" t="str">
            <v>Ethicon Scotland</v>
          </cell>
          <cell r="B6" t="str">
            <v>002710</v>
          </cell>
          <cell r="C6">
            <v>11772</v>
          </cell>
          <cell r="D6">
            <v>13237</v>
          </cell>
          <cell r="E6">
            <v>90282</v>
          </cell>
          <cell r="F6">
            <v>10340</v>
          </cell>
          <cell r="G6">
            <v>-11.067462415955276</v>
          </cell>
          <cell r="H6">
            <v>-13.655271493267128</v>
          </cell>
          <cell r="I6">
            <v>-86.960855984581656</v>
          </cell>
          <cell r="J6">
            <v>-0.22680596481828716</v>
          </cell>
          <cell r="K6">
            <v>13.849129593810444</v>
          </cell>
          <cell r="L6">
            <v>8.0583124768682683</v>
          </cell>
          <cell r="N6">
            <v>-1807.5482875637695</v>
          </cell>
          <cell r="O6">
            <v>-204.76496115724603</v>
          </cell>
          <cell r="P6">
            <v>833.22951010817894</v>
          </cell>
        </row>
        <row r="7">
          <cell r="A7" t="str">
            <v>J&amp;J Prof Prd UK-Expo</v>
          </cell>
          <cell r="B7" t="str">
            <v>002714</v>
          </cell>
          <cell r="C7">
            <v>2789</v>
          </cell>
          <cell r="D7">
            <v>2549</v>
          </cell>
          <cell r="E7">
            <v>18116</v>
          </cell>
          <cell r="F7">
            <v>1630</v>
          </cell>
          <cell r="G7">
            <v>9.4154570419772465</v>
          </cell>
          <cell r="H7">
            <v>6.6748358816431157</v>
          </cell>
          <cell r="I7">
            <v>-84.604769264738351</v>
          </cell>
          <cell r="J7">
            <v>2.5275898896404394</v>
          </cell>
          <cell r="K7">
            <v>71.104294478527606</v>
          </cell>
          <cell r="L7">
            <v>61.706004489449086</v>
          </cell>
          <cell r="N7">
            <v>170.14156662308301</v>
          </cell>
          <cell r="O7">
            <v>457.89818440726197</v>
          </cell>
          <cell r="P7">
            <v>1005.8078731780201</v>
          </cell>
        </row>
        <row r="8">
          <cell r="A8" t="str">
            <v>Ethicon France</v>
          </cell>
          <cell r="B8" t="str">
            <v>003520</v>
          </cell>
          <cell r="C8">
            <v>12146</v>
          </cell>
          <cell r="D8">
            <v>13454</v>
          </cell>
          <cell r="E8">
            <v>106437</v>
          </cell>
          <cell r="F8">
            <v>10976</v>
          </cell>
          <cell r="G8">
            <v>-9.7220157573955692</v>
          </cell>
          <cell r="H8">
            <v>-20.004303891535603</v>
          </cell>
          <cell r="I8">
            <v>-88.588554731907138</v>
          </cell>
          <cell r="J8">
            <v>-0.69611388674038921</v>
          </cell>
          <cell r="K8">
            <v>10.659620991253645</v>
          </cell>
          <cell r="L8">
            <v>-4.9167122925500273</v>
          </cell>
          <cell r="N8">
            <v>-2691.3790455671997</v>
          </cell>
          <cell r="O8">
            <v>-740.92273762986804</v>
          </cell>
          <cell r="P8">
            <v>-539.65834123029106</v>
          </cell>
        </row>
        <row r="9">
          <cell r="A9" t="str">
            <v>AWC Europe Operation</v>
          </cell>
          <cell r="B9" t="str">
            <v>002788</v>
          </cell>
          <cell r="C9">
            <v>122</v>
          </cell>
          <cell r="D9">
            <v>207</v>
          </cell>
          <cell r="E9">
            <v>1919</v>
          </cell>
          <cell r="F9">
            <v>2206</v>
          </cell>
          <cell r="G9">
            <v>-41.062801932367158</v>
          </cell>
          <cell r="H9">
            <v>-42.546332004756266</v>
          </cell>
          <cell r="I9">
            <v>-93.642522146951549</v>
          </cell>
          <cell r="J9">
            <v>-6.3025210084033869</v>
          </cell>
          <cell r="K9">
            <v>-94.469628286491385</v>
          </cell>
          <cell r="L9">
            <v>-94.536606736713964</v>
          </cell>
          <cell r="N9">
            <v>-88.070907249845476</v>
          </cell>
          <cell r="O9">
            <v>-120.94537815126101</v>
          </cell>
          <cell r="P9">
            <v>-2085.4775446119097</v>
          </cell>
        </row>
        <row r="10">
          <cell r="A10" t="str">
            <v>Total Ethicon Europe</v>
          </cell>
          <cell r="B10" t="str">
            <v>A000FM</v>
          </cell>
          <cell r="C10">
            <v>60346</v>
          </cell>
          <cell r="D10">
            <v>64955</v>
          </cell>
          <cell r="E10">
            <v>506669</v>
          </cell>
          <cell r="F10">
            <v>55086</v>
          </cell>
          <cell r="G10">
            <v>-7.0956816257408972</v>
          </cell>
          <cell r="H10">
            <v>-15.716310963771861</v>
          </cell>
          <cell r="I10">
            <v>-88.089660113407376</v>
          </cell>
          <cell r="J10">
            <v>-1.7019597389048613</v>
          </cell>
          <cell r="K10">
            <v>9.5487056602403513</v>
          </cell>
          <cell r="L10">
            <v>-3.5561582323808181</v>
          </cell>
          <cell r="N10">
            <v>-10208.529786518011</v>
          </cell>
          <cell r="O10">
            <v>-8623.3023895118713</v>
          </cell>
          <cell r="P10">
            <v>-1958.9453238892975</v>
          </cell>
        </row>
        <row r="11">
          <cell r="A11" t="str">
            <v>Ethicon Direct Ex. GWC</v>
          </cell>
          <cell r="B11" t="str">
            <v>A000E6</v>
          </cell>
          <cell r="C11">
            <v>151776</v>
          </cell>
          <cell r="D11">
            <v>178630</v>
          </cell>
          <cell r="E11">
            <v>1223907</v>
          </cell>
          <cell r="F11">
            <v>156741</v>
          </cell>
          <cell r="G11">
            <v>-15.033309074623526</v>
          </cell>
          <cell r="H11">
            <v>-18.168017570686903</v>
          </cell>
          <cell r="I11">
            <v>-87.599057771546384</v>
          </cell>
          <cell r="J11">
            <v>-1.5497339576872977</v>
          </cell>
          <cell r="K11">
            <v>-3.1676459892434021</v>
          </cell>
          <cell r="L11">
            <v>-7.7732981950410558</v>
          </cell>
          <cell r="N11">
            <v>-32453.529786518015</v>
          </cell>
          <cell r="O11">
            <v>-18967.302389511875</v>
          </cell>
          <cell r="P11">
            <v>-12183.945323889302</v>
          </cell>
        </row>
        <row r="12">
          <cell r="A12" t="str">
            <v>J&amp;J Medical USA</v>
          </cell>
          <cell r="B12" t="str">
            <v>001750</v>
          </cell>
          <cell r="C12">
            <v>9358</v>
          </cell>
          <cell r="D12">
            <v>6751</v>
          </cell>
          <cell r="E12">
            <v>85264</v>
          </cell>
          <cell r="F12">
            <v>12894</v>
          </cell>
          <cell r="G12">
            <v>38.616501259072727</v>
          </cell>
          <cell r="H12">
            <v>38.616501259072727</v>
          </cell>
          <cell r="I12">
            <v>-89.02467629949335</v>
          </cell>
          <cell r="J12">
            <v>-7.0029555263651719</v>
          </cell>
          <cell r="K12">
            <v>-27.423607879633941</v>
          </cell>
          <cell r="L12">
            <v>-27.423607879633941</v>
          </cell>
          <cell r="N12">
            <v>2607</v>
          </cell>
          <cell r="O12">
            <v>-5971</v>
          </cell>
          <cell r="P12">
            <v>-3536.0000000000005</v>
          </cell>
        </row>
        <row r="13">
          <cell r="A13" t="str">
            <v>Subtotal GWC Other</v>
          </cell>
          <cell r="B13" t="str">
            <v>A000EC</v>
          </cell>
          <cell r="C13">
            <v>9358</v>
          </cell>
          <cell r="D13">
            <v>6751</v>
          </cell>
          <cell r="E13">
            <v>85264</v>
          </cell>
          <cell r="F13">
            <v>12894</v>
          </cell>
          <cell r="G13">
            <v>38.616501259072727</v>
          </cell>
          <cell r="H13">
            <v>38.616501259072727</v>
          </cell>
          <cell r="I13">
            <v>-89.02467629949335</v>
          </cell>
          <cell r="J13">
            <v>-7.0029555263651719</v>
          </cell>
          <cell r="K13">
            <v>-27.423607879633941</v>
          </cell>
          <cell r="L13">
            <v>-27.423607879633941</v>
          </cell>
          <cell r="N13">
            <v>2607</v>
          </cell>
          <cell r="O13">
            <v>-5971</v>
          </cell>
          <cell r="P13">
            <v>-3536.0000000000005</v>
          </cell>
        </row>
        <row r="14">
          <cell r="A14" t="str">
            <v>J&amp;J Medical France</v>
          </cell>
          <cell r="B14" t="str">
            <v>002190</v>
          </cell>
          <cell r="C14">
            <v>136</v>
          </cell>
          <cell r="D14">
            <v>212</v>
          </cell>
          <cell r="E14">
            <v>1729</v>
          </cell>
          <cell r="F14">
            <v>208</v>
          </cell>
          <cell r="G14">
            <v>-35.849056603773583</v>
          </cell>
          <cell r="H14">
            <v>-43.511316193460004</v>
          </cell>
          <cell r="I14">
            <v>-92.134181607865813</v>
          </cell>
          <cell r="J14">
            <v>-0.32175032175032153</v>
          </cell>
          <cell r="K14">
            <v>-34.615384615384613</v>
          </cell>
          <cell r="L14">
            <v>-42.737730906915097</v>
          </cell>
          <cell r="N14">
            <v>-92.243990330135205</v>
          </cell>
          <cell r="O14">
            <v>-5.5630630630630593</v>
          </cell>
          <cell r="P14">
            <v>-88.894480286383398</v>
          </cell>
        </row>
        <row r="15">
          <cell r="A15" t="str">
            <v>J&amp;J Medical Germany</v>
          </cell>
          <cell r="B15" t="str">
            <v>002290</v>
          </cell>
          <cell r="C15">
            <v>544</v>
          </cell>
          <cell r="D15">
            <v>543</v>
          </cell>
          <cell r="E15">
            <v>4057</v>
          </cell>
          <cell r="F15">
            <v>502</v>
          </cell>
          <cell r="G15">
            <v>0.18416206261510129</v>
          </cell>
          <cell r="H15">
            <v>-10.884859098221236</v>
          </cell>
          <cell r="I15">
            <v>-86.591077150603894</v>
          </cell>
          <cell r="J15">
            <v>-0.63065533315053479</v>
          </cell>
          <cell r="K15">
            <v>8.3665338645418323</v>
          </cell>
          <cell r="L15">
            <v>-7.1247755760351774</v>
          </cell>
          <cell r="N15">
            <v>-59.104784903341312</v>
          </cell>
          <cell r="O15">
            <v>-25.585686865917197</v>
          </cell>
          <cell r="P15">
            <v>-35.76637339169659</v>
          </cell>
        </row>
        <row r="16">
          <cell r="A16" t="str">
            <v>JJ Medical Italy</v>
          </cell>
          <cell r="B16" t="str">
            <v>002333</v>
          </cell>
          <cell r="C16">
            <v>182</v>
          </cell>
          <cell r="D16">
            <v>229</v>
          </cell>
          <cell r="E16">
            <v>1900</v>
          </cell>
          <cell r="F16">
            <v>172</v>
          </cell>
          <cell r="G16">
            <v>-20.524017467248907</v>
          </cell>
          <cell r="H16">
            <v>-30.159531009905908</v>
          </cell>
          <cell r="I16">
            <v>-90.421052631578945</v>
          </cell>
          <cell r="J16">
            <v>0.76112412177985778</v>
          </cell>
          <cell r="K16">
            <v>5.8139534883720918</v>
          </cell>
          <cell r="L16">
            <v>-8.4990656046801156</v>
          </cell>
          <cell r="N16">
            <v>-69.065326012684537</v>
          </cell>
          <cell r="O16">
            <v>14.461358313817298</v>
          </cell>
          <cell r="P16">
            <v>-14.618392840049799</v>
          </cell>
        </row>
        <row r="17">
          <cell r="A17" t="str">
            <v>J&amp;J Medical UK</v>
          </cell>
          <cell r="B17" t="str">
            <v>002770</v>
          </cell>
          <cell r="C17">
            <v>1428</v>
          </cell>
          <cell r="D17">
            <v>1515</v>
          </cell>
          <cell r="E17">
            <v>11420</v>
          </cell>
          <cell r="F17">
            <v>1385</v>
          </cell>
          <cell r="G17">
            <v>-5.7425742574257423</v>
          </cell>
          <cell r="H17">
            <v>-8.324791357955446</v>
          </cell>
          <cell r="I17">
            <v>-87.495621716287232</v>
          </cell>
          <cell r="J17">
            <v>-2.1177467174925928</v>
          </cell>
          <cell r="K17">
            <v>3.1046931407942244</v>
          </cell>
          <cell r="L17">
            <v>-2.0230430773140871</v>
          </cell>
          <cell r="N17">
            <v>-126.12058907302502</v>
          </cell>
          <cell r="O17">
            <v>-241.84667513765407</v>
          </cell>
          <cell r="P17">
            <v>-28.019146620800104</v>
          </cell>
        </row>
        <row r="18">
          <cell r="A18" t="str">
            <v>Ttl GWC Europe</v>
          </cell>
          <cell r="B18" t="str">
            <v>A000DU</v>
          </cell>
          <cell r="C18">
            <v>2290</v>
          </cell>
          <cell r="D18">
            <v>2499</v>
          </cell>
          <cell r="E18">
            <v>19106</v>
          </cell>
          <cell r="F18">
            <v>2267</v>
          </cell>
          <cell r="G18">
            <v>-8.3633453381352538</v>
          </cell>
          <cell r="H18">
            <v>-13.866934386522056</v>
          </cell>
          <cell r="I18">
            <v>-88.014236365539617</v>
          </cell>
          <cell r="J18">
            <v>-1.3531564260065789</v>
          </cell>
          <cell r="K18">
            <v>1.0145566828407586</v>
          </cell>
          <cell r="L18">
            <v>-7.3797262081574742</v>
          </cell>
          <cell r="N18">
            <v>-346.53469031918621</v>
          </cell>
          <cell r="O18">
            <v>-258.53406675281695</v>
          </cell>
          <cell r="P18">
            <v>-167.29839313892995</v>
          </cell>
        </row>
        <row r="19">
          <cell r="A19" t="str">
            <v>General Wound Care</v>
          </cell>
          <cell r="B19" t="str">
            <v>A000E7</v>
          </cell>
          <cell r="C19">
            <v>11648</v>
          </cell>
          <cell r="D19">
            <v>9250</v>
          </cell>
          <cell r="E19">
            <v>104370</v>
          </cell>
          <cell r="F19">
            <v>15161</v>
          </cell>
          <cell r="G19">
            <v>25.924324324324324</v>
          </cell>
          <cell r="H19">
            <v>24.437462807360152</v>
          </cell>
          <cell r="I19">
            <v>-88.839704896042917</v>
          </cell>
          <cell r="J19">
            <v>-5.9687017981726722</v>
          </cell>
          <cell r="K19">
            <v>-23.171294769474308</v>
          </cell>
          <cell r="L19">
            <v>-24.426478419226502</v>
          </cell>
          <cell r="N19">
            <v>2260.4653096808142</v>
          </cell>
          <cell r="O19">
            <v>-6229.534066752818</v>
          </cell>
          <cell r="P19">
            <v>-3703.2983931389304</v>
          </cell>
        </row>
        <row r="20">
          <cell r="A20" t="str">
            <v>Ethicon Direct</v>
          </cell>
          <cell r="B20" t="str">
            <v>A000DL</v>
          </cell>
          <cell r="C20">
            <v>163424</v>
          </cell>
          <cell r="D20">
            <v>187880</v>
          </cell>
          <cell r="E20">
            <v>1328277</v>
          </cell>
          <cell r="F20">
            <v>171902</v>
          </cell>
          <cell r="G20">
            <v>-13.016819246327444</v>
          </cell>
          <cell r="H20">
            <v>-16.070398380262507</v>
          </cell>
          <cell r="I20">
            <v>-87.696542212204236</v>
          </cell>
          <cell r="J20">
            <v>-1.8969564673832857</v>
          </cell>
          <cell r="K20">
            <v>-4.931879791974497</v>
          </cell>
          <cell r="L20">
            <v>-9.2420354137986926</v>
          </cell>
          <cell r="N20">
            <v>-30193.0644768372</v>
          </cell>
          <cell r="O20">
            <v>-25196.836456264689</v>
          </cell>
          <cell r="P20">
            <v>-15887.243717028228</v>
          </cell>
        </row>
        <row r="21">
          <cell r="A21" t="str">
            <v>J&amp;J Prof Prod Brazil</v>
          </cell>
          <cell r="B21" t="str">
            <v>003180</v>
          </cell>
          <cell r="C21">
            <v>12496</v>
          </cell>
          <cell r="D21">
            <v>9716</v>
          </cell>
          <cell r="E21">
            <v>69533</v>
          </cell>
          <cell r="F21">
            <v>11001</v>
          </cell>
          <cell r="G21">
            <v>28.612597776862906</v>
          </cell>
          <cell r="H21">
            <v>8.4026487455125043</v>
          </cell>
          <cell r="I21">
            <v>-82.028677031050009</v>
          </cell>
          <cell r="J21">
            <v>14.422872757821608</v>
          </cell>
          <cell r="K21">
            <v>13.589673666030361</v>
          </cell>
          <cell r="L21">
            <v>9.1964154772414357</v>
          </cell>
          <cell r="N21">
            <v>816.4013521139949</v>
          </cell>
          <cell r="O21">
            <v>10028.656114696099</v>
          </cell>
          <cell r="P21">
            <v>1011.6976666513303</v>
          </cell>
        </row>
        <row r="22">
          <cell r="A22" t="str">
            <v>JJ Med Car/PR</v>
          </cell>
          <cell r="B22" t="str">
            <v>001757</v>
          </cell>
          <cell r="C22">
            <v>6141</v>
          </cell>
          <cell r="D22">
            <v>5910</v>
          </cell>
          <cell r="E22">
            <v>38601</v>
          </cell>
          <cell r="F22">
            <v>5289</v>
          </cell>
          <cell r="G22">
            <v>3.9086294416243654</v>
          </cell>
          <cell r="H22">
            <v>3.9086294416243654</v>
          </cell>
          <cell r="I22">
            <v>-84.091085723167794</v>
          </cell>
          <cell r="J22">
            <v>2.6812776871065518</v>
          </cell>
          <cell r="K22">
            <v>16.108905275099264</v>
          </cell>
          <cell r="L22">
            <v>16.108905275099264</v>
          </cell>
          <cell r="N22">
            <v>230.99999999999997</v>
          </cell>
          <cell r="O22">
            <v>1035</v>
          </cell>
          <cell r="P22">
            <v>852.00000000000011</v>
          </cell>
        </row>
        <row r="23">
          <cell r="A23" t="str">
            <v>J&amp;J Med Mexico</v>
          </cell>
          <cell r="B23" t="str">
            <v>004160</v>
          </cell>
          <cell r="C23">
            <v>6342</v>
          </cell>
          <cell r="D23">
            <v>7841</v>
          </cell>
          <cell r="E23">
            <v>46605</v>
          </cell>
          <cell r="F23">
            <v>6772</v>
          </cell>
          <cell r="G23">
            <v>-19.117459507715854</v>
          </cell>
          <cell r="H23">
            <v>-13.97738773189989</v>
          </cell>
          <cell r="I23">
            <v>-86.392018023817187</v>
          </cell>
          <cell r="J23">
            <v>-3.0839985692685334</v>
          </cell>
          <cell r="K23">
            <v>-6.3496751329001784</v>
          </cell>
          <cell r="L23">
            <v>2.1084113037432664</v>
          </cell>
          <cell r="N23">
            <v>-1095.9669720582704</v>
          </cell>
          <cell r="O23">
            <v>-1437.2975332076001</v>
          </cell>
          <cell r="P23">
            <v>142.78161348949399</v>
          </cell>
        </row>
        <row r="24">
          <cell r="A24" t="str">
            <v>J&amp;J Med Southern Con</v>
          </cell>
          <cell r="B24" t="str">
            <v>002890</v>
          </cell>
          <cell r="C24">
            <v>5457</v>
          </cell>
          <cell r="D24">
            <v>4117</v>
          </cell>
          <cell r="E24">
            <v>36832</v>
          </cell>
          <cell r="F24">
            <v>4248</v>
          </cell>
          <cell r="G24">
            <v>32.547971824143794</v>
          </cell>
          <cell r="H24">
            <v>10.049300255754456</v>
          </cell>
          <cell r="I24">
            <v>-85.184079061685495</v>
          </cell>
          <cell r="J24">
            <v>10.98840522839178</v>
          </cell>
          <cell r="K24">
            <v>28.460451977401135</v>
          </cell>
          <cell r="L24">
            <v>14.37594699142851</v>
          </cell>
          <cell r="N24">
            <v>413.72969152941096</v>
          </cell>
          <cell r="O24">
            <v>4047.2494137212607</v>
          </cell>
          <cell r="P24">
            <v>610.69022819588304</v>
          </cell>
        </row>
        <row r="25">
          <cell r="A25" t="str">
            <v>J&amp;J Med Northern Reg</v>
          </cell>
          <cell r="B25" t="str">
            <v>002115</v>
          </cell>
          <cell r="C25">
            <v>5723</v>
          </cell>
          <cell r="D25">
            <v>6521</v>
          </cell>
          <cell r="E25">
            <v>38695</v>
          </cell>
          <cell r="F25">
            <v>6232</v>
          </cell>
          <cell r="G25">
            <v>-12.237386903849103</v>
          </cell>
          <cell r="H25">
            <v>-6.1845396683898324</v>
          </cell>
          <cell r="I25">
            <v>-85.209975449024427</v>
          </cell>
          <cell r="J25">
            <v>6.8357146088123812</v>
          </cell>
          <cell r="K25">
            <v>-8.1675224646983313</v>
          </cell>
          <cell r="L25">
            <v>-1.211374983033936</v>
          </cell>
          <cell r="N25">
            <v>-403.29383177570099</v>
          </cell>
          <cell r="O25">
            <v>2645.0797678799509</v>
          </cell>
          <cell r="P25">
            <v>-75.492888942674895</v>
          </cell>
        </row>
        <row r="26">
          <cell r="A26" t="str">
            <v>Ttl Moreira-Rato</v>
          </cell>
          <cell r="B26" t="str">
            <v>A000DM</v>
          </cell>
          <cell r="C26">
            <v>36159</v>
          </cell>
          <cell r="D26">
            <v>34105</v>
          </cell>
          <cell r="E26">
            <v>230266</v>
          </cell>
          <cell r="F26">
            <v>33542</v>
          </cell>
          <cell r="G26">
            <v>6.0225773347016576</v>
          </cell>
          <cell r="H26">
            <v>-0.11180108544367479</v>
          </cell>
          <cell r="I26">
            <v>-84.296856678797582</v>
          </cell>
          <cell r="J26">
            <v>7.0868854989836585</v>
          </cell>
          <cell r="K26">
            <v>7.8021584878659587</v>
          </cell>
          <cell r="L26">
            <v>7.5775941189971743</v>
          </cell>
          <cell r="N26">
            <v>-38.129760190565285</v>
          </cell>
          <cell r="O26">
            <v>16318.687763089711</v>
          </cell>
          <cell r="P26">
            <v>2541.6766193940325</v>
          </cell>
        </row>
        <row r="27">
          <cell r="A27" t="str">
            <v>Ttl Longstreet</v>
          </cell>
          <cell r="B27" t="str">
            <v>A000CE</v>
          </cell>
          <cell r="C27">
            <v>199583</v>
          </cell>
          <cell r="D27">
            <v>221985</v>
          </cell>
          <cell r="E27">
            <v>1558543</v>
          </cell>
          <cell r="F27">
            <v>205444</v>
          </cell>
          <cell r="G27">
            <v>-10.091672860778882</v>
          </cell>
          <cell r="H27">
            <v>-13.618575235726633</v>
          </cell>
          <cell r="I27">
            <v>-87.194257713774988</v>
          </cell>
          <cell r="J27">
            <v>-0.56964412872631554</v>
          </cell>
          <cell r="K27">
            <v>-2.8528455442845742</v>
          </cell>
          <cell r="L27">
            <v>-6.4959634244048008</v>
          </cell>
          <cell r="N27">
            <v>-30231.194237027765</v>
          </cell>
          <cell r="O27">
            <v>-8878.1486931749787</v>
          </cell>
          <cell r="P27">
            <v>-13345.567097634199</v>
          </cell>
        </row>
        <row r="28">
          <cell r="A28" t="str">
            <v>J&amp;J Medical Benelux</v>
          </cell>
          <cell r="B28" t="str">
            <v>002520</v>
          </cell>
          <cell r="C28">
            <v>13610</v>
          </cell>
          <cell r="D28">
            <v>11889</v>
          </cell>
          <cell r="E28">
            <v>102875</v>
          </cell>
          <cell r="F28">
            <v>10713</v>
          </cell>
          <cell r="G28">
            <v>14.475565648919169</v>
          </cell>
          <cell r="H28">
            <v>1.7277575873962157</v>
          </cell>
          <cell r="I28">
            <v>-86.770352369380333</v>
          </cell>
          <cell r="J28">
            <v>-0.26387507029458862</v>
          </cell>
          <cell r="K28">
            <v>27.041911696070194</v>
          </cell>
          <cell r="L28">
            <v>8.6280362616331114</v>
          </cell>
          <cell r="N28">
            <v>205.41309956553607</v>
          </cell>
          <cell r="O28">
            <v>-271.46147856555802</v>
          </cell>
          <cell r="P28">
            <v>924.32152470875519</v>
          </cell>
        </row>
        <row r="29">
          <cell r="A29" t="str">
            <v>J&amp;J Medical Greece</v>
          </cell>
          <cell r="B29" t="str">
            <v>003760</v>
          </cell>
          <cell r="C29">
            <v>3757</v>
          </cell>
          <cell r="D29">
            <v>4009</v>
          </cell>
          <cell r="E29">
            <v>39349</v>
          </cell>
          <cell r="F29">
            <v>3263</v>
          </cell>
          <cell r="G29">
            <v>-6.2858568221501621</v>
          </cell>
          <cell r="H29">
            <v>-17.316453087946353</v>
          </cell>
          <cell r="I29">
            <v>-90.452108058654602</v>
          </cell>
          <cell r="J29">
            <v>0.37039131418231214</v>
          </cell>
          <cell r="K29">
            <v>15.139442231075698</v>
          </cell>
          <cell r="L29">
            <v>-0.42042869343258965</v>
          </cell>
          <cell r="N29">
            <v>-694.21660429576934</v>
          </cell>
          <cell r="O29">
            <v>145.74527821759801</v>
          </cell>
          <cell r="P29">
            <v>-13.718588266705401</v>
          </cell>
        </row>
        <row r="30">
          <cell r="A30" t="str">
            <v>J&amp;J Medical Ireland</v>
          </cell>
          <cell r="B30" t="str">
            <v>003960</v>
          </cell>
          <cell r="C30">
            <v>2156</v>
          </cell>
          <cell r="D30">
            <v>2046</v>
          </cell>
          <cell r="E30">
            <v>17728</v>
          </cell>
          <cell r="F30">
            <v>1783</v>
          </cell>
          <cell r="G30">
            <v>5.376344086021505</v>
          </cell>
          <cell r="H30">
            <v>-6.1181293050116325</v>
          </cell>
          <cell r="I30">
            <v>-87.838447653429597</v>
          </cell>
          <cell r="J30">
            <v>-0.52089870716706399</v>
          </cell>
          <cell r="K30">
            <v>20.919798093101516</v>
          </cell>
          <cell r="L30">
            <v>3.679282236931682</v>
          </cell>
          <cell r="N30">
            <v>-125.176925580538</v>
          </cell>
          <cell r="O30">
            <v>-92.344922806577102</v>
          </cell>
          <cell r="P30">
            <v>65.601602284491889</v>
          </cell>
        </row>
        <row r="31">
          <cell r="A31" t="str">
            <v>J&amp;J Medical Austria</v>
          </cell>
          <cell r="B31" t="str">
            <v>003070</v>
          </cell>
          <cell r="C31">
            <v>7411</v>
          </cell>
          <cell r="D31">
            <v>7231</v>
          </cell>
          <cell r="E31">
            <v>63178</v>
          </cell>
          <cell r="F31">
            <v>6302</v>
          </cell>
          <cell r="G31">
            <v>2.4892822569492465</v>
          </cell>
          <cell r="H31">
            <v>-8.9966452774486392</v>
          </cell>
          <cell r="I31">
            <v>-88.269650827819831</v>
          </cell>
          <cell r="J31">
            <v>-1.3788609868629587</v>
          </cell>
          <cell r="K31">
            <v>17.597588067280228</v>
          </cell>
          <cell r="L31">
            <v>0.99717095521910526</v>
          </cell>
          <cell r="N31">
            <v>-650.54742001231114</v>
          </cell>
          <cell r="O31">
            <v>-871.13679428028001</v>
          </cell>
          <cell r="P31">
            <v>62.841713597908019</v>
          </cell>
        </row>
        <row r="32">
          <cell r="A32" t="str">
            <v>J&amp;J Med Switzerland</v>
          </cell>
          <cell r="B32" t="str">
            <v>004840</v>
          </cell>
          <cell r="C32">
            <v>7422</v>
          </cell>
          <cell r="D32">
            <v>6611</v>
          </cell>
          <cell r="E32">
            <v>61703</v>
          </cell>
          <cell r="F32">
            <v>6405</v>
          </cell>
          <cell r="G32">
            <v>12.267433066101951</v>
          </cell>
          <cell r="H32">
            <v>4.7287256150552421</v>
          </cell>
          <cell r="I32">
            <v>-87.971411438665868</v>
          </cell>
          <cell r="J32">
            <v>7.4178650905697474E-2</v>
          </cell>
          <cell r="K32">
            <v>15.878220140515225</v>
          </cell>
          <cell r="L32">
            <v>4.6538133202755043</v>
          </cell>
          <cell r="N32">
            <v>312.61605041130207</v>
          </cell>
          <cell r="O32">
            <v>45.770452968342518</v>
          </cell>
          <cell r="P32">
            <v>298.07674316364603</v>
          </cell>
        </row>
        <row r="33">
          <cell r="A33" t="str">
            <v>J&amp;J Prof Pr Portugal</v>
          </cell>
          <cell r="B33" t="str">
            <v>004420</v>
          </cell>
          <cell r="C33">
            <v>4759</v>
          </cell>
          <cell r="D33">
            <v>4700</v>
          </cell>
          <cell r="E33">
            <v>42251</v>
          </cell>
          <cell r="F33">
            <v>3682</v>
          </cell>
          <cell r="G33">
            <v>1.2553191489361701</v>
          </cell>
          <cell r="H33">
            <v>-10.084375213734234</v>
          </cell>
          <cell r="I33">
            <v>-88.736361269555744</v>
          </cell>
          <cell r="J33">
            <v>0.69510268562401378</v>
          </cell>
          <cell r="K33">
            <v>29.250407387289517</v>
          </cell>
          <cell r="L33">
            <v>11.255449408122596</v>
          </cell>
          <cell r="N33">
            <v>-473.96563504550898</v>
          </cell>
          <cell r="O33">
            <v>293.68783570300207</v>
          </cell>
          <cell r="P33">
            <v>414.42564720707395</v>
          </cell>
        </row>
        <row r="34">
          <cell r="A34" t="str">
            <v>J&amp;J Prof Pr Spain</v>
          </cell>
          <cell r="B34" t="str">
            <v>004600</v>
          </cell>
          <cell r="C34">
            <v>15289</v>
          </cell>
          <cell r="D34">
            <v>13075</v>
          </cell>
          <cell r="E34">
            <v>134378</v>
          </cell>
          <cell r="F34">
            <v>11463</v>
          </cell>
          <cell r="G34">
            <v>16.933078393881452</v>
          </cell>
          <cell r="H34">
            <v>3.6395653547899882</v>
          </cell>
          <cell r="I34">
            <v>-88.622393546562677</v>
          </cell>
          <cell r="J34">
            <v>1.0191409742689652</v>
          </cell>
          <cell r="K34">
            <v>33.376951932303932</v>
          </cell>
          <cell r="L34">
            <v>14.672599742405914</v>
          </cell>
          <cell r="N34">
            <v>475.87317013879101</v>
          </cell>
          <cell r="O34">
            <v>1369.5012584031499</v>
          </cell>
          <cell r="P34">
            <v>1681.9201084719898</v>
          </cell>
        </row>
        <row r="35">
          <cell r="A35" t="str">
            <v>J&amp;J Prof Pr Sweden</v>
          </cell>
          <cell r="B35" t="str">
            <v>002610</v>
          </cell>
          <cell r="C35">
            <v>14706</v>
          </cell>
          <cell r="D35">
            <v>13829</v>
          </cell>
          <cell r="E35">
            <v>100967</v>
          </cell>
          <cell r="F35">
            <v>11665</v>
          </cell>
          <cell r="G35">
            <v>6.341745607057633</v>
          </cell>
          <cell r="H35">
            <v>-5.7608825756235662</v>
          </cell>
          <cell r="I35">
            <v>-85.434845048382144</v>
          </cell>
          <cell r="J35">
            <v>-0.89445438282647594</v>
          </cell>
          <cell r="K35">
            <v>26.069438491213031</v>
          </cell>
          <cell r="L35">
            <v>6.0447554158102292</v>
          </cell>
          <cell r="N35">
            <v>-796.6724513829829</v>
          </cell>
          <cell r="O35">
            <v>-903.10375670840801</v>
          </cell>
          <cell r="P35">
            <v>705.12071925426324</v>
          </cell>
        </row>
        <row r="36">
          <cell r="A36" t="str">
            <v>West Umbrellas</v>
          </cell>
          <cell r="B36" t="str">
            <v>A000FB</v>
          </cell>
          <cell r="C36">
            <v>69110</v>
          </cell>
          <cell r="D36">
            <v>63390</v>
          </cell>
          <cell r="E36">
            <v>562429</v>
          </cell>
          <cell r="F36">
            <v>55276</v>
          </cell>
          <cell r="G36">
            <v>9.0235052847452284</v>
          </cell>
          <cell r="H36">
            <v>-2.7554452061862769</v>
          </cell>
          <cell r="I36">
            <v>-87.712226787736768</v>
          </cell>
          <cell r="J36">
            <v>-5.0378292561146447E-2</v>
          </cell>
          <cell r="K36">
            <v>25.027136551125263</v>
          </cell>
          <cell r="L36">
            <v>7.4871363167042171</v>
          </cell>
          <cell r="N36">
            <v>-1746.676716201481</v>
          </cell>
          <cell r="O36">
            <v>-283.34212706873035</v>
          </cell>
          <cell r="P36">
            <v>4138.5894704214234</v>
          </cell>
        </row>
        <row r="37">
          <cell r="A37" t="str">
            <v>J&amp;J Prof Czech Repub</v>
          </cell>
          <cell r="B37" t="str">
            <v>002130</v>
          </cell>
          <cell r="C37">
            <v>4214</v>
          </cell>
          <cell r="D37">
            <v>3738</v>
          </cell>
          <cell r="E37">
            <v>32008</v>
          </cell>
          <cell r="F37">
            <v>3198</v>
          </cell>
          <cell r="G37">
            <v>12.734082397003744</v>
          </cell>
          <cell r="H37">
            <v>5.0568169364845401</v>
          </cell>
          <cell r="I37">
            <v>-86.834541364658833</v>
          </cell>
          <cell r="J37">
            <v>0.84768185745638303</v>
          </cell>
          <cell r="K37">
            <v>31.769856160100062</v>
          </cell>
          <cell r="L37">
            <v>19.962134279547847</v>
          </cell>
          <cell r="N37">
            <v>189.0238170857921</v>
          </cell>
          <cell r="O37">
            <v>271.32600893463911</v>
          </cell>
          <cell r="P37">
            <v>638.38905425994017</v>
          </cell>
        </row>
        <row r="38">
          <cell r="A38" t="str">
            <v>J&amp;J Prof Prd Hungary</v>
          </cell>
          <cell r="B38" t="str">
            <v>002320</v>
          </cell>
          <cell r="C38">
            <v>1987</v>
          </cell>
          <cell r="D38">
            <v>2047</v>
          </cell>
          <cell r="E38">
            <v>17506</v>
          </cell>
          <cell r="F38">
            <v>1613</v>
          </cell>
          <cell r="G38">
            <v>-2.9311187103077674</v>
          </cell>
          <cell r="H38">
            <v>-7.8189994082447969</v>
          </cell>
          <cell r="I38">
            <v>-88.64960584942304</v>
          </cell>
          <cell r="J38">
            <v>-1.6014985265043928</v>
          </cell>
          <cell r="K38">
            <v>23.186608803471792</v>
          </cell>
          <cell r="L38">
            <v>10.475154711573525</v>
          </cell>
          <cell r="N38">
            <v>-160.05491788677099</v>
          </cell>
          <cell r="O38">
            <v>-280.35833204985897</v>
          </cell>
          <cell r="P38">
            <v>168.96424549768096</v>
          </cell>
        </row>
        <row r="39">
          <cell r="A39" t="str">
            <v>J&amp;J Prof Prd Poland</v>
          </cell>
          <cell r="B39" t="str">
            <v>002560</v>
          </cell>
          <cell r="C39">
            <v>4073</v>
          </cell>
          <cell r="D39">
            <v>5557</v>
          </cell>
          <cell r="E39">
            <v>33546</v>
          </cell>
          <cell r="F39">
            <v>4456</v>
          </cell>
          <cell r="G39">
            <v>-26.70505668526183</v>
          </cell>
          <cell r="H39">
            <v>-26.882385951523485</v>
          </cell>
          <cell r="I39">
            <v>-87.85846300602158</v>
          </cell>
          <cell r="J39">
            <v>-3.4617841502928526</v>
          </cell>
          <cell r="K39">
            <v>-8.5951526032315986</v>
          </cell>
          <cell r="L39">
            <v>-13.536341730182674</v>
          </cell>
          <cell r="N39">
            <v>-1493.8541873261602</v>
          </cell>
          <cell r="O39">
            <v>-1161.2901110572404</v>
          </cell>
          <cell r="P39">
            <v>-603.17938749693997</v>
          </cell>
        </row>
        <row r="40">
          <cell r="A40" t="str">
            <v>J&amp;J Prof Russia</v>
          </cell>
          <cell r="B40" t="str">
            <v>004466</v>
          </cell>
          <cell r="C40">
            <v>4557</v>
          </cell>
          <cell r="D40">
            <v>3320</v>
          </cell>
          <cell r="E40">
            <v>26280</v>
          </cell>
          <cell r="F40">
            <v>2795</v>
          </cell>
          <cell r="G40">
            <v>37.25903614457831</v>
          </cell>
          <cell r="H40">
            <v>37.25903614457831</v>
          </cell>
          <cell r="I40">
            <v>-82.659817351598178</v>
          </cell>
          <cell r="J40">
            <v>-1.2557077625570778</v>
          </cell>
          <cell r="K40">
            <v>63.041144901610018</v>
          </cell>
          <cell r="L40">
            <v>63.041144901610018</v>
          </cell>
          <cell r="N40">
            <v>1237</v>
          </cell>
          <cell r="O40">
            <v>-330.00000000000006</v>
          </cell>
          <cell r="P40">
            <v>1762</v>
          </cell>
        </row>
        <row r="41">
          <cell r="A41" t="str">
            <v>J&amp;J S.E. Slovenia</v>
          </cell>
          <cell r="B41" t="str">
            <v>002790</v>
          </cell>
          <cell r="C41">
            <v>2462</v>
          </cell>
          <cell r="D41">
            <v>2232</v>
          </cell>
          <cell r="E41">
            <v>19260</v>
          </cell>
          <cell r="F41">
            <v>1669</v>
          </cell>
          <cell r="G41">
            <v>10.304659498207885</v>
          </cell>
          <cell r="H41">
            <v>0.64548446178489671</v>
          </cell>
          <cell r="I41">
            <v>-87.21703011422639</v>
          </cell>
          <cell r="J41">
            <v>1.8555618895867394</v>
          </cell>
          <cell r="K41">
            <v>47.513481126423009</v>
          </cell>
          <cell r="L41">
            <v>30.59488752761354</v>
          </cell>
          <cell r="N41">
            <v>14.407213187038893</v>
          </cell>
          <cell r="O41">
            <v>357.38121993440598</v>
          </cell>
          <cell r="P41">
            <v>510.62867283587002</v>
          </cell>
        </row>
        <row r="42">
          <cell r="A42" t="str">
            <v>J&amp;J Medical Turkey</v>
          </cell>
          <cell r="B42" t="str">
            <v>002693</v>
          </cell>
          <cell r="C42">
            <v>1687</v>
          </cell>
          <cell r="D42">
            <v>1889</v>
          </cell>
          <cell r="E42">
            <v>10061</v>
          </cell>
          <cell r="F42">
            <v>1490</v>
          </cell>
          <cell r="G42">
            <v>-10.69348861831657</v>
          </cell>
          <cell r="H42">
            <v>-13.007523259004447</v>
          </cell>
          <cell r="I42">
            <v>-83.232283073253171</v>
          </cell>
          <cell r="J42">
            <v>2.1955128205128212</v>
          </cell>
          <cell r="K42">
            <v>13.221476510067117</v>
          </cell>
          <cell r="L42">
            <v>6.8753174985187915</v>
          </cell>
          <cell r="N42">
            <v>-245.71211436259401</v>
          </cell>
          <cell r="O42">
            <v>220.89054487179493</v>
          </cell>
          <cell r="P42">
            <v>102.44223072793</v>
          </cell>
        </row>
        <row r="43">
          <cell r="A43" t="str">
            <v>East Umbrellas</v>
          </cell>
          <cell r="B43" t="str">
            <v>A000FC</v>
          </cell>
          <cell r="C43">
            <v>18980</v>
          </cell>
          <cell r="D43">
            <v>18783</v>
          </cell>
          <cell r="E43">
            <v>138661</v>
          </cell>
          <cell r="F43">
            <v>15221</v>
          </cell>
          <cell r="G43">
            <v>1.0488207421604643</v>
          </cell>
          <cell r="H43">
            <v>-2.444711650442922</v>
          </cell>
          <cell r="I43">
            <v>-86.311940632189291</v>
          </cell>
          <cell r="J43">
            <v>-0.66496756071733165</v>
          </cell>
          <cell r="K43">
            <v>24.696143485973327</v>
          </cell>
          <cell r="L43">
            <v>16.945304617465876</v>
          </cell>
          <cell r="N43">
            <v>-459.19018930269408</v>
          </cell>
          <cell r="O43">
            <v>-922.05066936625929</v>
          </cell>
          <cell r="P43">
            <v>2579.2448158244811</v>
          </cell>
        </row>
        <row r="44">
          <cell r="A44" t="str">
            <v>J&amp;J Prof Pr S Africa</v>
          </cell>
          <cell r="B44" t="str">
            <v>004530</v>
          </cell>
          <cell r="C44">
            <v>8292</v>
          </cell>
          <cell r="D44">
            <v>8706</v>
          </cell>
          <cell r="E44">
            <v>49912</v>
          </cell>
          <cell r="F44">
            <v>4084</v>
          </cell>
          <cell r="G44">
            <v>-4.755341144038594</v>
          </cell>
          <cell r="H44">
            <v>-27.207438921804162</v>
          </cell>
          <cell r="I44">
            <v>-83.386760698829946</v>
          </cell>
          <cell r="J44">
            <v>3.2250234428696718</v>
          </cell>
          <cell r="K44">
            <v>103.0362389813908</v>
          </cell>
          <cell r="L44">
            <v>40.873838784935359</v>
          </cell>
          <cell r="N44">
            <v>-2368.6796325322703</v>
          </cell>
          <cell r="O44">
            <v>1609.6737008051107</v>
          </cell>
          <cell r="P44">
            <v>1669.2875759767601</v>
          </cell>
        </row>
        <row r="45">
          <cell r="A45" t="str">
            <v>J&amp;J Prof. Egypt</v>
          </cell>
          <cell r="B45" t="str">
            <v>003505</v>
          </cell>
          <cell r="C45">
            <v>1012</v>
          </cell>
          <cell r="D45">
            <v>1139</v>
          </cell>
          <cell r="E45">
            <v>8134</v>
          </cell>
          <cell r="F45">
            <v>910</v>
          </cell>
          <cell r="G45">
            <v>-11.150131694468833</v>
          </cell>
          <cell r="H45">
            <v>15.508036175553823</v>
          </cell>
          <cell r="I45">
            <v>-87.558396852716996</v>
          </cell>
          <cell r="J45">
            <v>5.8116058441699421</v>
          </cell>
          <cell r="K45">
            <v>11.208791208791208</v>
          </cell>
          <cell r="L45">
            <v>44.818918612380003</v>
          </cell>
          <cell r="N45">
            <v>176.63653203955803</v>
          </cell>
          <cell r="O45">
            <v>472.71601936478305</v>
          </cell>
          <cell r="P45">
            <v>407.85215937265804</v>
          </cell>
        </row>
        <row r="46">
          <cell r="A46" t="str">
            <v>J&amp;J Medical Israel</v>
          </cell>
          <cell r="B46" t="str">
            <v>004966</v>
          </cell>
          <cell r="C46">
            <v>3195</v>
          </cell>
          <cell r="D46">
            <v>2296</v>
          </cell>
          <cell r="E46">
            <v>25562</v>
          </cell>
          <cell r="F46">
            <v>2333</v>
          </cell>
          <cell r="G46">
            <v>39.155052264808369</v>
          </cell>
          <cell r="H46">
            <v>33.201748187803226</v>
          </cell>
          <cell r="I46">
            <v>-87.500978014239877</v>
          </cell>
          <cell r="J46">
            <v>1.7320620112498275</v>
          </cell>
          <cell r="K46">
            <v>36.948135447921132</v>
          </cell>
          <cell r="L46">
            <v>28.773775264712476</v>
          </cell>
          <cell r="N46">
            <v>762.31213839196209</v>
          </cell>
          <cell r="O46">
            <v>442.74969131568093</v>
          </cell>
          <cell r="P46">
            <v>671.29217692574207</v>
          </cell>
        </row>
        <row r="47">
          <cell r="A47" t="str">
            <v>J&amp;J Prof Middle East</v>
          </cell>
          <cell r="B47" t="str">
            <v>004961</v>
          </cell>
          <cell r="C47">
            <v>4553</v>
          </cell>
          <cell r="D47">
            <v>4043</v>
          </cell>
          <cell r="E47">
            <v>39904</v>
          </cell>
          <cell r="F47">
            <v>3282</v>
          </cell>
          <cell r="G47">
            <v>12.614395251051201</v>
          </cell>
          <cell r="H47">
            <v>12.614395251051201</v>
          </cell>
          <cell r="I47">
            <v>-88.590116279069775</v>
          </cell>
          <cell r="J47">
            <v>1.8544506816359263</v>
          </cell>
          <cell r="K47">
            <v>38.726386349786715</v>
          </cell>
          <cell r="L47">
            <v>38.726386349786715</v>
          </cell>
          <cell r="N47">
            <v>510.00000000000011</v>
          </cell>
          <cell r="O47">
            <v>740.00000000000011</v>
          </cell>
          <cell r="P47">
            <v>1271</v>
          </cell>
        </row>
        <row r="48">
          <cell r="A48" t="str">
            <v>Africa/ME</v>
          </cell>
          <cell r="B48" t="str">
            <v>A000FD</v>
          </cell>
          <cell r="C48">
            <v>17052</v>
          </cell>
          <cell r="D48">
            <v>16184</v>
          </cell>
          <cell r="E48">
            <v>123512</v>
          </cell>
          <cell r="F48">
            <v>10609</v>
          </cell>
          <cell r="G48">
            <v>5.3633217993079585</v>
          </cell>
          <cell r="H48">
            <v>-5.6829644222735451</v>
          </cell>
          <cell r="I48">
            <v>-86.194054019042696</v>
          </cell>
          <cell r="J48">
            <v>2.6435807140080105</v>
          </cell>
          <cell r="K48">
            <v>60.73145442548779</v>
          </cell>
          <cell r="L48">
            <v>37.887000775522303</v>
          </cell>
          <cell r="N48">
            <v>-919.73096210075062</v>
          </cell>
          <cell r="O48">
            <v>3265.1394114855739</v>
          </cell>
          <cell r="P48">
            <v>4019.4319122751613</v>
          </cell>
        </row>
        <row r="49">
          <cell r="A49" t="str">
            <v>Ttl Hak Umbrellas</v>
          </cell>
          <cell r="B49" t="str">
            <v>A000DN</v>
          </cell>
          <cell r="C49">
            <v>105142</v>
          </cell>
          <cell r="D49">
            <v>98357</v>
          </cell>
          <cell r="E49">
            <v>824602</v>
          </cell>
          <cell r="F49">
            <v>81106</v>
          </cell>
          <cell r="G49">
            <v>6.8983397216263205</v>
          </cell>
          <cell r="H49">
            <v>-3.1778092739763584</v>
          </cell>
          <cell r="I49">
            <v>-87.249363935571353</v>
          </cell>
          <cell r="J49">
            <v>0.24978675955801524</v>
          </cell>
          <cell r="K49">
            <v>29.63529208689863</v>
          </cell>
          <cell r="L49">
            <v>13.238559660840217</v>
          </cell>
          <cell r="N49">
            <v>-3125.5978676049267</v>
          </cell>
          <cell r="O49">
            <v>2059.7466150505848</v>
          </cell>
          <cell r="P49">
            <v>10737.266198521065</v>
          </cell>
        </row>
        <row r="50">
          <cell r="A50" t="str">
            <v>Ttl Hak</v>
          </cell>
          <cell r="B50" t="str">
            <v>A000CF</v>
          </cell>
          <cell r="C50">
            <v>105142</v>
          </cell>
          <cell r="D50">
            <v>98357</v>
          </cell>
          <cell r="E50">
            <v>824602</v>
          </cell>
          <cell r="F50">
            <v>81106</v>
          </cell>
          <cell r="G50">
            <v>6.8983397216263205</v>
          </cell>
          <cell r="H50">
            <v>-3.1778092739763584</v>
          </cell>
          <cell r="I50">
            <v>-87.249363935571353</v>
          </cell>
          <cell r="J50">
            <v>0.24978675955801524</v>
          </cell>
          <cell r="K50">
            <v>29.63529208689863</v>
          </cell>
          <cell r="L50">
            <v>13.238559660840217</v>
          </cell>
          <cell r="N50">
            <v>-3125.5978676049267</v>
          </cell>
          <cell r="O50">
            <v>2059.7466150505848</v>
          </cell>
          <cell r="P50">
            <v>10737.266198521065</v>
          </cell>
        </row>
        <row r="51">
          <cell r="A51" t="str">
            <v>Cordis USA</v>
          </cell>
          <cell r="B51" t="str">
            <v>001650</v>
          </cell>
          <cell r="C51">
            <v>221371</v>
          </cell>
          <cell r="D51">
            <v>252440</v>
          </cell>
          <cell r="E51">
            <v>1077265</v>
          </cell>
          <cell r="F51">
            <v>82898</v>
          </cell>
          <cell r="G51">
            <v>-12.307479004912059</v>
          </cell>
          <cell r="H51">
            <v>-12.307479004912059</v>
          </cell>
          <cell r="I51">
            <v>-79.450645848514526</v>
          </cell>
          <cell r="J51">
            <v>-3.3887669236445999</v>
          </cell>
          <cell r="K51">
            <v>167.04021809935099</v>
          </cell>
          <cell r="L51">
            <v>167.04021809935099</v>
          </cell>
          <cell r="N51">
            <v>-31069</v>
          </cell>
          <cell r="O51">
            <v>-36506</v>
          </cell>
          <cell r="P51">
            <v>138473</v>
          </cell>
        </row>
        <row r="52">
          <cell r="A52" t="str">
            <v>Cordis Roden</v>
          </cell>
          <cell r="B52" t="str">
            <v>002523</v>
          </cell>
          <cell r="C52">
            <v>85</v>
          </cell>
          <cell r="D52">
            <v>0</v>
          </cell>
          <cell r="E52">
            <v>279</v>
          </cell>
          <cell r="F52">
            <v>97</v>
          </cell>
          <cell r="G52">
            <v>0</v>
          </cell>
          <cell r="H52">
            <v>0</v>
          </cell>
          <cell r="I52">
            <v>-69.534050179211476</v>
          </cell>
          <cell r="J52">
            <v>37.848605577689234</v>
          </cell>
          <cell r="K52">
            <v>-12.371134020618559</v>
          </cell>
          <cell r="L52">
            <v>-26.312713084228452</v>
          </cell>
          <cell r="N52">
            <v>0</v>
          </cell>
          <cell r="O52">
            <v>105.59760956175296</v>
          </cell>
          <cell r="P52">
            <v>-25.523331691701596</v>
          </cell>
        </row>
        <row r="53">
          <cell r="A53" t="str">
            <v>Ttl Cordis Dom</v>
          </cell>
          <cell r="B53" t="str">
            <v>A000FE</v>
          </cell>
          <cell r="C53">
            <v>221456</v>
          </cell>
          <cell r="D53">
            <v>252440</v>
          </cell>
          <cell r="E53">
            <v>1077544</v>
          </cell>
          <cell r="F53">
            <v>82995</v>
          </cell>
          <cell r="G53">
            <v>-12.273807637458406</v>
          </cell>
          <cell r="H53">
            <v>-12.273807637458406</v>
          </cell>
          <cell r="I53">
            <v>-79.448078222327808</v>
          </cell>
          <cell r="J53">
            <v>-3.3780896548482708</v>
          </cell>
          <cell r="K53">
            <v>166.8305319597566</v>
          </cell>
          <cell r="L53">
            <v>166.81423780746829</v>
          </cell>
          <cell r="N53">
            <v>-30984</v>
          </cell>
          <cell r="O53">
            <v>-36400.402390438248</v>
          </cell>
          <cell r="P53">
            <v>138447.47666830831</v>
          </cell>
        </row>
        <row r="54">
          <cell r="A54" t="str">
            <v>Cordis Benelux</v>
          </cell>
          <cell r="B54" t="str">
            <v>002521</v>
          </cell>
          <cell r="C54">
            <v>2388</v>
          </cell>
          <cell r="D54">
            <v>3161</v>
          </cell>
          <cell r="E54">
            <v>22960</v>
          </cell>
          <cell r="F54">
            <v>3106</v>
          </cell>
          <cell r="G54">
            <v>-24.454286618158815</v>
          </cell>
          <cell r="H54">
            <v>-33.283188952935774</v>
          </cell>
          <cell r="I54">
            <v>-89.599303135888491</v>
          </cell>
          <cell r="J54">
            <v>3.546855315437544</v>
          </cell>
          <cell r="K54">
            <v>-23.116548615582744</v>
          </cell>
          <cell r="L54">
            <v>-33.618422916038313</v>
          </cell>
          <cell r="N54">
            <v>-1052.0816028022998</v>
          </cell>
          <cell r="O54">
            <v>814.35798042446015</v>
          </cell>
          <cell r="P54">
            <v>-1044.18821577215</v>
          </cell>
        </row>
        <row r="55">
          <cell r="A55" t="str">
            <v>Cordis France</v>
          </cell>
          <cell r="B55" t="str">
            <v>002232</v>
          </cell>
          <cell r="C55">
            <v>4209</v>
          </cell>
          <cell r="D55">
            <v>6163</v>
          </cell>
          <cell r="E55">
            <v>39865</v>
          </cell>
          <cell r="F55">
            <v>3694</v>
          </cell>
          <cell r="G55">
            <v>-31.70533830926497</v>
          </cell>
          <cell r="H55">
            <v>-39.554905263826875</v>
          </cell>
          <cell r="I55">
            <v>-89.441866298758313</v>
          </cell>
          <cell r="J55">
            <v>-4.7022380978958482</v>
          </cell>
          <cell r="K55">
            <v>13.941526800216568</v>
          </cell>
          <cell r="L55">
            <v>-1.9951253549154848</v>
          </cell>
          <cell r="N55">
            <v>-2437.76881140965</v>
          </cell>
          <cell r="O55">
            <v>-1874.5472177261797</v>
          </cell>
          <cell r="P55">
            <v>-73.699930610578008</v>
          </cell>
        </row>
        <row r="56">
          <cell r="A56" t="str">
            <v>Cordis Germany</v>
          </cell>
          <cell r="B56" t="str">
            <v>002302</v>
          </cell>
          <cell r="C56">
            <v>6657</v>
          </cell>
          <cell r="D56">
            <v>9191</v>
          </cell>
          <cell r="E56">
            <v>57420</v>
          </cell>
          <cell r="F56">
            <v>6298</v>
          </cell>
          <cell r="G56">
            <v>-27.570449352627566</v>
          </cell>
          <cell r="H56">
            <v>-35.795380260822533</v>
          </cell>
          <cell r="I56">
            <v>-88.406478578892361</v>
          </cell>
          <cell r="J56">
            <v>-0.85831089066707933</v>
          </cell>
          <cell r="K56">
            <v>5.7002222927913628</v>
          </cell>
          <cell r="L56">
            <v>-9.2469529235828674</v>
          </cell>
          <cell r="N56">
            <v>-3289.9533997721992</v>
          </cell>
          <cell r="O56">
            <v>-492.84211342103691</v>
          </cell>
          <cell r="P56">
            <v>-582.37309512724892</v>
          </cell>
        </row>
        <row r="57">
          <cell r="A57" t="str">
            <v>Cordis Italy</v>
          </cell>
          <cell r="B57" t="str">
            <v>002332</v>
          </cell>
          <cell r="C57">
            <v>6276</v>
          </cell>
          <cell r="D57">
            <v>6564</v>
          </cell>
          <cell r="E57">
            <v>50286</v>
          </cell>
          <cell r="F57">
            <v>5177</v>
          </cell>
          <cell r="G57">
            <v>-4.3875685557586834</v>
          </cell>
          <cell r="H57">
            <v>-15.204985407905333</v>
          </cell>
          <cell r="I57">
            <v>-87.519389094380145</v>
          </cell>
          <cell r="J57">
            <v>5.811946902654876</v>
          </cell>
          <cell r="K57">
            <v>21.228510720494498</v>
          </cell>
          <cell r="L57">
            <v>4.0335548848948433</v>
          </cell>
          <cell r="N57">
            <v>-998.05524217490608</v>
          </cell>
          <cell r="O57">
            <v>2922.5956194690311</v>
          </cell>
          <cell r="P57">
            <v>208.81713639100604</v>
          </cell>
        </row>
        <row r="58">
          <cell r="A58" t="str">
            <v>Cordis UK</v>
          </cell>
          <cell r="B58" t="str">
            <v>005102</v>
          </cell>
          <cell r="C58">
            <v>2832</v>
          </cell>
          <cell r="D58">
            <v>4461</v>
          </cell>
          <cell r="E58">
            <v>26360</v>
          </cell>
          <cell r="F58">
            <v>3625</v>
          </cell>
          <cell r="G58">
            <v>-36.516476126429055</v>
          </cell>
          <cell r="H58">
            <v>-38.437273494676532</v>
          </cell>
          <cell r="I58">
            <v>-89.256449165402145</v>
          </cell>
          <cell r="J58">
            <v>2.0429384060187181</v>
          </cell>
          <cell r="K58">
            <v>-21.875862068965521</v>
          </cell>
          <cell r="L58">
            <v>-25.102352322579918</v>
          </cell>
          <cell r="N58">
            <v>-1714.6867705975201</v>
          </cell>
          <cell r="O58">
            <v>538.51856382653409</v>
          </cell>
          <cell r="P58">
            <v>-909.96027169352203</v>
          </cell>
        </row>
        <row r="59">
          <cell r="A59" t="str">
            <v>Ttl Cordis Intl</v>
          </cell>
          <cell r="B59" t="str">
            <v>A000FF</v>
          </cell>
          <cell r="C59">
            <v>22362</v>
          </cell>
          <cell r="D59">
            <v>29540</v>
          </cell>
          <cell r="E59">
            <v>196891</v>
          </cell>
          <cell r="F59">
            <v>21900</v>
          </cell>
          <cell r="G59">
            <v>-24.299255247122545</v>
          </cell>
          <cell r="H59">
            <v>-32.134549176562544</v>
          </cell>
          <cell r="I59">
            <v>-88.642446836066654</v>
          </cell>
          <cell r="J59">
            <v>0.96910617172588231</v>
          </cell>
          <cell r="K59">
            <v>2.1095890410958908</v>
          </cell>
          <cell r="L59">
            <v>-10.965316789098139</v>
          </cell>
          <cell r="N59">
            <v>-9492.5458267565755</v>
          </cell>
          <cell r="O59">
            <v>1908.0828325728069</v>
          </cell>
          <cell r="P59">
            <v>-2401.4043768124925</v>
          </cell>
        </row>
        <row r="60">
          <cell r="A60" t="str">
            <v>Ttl Cordis Direct</v>
          </cell>
          <cell r="B60" t="str">
            <v>A000DO</v>
          </cell>
          <cell r="C60">
            <v>243818</v>
          </cell>
          <cell r="D60">
            <v>281980</v>
          </cell>
          <cell r="E60">
            <v>1274435</v>
          </cell>
          <cell r="F60">
            <v>104895</v>
          </cell>
          <cell r="G60">
            <v>-13.533583942123556</v>
          </cell>
          <cell r="H60">
            <v>-14.354403087721321</v>
          </cell>
          <cell r="I60">
            <v>-80.868541745950168</v>
          </cell>
          <cell r="J60">
            <v>-2.7064793071333919</v>
          </cell>
          <cell r="K60">
            <v>132.44005910672578</v>
          </cell>
          <cell r="L60">
            <v>129.69738528194461</v>
          </cell>
          <cell r="N60">
            <v>-40476.545826756577</v>
          </cell>
          <cell r="O60">
            <v>-34492.319557865441</v>
          </cell>
          <cell r="P60">
            <v>136046.0722914958</v>
          </cell>
        </row>
        <row r="61">
          <cell r="A61" t="str">
            <v>Biosense Webster USA</v>
          </cell>
          <cell r="B61" t="str">
            <v>001655</v>
          </cell>
          <cell r="C61">
            <v>11472</v>
          </cell>
          <cell r="D61">
            <v>9359</v>
          </cell>
          <cell r="E61">
            <v>77807</v>
          </cell>
          <cell r="F61">
            <v>9470</v>
          </cell>
          <cell r="G61">
            <v>22.57719841863447</v>
          </cell>
          <cell r="H61">
            <v>22.57719841863447</v>
          </cell>
          <cell r="I61">
            <v>-85.255825311347309</v>
          </cell>
          <cell r="J61">
            <v>6.5546801701646368E-2</v>
          </cell>
          <cell r="K61">
            <v>21.140443505807813</v>
          </cell>
          <cell r="L61">
            <v>21.140443505807813</v>
          </cell>
          <cell r="N61">
            <v>2113</v>
          </cell>
          <cell r="O61">
            <v>50.999999999999986</v>
          </cell>
          <cell r="P61">
            <v>2002</v>
          </cell>
        </row>
        <row r="62">
          <cell r="A62" t="str">
            <v>Biosense Europe</v>
          </cell>
          <cell r="B62" t="str">
            <v>003717</v>
          </cell>
          <cell r="C62">
            <v>4335</v>
          </cell>
          <cell r="D62">
            <v>4821</v>
          </cell>
          <cell r="E62">
            <v>38769</v>
          </cell>
          <cell r="F62">
            <v>3587</v>
          </cell>
          <cell r="G62">
            <v>-10.080896079651525</v>
          </cell>
          <cell r="H62">
            <v>-20.30649741313497</v>
          </cell>
          <cell r="I62">
            <v>-88.818385823725151</v>
          </cell>
          <cell r="J62">
            <v>-4.3415879939166073</v>
          </cell>
          <cell r="K62">
            <v>20.85308056872038</v>
          </cell>
          <cell r="L62">
            <v>3.7489497405865633</v>
          </cell>
          <cell r="N62">
            <v>-978.97624028723681</v>
          </cell>
          <cell r="O62">
            <v>-1683.1902493615296</v>
          </cell>
          <cell r="P62">
            <v>134.47482719484</v>
          </cell>
        </row>
        <row r="63">
          <cell r="A63" t="str">
            <v>Ttl Biosense</v>
          </cell>
          <cell r="B63" t="str">
            <v>A000DP</v>
          </cell>
          <cell r="C63">
            <v>15807</v>
          </cell>
          <cell r="D63">
            <v>14180</v>
          </cell>
          <cell r="E63">
            <v>116576</v>
          </cell>
          <cell r="F63">
            <v>13057</v>
          </cell>
          <cell r="G63">
            <v>11.473906911142453</v>
          </cell>
          <cell r="H63">
            <v>7.9973466834468478</v>
          </cell>
          <cell r="I63">
            <v>-86.440605270381553</v>
          </cell>
          <cell r="J63">
            <v>-1.4001082979013943</v>
          </cell>
          <cell r="K63">
            <v>21.061499578770007</v>
          </cell>
          <cell r="L63">
            <v>16.362677699278851</v>
          </cell>
          <cell r="N63">
            <v>1134.023759712763</v>
          </cell>
          <cell r="O63">
            <v>-1632.1902493615296</v>
          </cell>
          <cell r="P63">
            <v>2136.4748271948397</v>
          </cell>
        </row>
        <row r="64">
          <cell r="A64" t="str">
            <v>Ttl Croce Direct</v>
          </cell>
          <cell r="B64" t="str">
            <v>A000CG</v>
          </cell>
          <cell r="C64">
            <v>259625</v>
          </cell>
          <cell r="D64">
            <v>296160</v>
          </cell>
          <cell r="E64">
            <v>1391011</v>
          </cell>
          <cell r="F64">
            <v>117952</v>
          </cell>
          <cell r="G64">
            <v>-12.336237169097785</v>
          </cell>
          <cell r="H64">
            <v>-13.28421193511744</v>
          </cell>
          <cell r="I64">
            <v>-81.335517835588661</v>
          </cell>
          <cell r="J64">
            <v>-2.5969967029180197</v>
          </cell>
          <cell r="K64">
            <v>120.11072300596852</v>
          </cell>
          <cell r="L64">
            <v>117.15150834126649</v>
          </cell>
          <cell r="N64">
            <v>-39342.522067043814</v>
          </cell>
          <cell r="O64">
            <v>-36124.509807226976</v>
          </cell>
          <cell r="P64">
            <v>138182.54711869065</v>
          </cell>
        </row>
        <row r="65">
          <cell r="A65" t="str">
            <v>DePuy Ortho Joint US</v>
          </cell>
          <cell r="B65" t="str">
            <v>000940</v>
          </cell>
          <cell r="C65">
            <v>90919</v>
          </cell>
          <cell r="D65">
            <v>83673</v>
          </cell>
          <cell r="E65">
            <v>710949</v>
          </cell>
          <cell r="F65">
            <v>80388</v>
          </cell>
          <cell r="G65">
            <v>8.6599022384759721</v>
          </cell>
          <cell r="H65">
            <v>8.6599022384759721</v>
          </cell>
          <cell r="I65">
            <v>-87.211600269498945</v>
          </cell>
          <cell r="J65">
            <v>-0.2966457509610394</v>
          </cell>
          <cell r="K65">
            <v>13.100213962282929</v>
          </cell>
          <cell r="L65">
            <v>13.100213962282929</v>
          </cell>
          <cell r="N65">
            <v>7246</v>
          </cell>
          <cell r="O65">
            <v>-2109</v>
          </cell>
          <cell r="P65">
            <v>10531</v>
          </cell>
        </row>
        <row r="66">
          <cell r="A66" t="str">
            <v>DePuy Acromed USA</v>
          </cell>
          <cell r="B66" t="str">
            <v>000942</v>
          </cell>
          <cell r="C66">
            <v>48876</v>
          </cell>
          <cell r="D66">
            <v>47457</v>
          </cell>
          <cell r="E66">
            <v>371515</v>
          </cell>
          <cell r="F66">
            <v>39456</v>
          </cell>
          <cell r="G66">
            <v>2.9900752259940577</v>
          </cell>
          <cell r="H66">
            <v>2.9900752259940577</v>
          </cell>
          <cell r="I66">
            <v>-86.844138190920944</v>
          </cell>
          <cell r="J66">
            <v>-0.66888281765204638</v>
          </cell>
          <cell r="K66">
            <v>23.874695863746958</v>
          </cell>
          <cell r="L66">
            <v>23.874695863746958</v>
          </cell>
          <cell r="N66">
            <v>1419</v>
          </cell>
          <cell r="O66">
            <v>-2485</v>
          </cell>
          <cell r="P66">
            <v>9420</v>
          </cell>
        </row>
        <row r="67">
          <cell r="A67" t="str">
            <v>DePuy Ace Medical US</v>
          </cell>
          <cell r="B67" t="str">
            <v>000944</v>
          </cell>
          <cell r="C67">
            <v>10995</v>
          </cell>
          <cell r="D67">
            <v>10698</v>
          </cell>
          <cell r="E67">
            <v>81700</v>
          </cell>
          <cell r="F67">
            <v>9073</v>
          </cell>
          <cell r="G67">
            <v>2.7762198541783509</v>
          </cell>
          <cell r="H67">
            <v>2.7762198541783509</v>
          </cell>
          <cell r="I67">
            <v>-86.542227662178703</v>
          </cell>
          <cell r="J67">
            <v>7.1713586291309666</v>
          </cell>
          <cell r="K67">
            <v>21.183731951945333</v>
          </cell>
          <cell r="L67">
            <v>21.183731951945333</v>
          </cell>
          <cell r="N67">
            <v>297</v>
          </cell>
          <cell r="O67">
            <v>5859</v>
          </cell>
          <cell r="P67">
            <v>1922.0000000000002</v>
          </cell>
        </row>
        <row r="68">
          <cell r="A68" t="str">
            <v>DePuy CBS USA</v>
          </cell>
          <cell r="B68" t="str">
            <v>000946</v>
          </cell>
          <cell r="C68">
            <v>2541</v>
          </cell>
          <cell r="D68">
            <v>3035</v>
          </cell>
          <cell r="E68">
            <v>19958</v>
          </cell>
          <cell r="F68">
            <v>2623</v>
          </cell>
          <cell r="G68">
            <v>-16.27677100494234</v>
          </cell>
          <cell r="H68">
            <v>-16.27677100494234</v>
          </cell>
          <cell r="I68">
            <v>-87.268263353041405</v>
          </cell>
          <cell r="J68">
            <v>-6.9445836256137889</v>
          </cell>
          <cell r="K68">
            <v>-3.1261913839115518</v>
          </cell>
          <cell r="L68">
            <v>-3.1261913839115518</v>
          </cell>
          <cell r="N68">
            <v>-494</v>
          </cell>
          <cell r="O68">
            <v>-1386</v>
          </cell>
          <cell r="P68">
            <v>-82</v>
          </cell>
        </row>
        <row r="69">
          <cell r="A69" t="str">
            <v>DePuy Ireland</v>
          </cell>
          <cell r="B69" t="str">
            <v>003970</v>
          </cell>
          <cell r="C69">
            <v>1858</v>
          </cell>
          <cell r="D69">
            <v>1621</v>
          </cell>
          <cell r="E69">
            <v>14951</v>
          </cell>
          <cell r="F69">
            <v>1656</v>
          </cell>
          <cell r="G69">
            <v>14.620604565083282</v>
          </cell>
          <cell r="H69">
            <v>2.0453756061178594</v>
          </cell>
          <cell r="I69">
            <v>-87.572737609524452</v>
          </cell>
          <cell r="J69">
            <v>-6.3695215417813857</v>
          </cell>
          <cell r="K69">
            <v>12.198067632850243</v>
          </cell>
          <cell r="L69">
            <v>-4.05141441527448</v>
          </cell>
          <cell r="N69">
            <v>33.155538575170503</v>
          </cell>
          <cell r="O69">
            <v>-952.30716571173491</v>
          </cell>
          <cell r="P69">
            <v>-67.091422716945388</v>
          </cell>
        </row>
        <row r="70">
          <cell r="A70" t="str">
            <v>DePuy Australia</v>
          </cell>
          <cell r="B70" t="str">
            <v>002961</v>
          </cell>
          <cell r="C70">
            <v>7404</v>
          </cell>
          <cell r="D70">
            <v>6408</v>
          </cell>
          <cell r="E70">
            <v>50632</v>
          </cell>
          <cell r="F70">
            <v>6105</v>
          </cell>
          <cell r="G70">
            <v>15.543071161048688</v>
          </cell>
          <cell r="H70">
            <v>-1.5438723291040497</v>
          </cell>
          <cell r="I70">
            <v>-85.376836783062089</v>
          </cell>
          <cell r="J70">
            <v>-2.8278622501455994</v>
          </cell>
          <cell r="K70">
            <v>21.27764127764128</v>
          </cell>
          <cell r="L70">
            <v>0.66060983112886162</v>
          </cell>
          <cell r="N70">
            <v>-98.931338848987508</v>
          </cell>
          <cell r="O70">
            <v>-1431.8032144937199</v>
          </cell>
          <cell r="P70">
            <v>40.330230190416998</v>
          </cell>
        </row>
        <row r="71">
          <cell r="A71" t="str">
            <v>DePuy France</v>
          </cell>
          <cell r="B71" t="str">
            <v>002231</v>
          </cell>
          <cell r="C71">
            <v>5147</v>
          </cell>
          <cell r="D71">
            <v>5782</v>
          </cell>
          <cell r="E71">
            <v>43574</v>
          </cell>
          <cell r="F71">
            <v>4830</v>
          </cell>
          <cell r="G71">
            <v>-10.982359045313043</v>
          </cell>
          <cell r="H71">
            <v>-20.987149106824635</v>
          </cell>
          <cell r="I71">
            <v>-88.187910221691837</v>
          </cell>
          <cell r="J71">
            <v>-6.2629254219112998</v>
          </cell>
          <cell r="K71">
            <v>6.5631469979296062</v>
          </cell>
          <cell r="L71">
            <v>-8.7292781689207644</v>
          </cell>
          <cell r="N71">
            <v>-1213.4769613566004</v>
          </cell>
          <cell r="O71">
            <v>-2729.0071233436297</v>
          </cell>
          <cell r="P71">
            <v>-421.62413555887292</v>
          </cell>
        </row>
        <row r="72">
          <cell r="A72" t="str">
            <v>DePuy Germany</v>
          </cell>
          <cell r="B72" t="str">
            <v>002301</v>
          </cell>
          <cell r="C72">
            <v>10290</v>
          </cell>
          <cell r="D72">
            <v>10554</v>
          </cell>
          <cell r="E72">
            <v>83322</v>
          </cell>
          <cell r="F72">
            <v>8688</v>
          </cell>
          <cell r="G72">
            <v>-2.5014212620807279</v>
          </cell>
          <cell r="H72">
            <v>-13.386481852756113</v>
          </cell>
          <cell r="I72">
            <v>-87.650320443580327</v>
          </cell>
          <cell r="J72">
            <v>-5.6745353556932265</v>
          </cell>
          <cell r="K72">
            <v>18.439226519337016</v>
          </cell>
          <cell r="L72">
            <v>1.3351414951414138</v>
          </cell>
          <cell r="N72">
            <v>-1412.8092947398802</v>
          </cell>
          <cell r="O72">
            <v>-4728.1363490707099</v>
          </cell>
          <cell r="P72">
            <v>115.99709309788602</v>
          </cell>
        </row>
        <row r="73">
          <cell r="A73" t="str">
            <v>DePuy UK</v>
          </cell>
          <cell r="B73" t="str">
            <v>005110</v>
          </cell>
          <cell r="C73">
            <v>15772</v>
          </cell>
          <cell r="D73">
            <v>11089</v>
          </cell>
          <cell r="E73">
            <v>94355</v>
          </cell>
          <cell r="F73">
            <v>13898</v>
          </cell>
          <cell r="G73">
            <v>42.231039769140587</v>
          </cell>
          <cell r="H73">
            <v>38.066205537247193</v>
          </cell>
          <cell r="I73">
            <v>-83.284404642043341</v>
          </cell>
          <cell r="J73">
            <v>33.700722817450156</v>
          </cell>
          <cell r="K73">
            <v>13.483954525831054</v>
          </cell>
          <cell r="L73">
            <v>7.9162092646505977</v>
          </cell>
          <cell r="N73">
            <v>4221.1615320253413</v>
          </cell>
          <cell r="O73">
            <v>31798.317014405096</v>
          </cell>
          <cell r="P73">
            <v>1100.19476360114</v>
          </cell>
        </row>
        <row r="74">
          <cell r="A74" t="str">
            <v>DePuy Italy</v>
          </cell>
          <cell r="B74" t="str">
            <v>002341</v>
          </cell>
          <cell r="C74">
            <v>3044</v>
          </cell>
          <cell r="D74">
            <v>2574</v>
          </cell>
          <cell r="E74">
            <v>28698</v>
          </cell>
          <cell r="F74">
            <v>2101</v>
          </cell>
          <cell r="G74">
            <v>18.259518259518259</v>
          </cell>
          <cell r="H74">
            <v>4.7126628465980573</v>
          </cell>
          <cell r="I74">
            <v>-89.392989058470974</v>
          </cell>
          <cell r="J74">
            <v>-4.8263296635137287</v>
          </cell>
          <cell r="K74">
            <v>44.883388862446452</v>
          </cell>
          <cell r="L74">
            <v>24.606973027493012</v>
          </cell>
          <cell r="N74">
            <v>121.30394167143399</v>
          </cell>
          <cell r="O74">
            <v>-1385.0600868351698</v>
          </cell>
          <cell r="P74">
            <v>516.99250330762823</v>
          </cell>
        </row>
        <row r="75">
          <cell r="A75" t="str">
            <v>DePuy New Zealand</v>
          </cell>
          <cell r="B75" t="str">
            <v>002963</v>
          </cell>
          <cell r="C75">
            <v>1083</v>
          </cell>
          <cell r="D75">
            <v>881</v>
          </cell>
          <cell r="E75">
            <v>7149</v>
          </cell>
          <cell r="F75">
            <v>0</v>
          </cell>
          <cell r="G75">
            <v>22.92849035187287</v>
          </cell>
          <cell r="H75">
            <v>4.950603906100782</v>
          </cell>
          <cell r="I75">
            <v>-84.851028115820398</v>
          </cell>
          <cell r="J75">
            <v>-0.12618296529968456</v>
          </cell>
          <cell r="K75">
            <v>0</v>
          </cell>
          <cell r="L75">
            <v>0</v>
          </cell>
          <cell r="N75">
            <v>43.614820412747889</v>
          </cell>
          <cell r="O75">
            <v>-9.0208201892744508</v>
          </cell>
          <cell r="P75">
            <v>0</v>
          </cell>
        </row>
        <row r="76">
          <cell r="A76" t="str">
            <v>DePuy Japan</v>
          </cell>
          <cell r="B76" t="str">
            <v>004081</v>
          </cell>
          <cell r="C76">
            <v>8906</v>
          </cell>
          <cell r="D76">
            <v>9025</v>
          </cell>
          <cell r="E76">
            <v>77621</v>
          </cell>
          <cell r="F76">
            <v>7667</v>
          </cell>
          <cell r="G76">
            <v>-1.3185595567867037</v>
          </cell>
          <cell r="H76">
            <v>-7.4704942020298937</v>
          </cell>
          <cell r="I76">
            <v>-88.526300872186653</v>
          </cell>
          <cell r="J76">
            <v>-2.7430034597632216</v>
          </cell>
          <cell r="K76">
            <v>16.160166949263076</v>
          </cell>
          <cell r="L76">
            <v>9.2725367033775008</v>
          </cell>
          <cell r="N76">
            <v>-674.21210173319798</v>
          </cell>
          <cell r="O76">
            <v>-2129.1467155028104</v>
          </cell>
          <cell r="P76">
            <v>710.92538904795299</v>
          </cell>
        </row>
        <row r="77">
          <cell r="A77" t="str">
            <v>DePuy CBS Germany</v>
          </cell>
          <cell r="B77" t="str">
            <v>002306</v>
          </cell>
          <cell r="C77">
            <v>369</v>
          </cell>
          <cell r="D77">
            <v>360</v>
          </cell>
          <cell r="E77">
            <v>2931</v>
          </cell>
          <cell r="F77">
            <v>325</v>
          </cell>
          <cell r="G77">
            <v>2.5</v>
          </cell>
          <cell r="H77">
            <v>-8.9068063304464715</v>
          </cell>
          <cell r="I77">
            <v>-87.41044012282498</v>
          </cell>
          <cell r="J77">
            <v>-2.2390891840607199</v>
          </cell>
          <cell r="K77">
            <v>13.538461538461538</v>
          </cell>
          <cell r="L77">
            <v>-2.7438907487340334</v>
          </cell>
          <cell r="N77">
            <v>-32.064502789607296</v>
          </cell>
          <cell r="O77">
            <v>-65.627703984819703</v>
          </cell>
          <cell r="P77">
            <v>-8.917644933385608</v>
          </cell>
        </row>
        <row r="78">
          <cell r="A78" t="str">
            <v>DePuy CBS UK</v>
          </cell>
          <cell r="B78" t="str">
            <v>005116</v>
          </cell>
          <cell r="C78">
            <v>552</v>
          </cell>
          <cell r="D78">
            <v>494</v>
          </cell>
          <cell r="E78">
            <v>3892</v>
          </cell>
          <cell r="F78">
            <v>392</v>
          </cell>
          <cell r="G78">
            <v>11.740890688259109</v>
          </cell>
          <cell r="H78">
            <v>8.5987782337527712</v>
          </cell>
          <cell r="I78">
            <v>-85.81706063720452</v>
          </cell>
          <cell r="J78">
            <v>3.1483015741507963</v>
          </cell>
          <cell r="K78">
            <v>40.816326530612244</v>
          </cell>
          <cell r="L78">
            <v>33.556360562832396</v>
          </cell>
          <cell r="N78">
            <v>42.477964474738691</v>
          </cell>
          <cell r="O78">
            <v>122.53189726594898</v>
          </cell>
          <cell r="P78">
            <v>131.540933406303</v>
          </cell>
        </row>
        <row r="79">
          <cell r="A79" t="str">
            <v>Sub Ttl DePuy</v>
          </cell>
          <cell r="B79" t="str">
            <v>A000DQ</v>
          </cell>
          <cell r="C79">
            <v>207756</v>
          </cell>
          <cell r="D79">
            <v>193651</v>
          </cell>
          <cell r="E79">
            <v>1591247</v>
          </cell>
          <cell r="F79">
            <v>177202</v>
          </cell>
          <cell r="G79">
            <v>7.2837217468538755</v>
          </cell>
          <cell r="H79">
            <v>4.9048130904003377</v>
          </cell>
          <cell r="I79">
            <v>-86.943824560234845</v>
          </cell>
          <cell r="J79">
            <v>1.154424154926242</v>
          </cell>
          <cell r="K79">
            <v>17.242469046624755</v>
          </cell>
          <cell r="L79">
            <v>14.103874510130876</v>
          </cell>
          <cell r="N79">
            <v>9498.2195976911571</v>
          </cell>
          <cell r="O79">
            <v>18369.739732539176</v>
          </cell>
          <cell r="P79">
            <v>24992.347709442114</v>
          </cell>
        </row>
        <row r="80">
          <cell r="A80" t="str">
            <v>Codman USA</v>
          </cell>
          <cell r="B80" t="str">
            <v>000945</v>
          </cell>
          <cell r="C80">
            <v>16245</v>
          </cell>
          <cell r="D80">
            <v>17008</v>
          </cell>
          <cell r="E80">
            <v>124875</v>
          </cell>
          <cell r="F80">
            <v>16209</v>
          </cell>
          <cell r="G80">
            <v>-4.486124176857949</v>
          </cell>
          <cell r="H80">
            <v>-4.486124176857949</v>
          </cell>
          <cell r="I80">
            <v>-86.990990990990994</v>
          </cell>
          <cell r="J80">
            <v>-2.0732732732732733</v>
          </cell>
          <cell r="K80">
            <v>0.22209883398112162</v>
          </cell>
          <cell r="L80">
            <v>0.22209883398112154</v>
          </cell>
          <cell r="N80">
            <v>-762.99999999999989</v>
          </cell>
          <cell r="O80">
            <v>-2589</v>
          </cell>
          <cell r="P80">
            <v>35.999999999999993</v>
          </cell>
        </row>
        <row r="81">
          <cell r="A81" t="str">
            <v>Codman France</v>
          </cell>
          <cell r="B81" t="str">
            <v>002230</v>
          </cell>
          <cell r="C81">
            <v>774</v>
          </cell>
          <cell r="D81">
            <v>724</v>
          </cell>
          <cell r="E81">
            <v>6279</v>
          </cell>
          <cell r="F81">
            <v>625</v>
          </cell>
          <cell r="G81">
            <v>6.9060773480662991</v>
          </cell>
          <cell r="H81">
            <v>-4.8655138493388117</v>
          </cell>
          <cell r="I81">
            <v>-87.673196368848537</v>
          </cell>
          <cell r="J81">
            <v>-2.1793054571226147</v>
          </cell>
          <cell r="K81">
            <v>23.84</v>
          </cell>
          <cell r="L81">
            <v>6.0686173971514066</v>
          </cell>
          <cell r="N81">
            <v>-35.226320269212998</v>
          </cell>
          <cell r="O81">
            <v>-136.83858965272896</v>
          </cell>
          <cell r="P81">
            <v>37.928858732196289</v>
          </cell>
        </row>
        <row r="82">
          <cell r="A82" t="str">
            <v>Codman Germany</v>
          </cell>
          <cell r="B82" t="str">
            <v>002300</v>
          </cell>
          <cell r="C82">
            <v>1184</v>
          </cell>
          <cell r="D82">
            <v>1293</v>
          </cell>
          <cell r="E82">
            <v>9011</v>
          </cell>
          <cell r="F82">
            <v>941</v>
          </cell>
          <cell r="G82">
            <v>-8.4300077339520492</v>
          </cell>
          <cell r="H82">
            <v>-18.554512861911373</v>
          </cell>
          <cell r="I82">
            <v>-86.860503828653862</v>
          </cell>
          <cell r="J82">
            <v>-7.4074074074074001E-2</v>
          </cell>
          <cell r="K82">
            <v>25.823591923485655</v>
          </cell>
          <cell r="L82">
            <v>7.5751646808956972</v>
          </cell>
          <cell r="N82">
            <v>-239.90985130451406</v>
          </cell>
          <cell r="O82">
            <v>-6.674814814814809</v>
          </cell>
          <cell r="P82">
            <v>71.282299647228513</v>
          </cell>
        </row>
        <row r="83">
          <cell r="A83" t="str">
            <v>Codman Italy</v>
          </cell>
          <cell r="B83" t="str">
            <v>002334</v>
          </cell>
          <cell r="C83">
            <v>1079</v>
          </cell>
          <cell r="D83">
            <v>1197</v>
          </cell>
          <cell r="E83">
            <v>9024</v>
          </cell>
          <cell r="F83">
            <v>820</v>
          </cell>
          <cell r="G83">
            <v>-9.8579782790309114</v>
          </cell>
          <cell r="H83">
            <v>-20.086527172119549</v>
          </cell>
          <cell r="I83">
            <v>-88.042996453900727</v>
          </cell>
          <cell r="J83">
            <v>3.6986808038466309E-2</v>
          </cell>
          <cell r="K83">
            <v>31.585365853658541</v>
          </cell>
          <cell r="L83">
            <v>12.89801362935683</v>
          </cell>
          <cell r="N83">
            <v>-240.43573025027101</v>
          </cell>
          <cell r="O83">
            <v>3.3376895573912</v>
          </cell>
          <cell r="P83">
            <v>105.763711760726</v>
          </cell>
        </row>
        <row r="84">
          <cell r="A84" t="str">
            <v>Codman UK</v>
          </cell>
          <cell r="B84" t="str">
            <v>005100</v>
          </cell>
          <cell r="C84">
            <v>806</v>
          </cell>
          <cell r="D84">
            <v>1094</v>
          </cell>
          <cell r="E84">
            <v>6928</v>
          </cell>
          <cell r="F84">
            <v>650</v>
          </cell>
          <cell r="G84">
            <v>-26.325411334552104</v>
          </cell>
          <cell r="H84">
            <v>-28.373868668945615</v>
          </cell>
          <cell r="I84">
            <v>-88.366050808314085</v>
          </cell>
          <cell r="J84">
            <v>-5.0733069583430295</v>
          </cell>
          <cell r="K84">
            <v>24</v>
          </cell>
          <cell r="L84">
            <v>17.947609680080614</v>
          </cell>
          <cell r="N84">
            <v>-310.41012323826504</v>
          </cell>
          <cell r="O84">
            <v>-351.47870607400512</v>
          </cell>
          <cell r="P84">
            <v>116.65946292052399</v>
          </cell>
        </row>
        <row r="85">
          <cell r="A85" t="str">
            <v>Ttl Codman</v>
          </cell>
          <cell r="B85" t="str">
            <v>A000DR</v>
          </cell>
          <cell r="C85">
            <v>20088</v>
          </cell>
          <cell r="D85">
            <v>21316</v>
          </cell>
          <cell r="E85">
            <v>156117</v>
          </cell>
          <cell r="F85">
            <v>19245</v>
          </cell>
          <cell r="G85">
            <v>-5.7609307562394454</v>
          </cell>
          <cell r="H85">
            <v>-7.4544099505641928</v>
          </cell>
          <cell r="I85">
            <v>-87.132727377543759</v>
          </cell>
          <cell r="J85">
            <v>-1.9732985011140085</v>
          </cell>
          <cell r="K85">
            <v>4.3803585346843334</v>
          </cell>
          <cell r="L85">
            <v>1.9102849210739141</v>
          </cell>
          <cell r="N85">
            <v>-1588.9820250622633</v>
          </cell>
          <cell r="O85">
            <v>-3080.6544209841563</v>
          </cell>
          <cell r="P85">
            <v>367.63433306067475</v>
          </cell>
        </row>
        <row r="86">
          <cell r="A86" t="str">
            <v>Mitek USA</v>
          </cell>
          <cell r="B86" t="str">
            <v>001225</v>
          </cell>
          <cell r="C86">
            <v>11775</v>
          </cell>
          <cell r="D86">
            <v>0</v>
          </cell>
          <cell r="E86">
            <v>92239</v>
          </cell>
          <cell r="F86">
            <v>0</v>
          </cell>
          <cell r="G86">
            <v>0</v>
          </cell>
          <cell r="H86">
            <v>0</v>
          </cell>
          <cell r="I86">
            <v>-87.23425015448997</v>
          </cell>
          <cell r="J86">
            <v>-0.8521341298149373</v>
          </cell>
          <cell r="K86">
            <v>0</v>
          </cell>
          <cell r="L86">
            <v>0</v>
          </cell>
          <cell r="N86">
            <v>0</v>
          </cell>
          <cell r="O86">
            <v>-786</v>
          </cell>
          <cell r="P86">
            <v>0</v>
          </cell>
        </row>
        <row r="87">
          <cell r="A87" t="str">
            <v>Mitek France</v>
          </cell>
          <cell r="B87" t="str">
            <v>003524</v>
          </cell>
          <cell r="C87">
            <v>849</v>
          </cell>
          <cell r="D87">
            <v>0</v>
          </cell>
          <cell r="E87">
            <v>6599</v>
          </cell>
          <cell r="F87">
            <v>0</v>
          </cell>
          <cell r="G87">
            <v>0</v>
          </cell>
          <cell r="H87">
            <v>0</v>
          </cell>
          <cell r="I87">
            <v>-87.134414305197751</v>
          </cell>
          <cell r="J87">
            <v>-3.9453717754173057</v>
          </cell>
          <cell r="K87">
            <v>0</v>
          </cell>
          <cell r="L87">
            <v>0</v>
          </cell>
          <cell r="N87">
            <v>0</v>
          </cell>
          <cell r="O87">
            <v>-260.35508345978798</v>
          </cell>
          <cell r="P87">
            <v>0</v>
          </cell>
        </row>
        <row r="88">
          <cell r="A88" t="str">
            <v>Mitek Germany</v>
          </cell>
          <cell r="B88" t="str">
            <v>003613</v>
          </cell>
          <cell r="C88">
            <v>946</v>
          </cell>
          <cell r="D88">
            <v>0</v>
          </cell>
          <cell r="E88">
            <v>7770</v>
          </cell>
          <cell r="F88">
            <v>0</v>
          </cell>
          <cell r="G88">
            <v>0</v>
          </cell>
          <cell r="H88">
            <v>0</v>
          </cell>
          <cell r="I88">
            <v>-87.824967824967828</v>
          </cell>
          <cell r="J88">
            <v>-3.379152348224518</v>
          </cell>
          <cell r="K88">
            <v>0</v>
          </cell>
          <cell r="L88">
            <v>0</v>
          </cell>
          <cell r="N88">
            <v>0</v>
          </cell>
          <cell r="O88">
            <v>-262.56013745704502</v>
          </cell>
          <cell r="P88">
            <v>0</v>
          </cell>
        </row>
        <row r="89">
          <cell r="A89" t="str">
            <v>Mitek Italy</v>
          </cell>
          <cell r="B89" t="str">
            <v>002338</v>
          </cell>
          <cell r="C89">
            <v>1266</v>
          </cell>
          <cell r="D89">
            <v>0</v>
          </cell>
          <cell r="E89">
            <v>10665</v>
          </cell>
          <cell r="F89">
            <v>0</v>
          </cell>
          <cell r="G89">
            <v>0</v>
          </cell>
          <cell r="H89">
            <v>0</v>
          </cell>
          <cell r="I89">
            <v>-88.129395218002813</v>
          </cell>
          <cell r="J89">
            <v>-0.50073023158773178</v>
          </cell>
          <cell r="K89">
            <v>0</v>
          </cell>
          <cell r="L89">
            <v>0</v>
          </cell>
          <cell r="N89">
            <v>0</v>
          </cell>
          <cell r="O89">
            <v>-53.402879198831599</v>
          </cell>
          <cell r="P89">
            <v>0</v>
          </cell>
        </row>
        <row r="90">
          <cell r="A90" t="str">
            <v>Mitek UK</v>
          </cell>
          <cell r="B90" t="str">
            <v>002715</v>
          </cell>
          <cell r="C90">
            <v>894</v>
          </cell>
          <cell r="D90">
            <v>0</v>
          </cell>
          <cell r="E90">
            <v>6590</v>
          </cell>
          <cell r="F90">
            <v>0</v>
          </cell>
          <cell r="G90">
            <v>0</v>
          </cell>
          <cell r="H90">
            <v>0</v>
          </cell>
          <cell r="I90">
            <v>-86.433990895295921</v>
          </cell>
          <cell r="J90">
            <v>7.8786395889405485</v>
          </cell>
          <cell r="K90">
            <v>0</v>
          </cell>
          <cell r="L90">
            <v>0</v>
          </cell>
          <cell r="N90">
            <v>0</v>
          </cell>
          <cell r="O90">
            <v>519.20234891118218</v>
          </cell>
          <cell r="P90">
            <v>0</v>
          </cell>
        </row>
        <row r="91">
          <cell r="A91" t="str">
            <v>Ttl Mitek</v>
          </cell>
          <cell r="B91" t="str">
            <v>A000MK</v>
          </cell>
          <cell r="C91">
            <v>15730</v>
          </cell>
          <cell r="D91">
            <v>0</v>
          </cell>
          <cell r="E91">
            <v>123863</v>
          </cell>
          <cell r="F91">
            <v>0</v>
          </cell>
          <cell r="G91">
            <v>0</v>
          </cell>
          <cell r="H91">
            <v>0</v>
          </cell>
          <cell r="I91">
            <v>-87.300485213502014</v>
          </cell>
          <cell r="J91">
            <v>-0.68068410356965559</v>
          </cell>
          <cell r="K91">
            <v>0</v>
          </cell>
          <cell r="L91">
            <v>0</v>
          </cell>
          <cell r="N91">
            <v>0</v>
          </cell>
          <cell r="O91">
            <v>-843.11575120448254</v>
          </cell>
          <cell r="P91">
            <v>0</v>
          </cell>
        </row>
        <row r="92">
          <cell r="A92" t="str">
            <v>Total DePuy</v>
          </cell>
          <cell r="B92" t="str">
            <v>A000CQ</v>
          </cell>
          <cell r="C92">
            <v>243574</v>
          </cell>
          <cell r="D92">
            <v>214967</v>
          </cell>
          <cell r="E92">
            <v>1871227</v>
          </cell>
          <cell r="F92">
            <v>196447</v>
          </cell>
          <cell r="G92">
            <v>13.307623960887017</v>
          </cell>
          <cell r="H92">
            <v>10.996682082658683</v>
          </cell>
          <cell r="I92">
            <v>-86.983193380600014</v>
          </cell>
          <cell r="J92">
            <v>0.77200519019608704</v>
          </cell>
          <cell r="K92">
            <v>23.989676604885801</v>
          </cell>
          <cell r="L92">
            <v>20.916573957608307</v>
          </cell>
          <cell r="N92">
            <v>23639.237572628892</v>
          </cell>
          <cell r="O92">
            <v>14445.969560350533</v>
          </cell>
          <cell r="P92">
            <v>41089.982042502794</v>
          </cell>
        </row>
        <row r="93">
          <cell r="A93" t="str">
            <v>J&amp;J Prof Canada</v>
          </cell>
          <cell r="B93" t="str">
            <v>003350</v>
          </cell>
          <cell r="C93">
            <v>13110</v>
          </cell>
          <cell r="D93">
            <v>11490</v>
          </cell>
          <cell r="E93">
            <v>94597</v>
          </cell>
          <cell r="F93">
            <v>10445</v>
          </cell>
          <cell r="G93">
            <v>14.099216710182768</v>
          </cell>
          <cell r="H93">
            <v>-0.98830809204056547</v>
          </cell>
          <cell r="I93">
            <v>-86.14120955209998</v>
          </cell>
          <cell r="J93">
            <v>8.9728974368403658E-2</v>
          </cell>
          <cell r="K93">
            <v>25.514600287218766</v>
          </cell>
          <cell r="L93">
            <v>9.3725281744260496</v>
          </cell>
          <cell r="N93">
            <v>-113.55659977546098</v>
          </cell>
          <cell r="O93">
            <v>84.880917883278812</v>
          </cell>
          <cell r="P93">
            <v>978.96056781880088</v>
          </cell>
        </row>
        <row r="94">
          <cell r="A94" t="str">
            <v>Ttl Valeriani</v>
          </cell>
          <cell r="B94" t="str">
            <v>A000CH</v>
          </cell>
          <cell r="C94">
            <v>256684</v>
          </cell>
          <cell r="D94">
            <v>226457</v>
          </cell>
          <cell r="E94">
            <v>1965824</v>
          </cell>
          <cell r="F94">
            <v>206892</v>
          </cell>
          <cell r="G94">
            <v>13.347787880259828</v>
          </cell>
          <cell r="H94">
            <v>10.388586342154772</v>
          </cell>
          <cell r="I94">
            <v>-86.942676455267616</v>
          </cell>
          <cell r="J94">
            <v>0.73917352103920875</v>
          </cell>
          <cell r="K94">
            <v>24.06666279991493</v>
          </cell>
          <cell r="L94">
            <v>20.333769604586738</v>
          </cell>
          <cell r="N94">
            <v>23525.680972853432</v>
          </cell>
          <cell r="O94">
            <v>14530.850478233815</v>
          </cell>
          <cell r="P94">
            <v>42068.942610321596</v>
          </cell>
        </row>
        <row r="95">
          <cell r="A95" t="str">
            <v>J&amp;J Medical China</v>
          </cell>
          <cell r="B95" t="str">
            <v>003435</v>
          </cell>
          <cell r="C95">
            <v>13150</v>
          </cell>
          <cell r="D95">
            <v>11261</v>
          </cell>
          <cell r="E95">
            <v>86728</v>
          </cell>
          <cell r="F95">
            <v>7764</v>
          </cell>
          <cell r="G95">
            <v>16.77470917325282</v>
          </cell>
          <cell r="H95">
            <v>16.772774513798783</v>
          </cell>
          <cell r="I95">
            <v>-84.837653353011717</v>
          </cell>
          <cell r="J95">
            <v>3.8949623611877247</v>
          </cell>
          <cell r="K95">
            <v>69.371458011334369</v>
          </cell>
          <cell r="L95">
            <v>69.354560962681362</v>
          </cell>
          <cell r="N95">
            <v>1888.7821379988809</v>
          </cell>
          <cell r="O95">
            <v>3378.0229566108897</v>
          </cell>
          <cell r="P95">
            <v>5384.6881131425807</v>
          </cell>
        </row>
        <row r="96">
          <cell r="A96" t="str">
            <v>J&amp;J Med Hong Kong</v>
          </cell>
          <cell r="B96" t="str">
            <v>003850</v>
          </cell>
          <cell r="C96">
            <v>1558</v>
          </cell>
          <cell r="D96">
            <v>1885</v>
          </cell>
          <cell r="E96">
            <v>13013</v>
          </cell>
          <cell r="F96">
            <v>1611</v>
          </cell>
          <cell r="G96">
            <v>-17.347480106100797</v>
          </cell>
          <cell r="H96">
            <v>-17.54547210019517</v>
          </cell>
          <cell r="I96">
            <v>-88.027357258126486</v>
          </cell>
          <cell r="J96">
            <v>0.8345978755690463</v>
          </cell>
          <cell r="K96">
            <v>-3.2898820608317818</v>
          </cell>
          <cell r="L96">
            <v>-3.4393664377174669</v>
          </cell>
          <cell r="N96">
            <v>-330.73214908867897</v>
          </cell>
          <cell r="O96">
            <v>108.6062215478</v>
          </cell>
          <cell r="P96">
            <v>-55.408193311628388</v>
          </cell>
        </row>
        <row r="97">
          <cell r="A97" t="str">
            <v>J&amp;J Medical Taiwan</v>
          </cell>
          <cell r="B97" t="str">
            <v>004890</v>
          </cell>
          <cell r="C97">
            <v>2665</v>
          </cell>
          <cell r="D97">
            <v>2913</v>
          </cell>
          <cell r="E97">
            <v>17786</v>
          </cell>
          <cell r="F97">
            <v>2469</v>
          </cell>
          <cell r="G97">
            <v>-8.5135599038791625</v>
          </cell>
          <cell r="H97">
            <v>-10.287608460163302</v>
          </cell>
          <cell r="I97">
            <v>-85.016304958956482</v>
          </cell>
          <cell r="J97">
            <v>2.6414879050661813</v>
          </cell>
          <cell r="K97">
            <v>7.9384366140137708</v>
          </cell>
          <cell r="L97">
            <v>6.3050181556402611</v>
          </cell>
          <cell r="N97">
            <v>-299.67803444455694</v>
          </cell>
          <cell r="O97">
            <v>469.81503879507102</v>
          </cell>
          <cell r="P97">
            <v>155.67089826275804</v>
          </cell>
        </row>
        <row r="98">
          <cell r="A98" t="str">
            <v>Sub-total Greater China</v>
          </cell>
          <cell r="B98" t="str">
            <v>A000FG</v>
          </cell>
          <cell r="C98">
            <v>17373</v>
          </cell>
          <cell r="D98">
            <v>16059</v>
          </cell>
          <cell r="E98">
            <v>117527</v>
          </cell>
          <cell r="F98">
            <v>11844</v>
          </cell>
          <cell r="G98">
            <v>8.1823276667289377</v>
          </cell>
          <cell r="H98">
            <v>7.8359297245509971</v>
          </cell>
          <cell r="I98">
            <v>-85.217864831060112</v>
          </cell>
          <cell r="J98">
            <v>3.3664130088862656</v>
          </cell>
          <cell r="K98">
            <v>46.681864235055727</v>
          </cell>
          <cell r="L98">
            <v>46.309952871443024</v>
          </cell>
          <cell r="N98">
            <v>1258.3719544656446</v>
          </cell>
          <cell r="O98">
            <v>3956.444216953761</v>
          </cell>
          <cell r="P98">
            <v>5484.9508180937119</v>
          </cell>
        </row>
        <row r="99">
          <cell r="A99" t="str">
            <v>J&amp;J Medical Korea</v>
          </cell>
          <cell r="B99" t="str">
            <v>002450</v>
          </cell>
          <cell r="C99">
            <v>7642</v>
          </cell>
          <cell r="D99">
            <v>6510</v>
          </cell>
          <cell r="E99">
            <v>59901</v>
          </cell>
          <cell r="F99">
            <v>5369</v>
          </cell>
          <cell r="G99">
            <v>17.388632872503845</v>
          </cell>
          <cell r="H99">
            <v>13.382937969452062</v>
          </cell>
          <cell r="I99">
            <v>-87.242283100449072</v>
          </cell>
          <cell r="J99">
            <v>-0.5482958908190565</v>
          </cell>
          <cell r="K99">
            <v>42.335630471223695</v>
          </cell>
          <cell r="L99">
            <v>36.723068570344942</v>
          </cell>
          <cell r="N99">
            <v>871.22926181132914</v>
          </cell>
          <cell r="O99">
            <v>-328.43472155952304</v>
          </cell>
          <cell r="P99">
            <v>1971.6615515418198</v>
          </cell>
        </row>
        <row r="100">
          <cell r="A100" t="str">
            <v>Subtotal N Asia Region</v>
          </cell>
          <cell r="B100" t="str">
            <v>A000FN</v>
          </cell>
          <cell r="C100">
            <v>25015</v>
          </cell>
          <cell r="D100">
            <v>22569</v>
          </cell>
          <cell r="E100">
            <v>177428</v>
          </cell>
          <cell r="F100">
            <v>17213</v>
          </cell>
          <cell r="G100">
            <v>10.837874961230005</v>
          </cell>
          <cell r="H100">
            <v>9.4359573586644228</v>
          </cell>
          <cell r="I100">
            <v>-85.901323353698416</v>
          </cell>
          <cell r="J100">
            <v>2.0447784427453608</v>
          </cell>
          <cell r="K100">
            <v>45.326206936617673</v>
          </cell>
          <cell r="L100">
            <v>43.319655897493341</v>
          </cell>
          <cell r="N100">
            <v>2129.6012162769734</v>
          </cell>
          <cell r="O100">
            <v>3628.0094953942385</v>
          </cell>
          <cell r="P100">
            <v>7456.6123696355289</v>
          </cell>
        </row>
        <row r="101">
          <cell r="A101" t="str">
            <v>J&amp;J Pakistan</v>
          </cell>
          <cell r="B101" t="str">
            <v>002540</v>
          </cell>
          <cell r="C101">
            <v>1347</v>
          </cell>
          <cell r="D101">
            <v>1273</v>
          </cell>
          <cell r="E101">
            <v>9906</v>
          </cell>
          <cell r="F101">
            <v>1393</v>
          </cell>
          <cell r="G101">
            <v>5.813040062843676</v>
          </cell>
          <cell r="H101">
            <v>5.3160734639582508</v>
          </cell>
          <cell r="I101">
            <v>-86.402180496668677</v>
          </cell>
          <cell r="J101">
            <v>3.5758435168493548</v>
          </cell>
          <cell r="K101">
            <v>-3.3022254127781765</v>
          </cell>
          <cell r="L101">
            <v>-5.6497396942996829</v>
          </cell>
          <cell r="N101">
            <v>67.673615196188535</v>
          </cell>
          <cell r="O101">
            <v>354.22305877909713</v>
          </cell>
          <cell r="P101">
            <v>-78.70087394159458</v>
          </cell>
        </row>
        <row r="102">
          <cell r="A102" t="str">
            <v>J&amp;J Med Indonesia</v>
          </cell>
          <cell r="B102" t="str">
            <v>003891</v>
          </cell>
          <cell r="C102">
            <v>980</v>
          </cell>
          <cell r="D102">
            <v>974</v>
          </cell>
          <cell r="E102">
            <v>8017</v>
          </cell>
          <cell r="F102">
            <v>812</v>
          </cell>
          <cell r="G102">
            <v>0.61601642710472282</v>
          </cell>
          <cell r="H102">
            <v>-4.9083048400290661</v>
          </cell>
          <cell r="I102">
            <v>-87.775976050891856</v>
          </cell>
          <cell r="J102">
            <v>2.9983679830238992</v>
          </cell>
          <cell r="K102">
            <v>20.689655172413797</v>
          </cell>
          <cell r="L102">
            <v>13.632639383319461</v>
          </cell>
          <cell r="N102">
            <v>-47.806889141883104</v>
          </cell>
          <cell r="O102">
            <v>240.37916119902599</v>
          </cell>
          <cell r="P102">
            <v>110.69703179255401</v>
          </cell>
        </row>
        <row r="103">
          <cell r="A103" t="str">
            <v>J&amp;J Medical Malaysia</v>
          </cell>
          <cell r="B103" t="str">
            <v>004131</v>
          </cell>
          <cell r="C103">
            <v>1449</v>
          </cell>
          <cell r="D103">
            <v>1526</v>
          </cell>
          <cell r="E103">
            <v>11394</v>
          </cell>
          <cell r="F103">
            <v>1542</v>
          </cell>
          <cell r="G103">
            <v>-5.0458715596330279</v>
          </cell>
          <cell r="H103">
            <v>-5.220908755643225</v>
          </cell>
          <cell r="I103">
            <v>-87.28278041074249</v>
          </cell>
          <cell r="J103">
            <v>-1.2337407296167104</v>
          </cell>
          <cell r="K103">
            <v>-6.0311284046692606</v>
          </cell>
          <cell r="L103">
            <v>-6.1829314131226658</v>
          </cell>
          <cell r="N103">
            <v>-79.671067611115618</v>
          </cell>
          <cell r="O103">
            <v>-140.57241873252798</v>
          </cell>
          <cell r="P103">
            <v>-95.340802390351513</v>
          </cell>
        </row>
        <row r="104">
          <cell r="A104" t="str">
            <v>J&amp;J Med Philippines</v>
          </cell>
          <cell r="B104" t="str">
            <v>004360</v>
          </cell>
          <cell r="C104">
            <v>887</v>
          </cell>
          <cell r="D104">
            <v>951</v>
          </cell>
          <cell r="E104">
            <v>7078</v>
          </cell>
          <cell r="F104">
            <v>927</v>
          </cell>
          <cell r="G104">
            <v>-6.729758149316508</v>
          </cell>
          <cell r="H104">
            <v>-4.9442656211733551</v>
          </cell>
          <cell r="I104">
            <v>-87.468211359141009</v>
          </cell>
          <cell r="J104">
            <v>-3.2418484511197945</v>
          </cell>
          <cell r="K104">
            <v>-4.3149946062567421</v>
          </cell>
          <cell r="L104">
            <v>0.73922818200964613</v>
          </cell>
          <cell r="N104">
            <v>-47.019966057358602</v>
          </cell>
          <cell r="O104">
            <v>-229.45803337025905</v>
          </cell>
          <cell r="P104">
            <v>6.852645247229419</v>
          </cell>
        </row>
        <row r="105">
          <cell r="A105" t="str">
            <v>J&amp;J Medical Singapor</v>
          </cell>
          <cell r="B105" t="str">
            <v>004471</v>
          </cell>
          <cell r="C105">
            <v>1891</v>
          </cell>
          <cell r="D105">
            <v>2056</v>
          </cell>
          <cell r="E105">
            <v>12130</v>
          </cell>
          <cell r="F105">
            <v>2030</v>
          </cell>
          <cell r="G105">
            <v>-8.0252918287937742</v>
          </cell>
          <cell r="H105">
            <v>-9.2485281916375488</v>
          </cell>
          <cell r="I105">
            <v>-84.410552349546577</v>
          </cell>
          <cell r="J105">
            <v>7.0245789498513931</v>
          </cell>
          <cell r="K105">
            <v>-6.847290640394089</v>
          </cell>
          <cell r="L105">
            <v>-8.8909939986761088</v>
          </cell>
          <cell r="N105">
            <v>-190.149739620068</v>
          </cell>
          <cell r="O105">
            <v>852.08142661697389</v>
          </cell>
          <cell r="P105">
            <v>-180.48717817312502</v>
          </cell>
        </row>
        <row r="106">
          <cell r="A106" t="str">
            <v>J&amp;J Medical Thailand</v>
          </cell>
          <cell r="B106" t="str">
            <v>004940</v>
          </cell>
          <cell r="C106">
            <v>2340</v>
          </cell>
          <cell r="D106">
            <v>1928</v>
          </cell>
          <cell r="E106">
            <v>17091</v>
          </cell>
          <cell r="F106">
            <v>1898</v>
          </cell>
          <cell r="G106">
            <v>21.369294605809127</v>
          </cell>
          <cell r="H106">
            <v>13.546204186453782</v>
          </cell>
          <cell r="I106">
            <v>-86.308583464981567</v>
          </cell>
          <cell r="J106">
            <v>1.185443801387672</v>
          </cell>
          <cell r="K106">
            <v>23.287671232876711</v>
          </cell>
          <cell r="L106">
            <v>17.110633772879872</v>
          </cell>
          <cell r="N106">
            <v>261.1708167148289</v>
          </cell>
          <cell r="O106">
            <v>202.60420009516704</v>
          </cell>
          <cell r="P106">
            <v>324.75982900925999</v>
          </cell>
        </row>
        <row r="107">
          <cell r="A107" t="str">
            <v>Subt PASEAN</v>
          </cell>
          <cell r="B107" t="str">
            <v>A000FH</v>
          </cell>
          <cell r="C107">
            <v>8894</v>
          </cell>
          <cell r="D107">
            <v>8708</v>
          </cell>
          <cell r="E107">
            <v>65616</v>
          </cell>
          <cell r="F107">
            <v>8602</v>
          </cell>
          <cell r="G107">
            <v>2.1359669269637114</v>
          </cell>
          <cell r="H107">
            <v>-0.41115331326834914</v>
          </cell>
          <cell r="I107">
            <v>-86.445379175810771</v>
          </cell>
          <cell r="J107">
            <v>1.9496119766329512</v>
          </cell>
          <cell r="K107">
            <v>3.3945594047895837</v>
          </cell>
          <cell r="L107">
            <v>1.0204679323874961</v>
          </cell>
          <cell r="N107">
            <v>-35.80323051940784</v>
          </cell>
          <cell r="O107">
            <v>1279.2573945874774</v>
          </cell>
          <cell r="P107">
            <v>87.780651543972411</v>
          </cell>
        </row>
        <row r="108">
          <cell r="A108" t="str">
            <v>J&amp;J Medical Austral</v>
          </cell>
          <cell r="B108" t="str">
            <v>002960</v>
          </cell>
          <cell r="C108">
            <v>15189</v>
          </cell>
          <cell r="D108">
            <v>12361</v>
          </cell>
          <cell r="E108">
            <v>117605</v>
          </cell>
          <cell r="F108">
            <v>13657</v>
          </cell>
          <cell r="G108">
            <v>22.87840789580131</v>
          </cell>
          <cell r="H108">
            <v>3.5231462285557811</v>
          </cell>
          <cell r="I108">
            <v>-87.084732791973124</v>
          </cell>
          <cell r="J108">
            <v>2.4493432495011689</v>
          </cell>
          <cell r="K108">
            <v>11.217690561616756</v>
          </cell>
          <cell r="L108">
            <v>-8.344860021777329</v>
          </cell>
          <cell r="N108">
            <v>435.49610531178013</v>
          </cell>
          <cell r="O108">
            <v>2880.5501285758501</v>
          </cell>
          <cell r="P108">
            <v>-1139.6575331741299</v>
          </cell>
        </row>
        <row r="109">
          <cell r="A109" t="str">
            <v>J&amp;J Prof. India</v>
          </cell>
          <cell r="B109" t="str">
            <v>003872</v>
          </cell>
          <cell r="C109">
            <v>7918</v>
          </cell>
          <cell r="D109">
            <v>8373</v>
          </cell>
          <cell r="E109">
            <v>68686</v>
          </cell>
          <cell r="F109">
            <v>6712</v>
          </cell>
          <cell r="G109">
            <v>-5.4341335244237428</v>
          </cell>
          <cell r="H109">
            <v>-10.049532504128594</v>
          </cell>
          <cell r="I109">
            <v>-88.472177736365481</v>
          </cell>
          <cell r="J109">
            <v>0.16422123646741255</v>
          </cell>
          <cell r="K109">
            <v>17.96781883194279</v>
          </cell>
          <cell r="L109">
            <v>11.666057599593417</v>
          </cell>
          <cell r="N109">
            <v>-841.44735657068725</v>
          </cell>
          <cell r="O109">
            <v>112.79699848000698</v>
          </cell>
          <cell r="P109">
            <v>783.02578608471015</v>
          </cell>
        </row>
        <row r="110">
          <cell r="A110" t="str">
            <v>Ttl Asia Pac Excl Japan</v>
          </cell>
          <cell r="B110" t="str">
            <v>A000DS</v>
          </cell>
          <cell r="C110">
            <v>57016</v>
          </cell>
          <cell r="D110">
            <v>52011</v>
          </cell>
          <cell r="E110">
            <v>429335</v>
          </cell>
          <cell r="F110">
            <v>46184</v>
          </cell>
          <cell r="G110">
            <v>9.6229643729211123</v>
          </cell>
          <cell r="H110">
            <v>3.2451726259803868</v>
          </cell>
          <cell r="I110">
            <v>-86.719927329474658</v>
          </cell>
          <cell r="J110">
            <v>1.8401979845662646</v>
          </cell>
          <cell r="K110">
            <v>23.454010046769444</v>
          </cell>
          <cell r="L110">
            <v>15.563314728239398</v>
          </cell>
          <cell r="N110">
            <v>1687.8467344986589</v>
          </cell>
          <cell r="O110">
            <v>7900.614017037572</v>
          </cell>
          <cell r="P110">
            <v>7187.7612740900831</v>
          </cell>
        </row>
        <row r="111">
          <cell r="A111" t="str">
            <v>J&amp;J Medical Japan</v>
          </cell>
          <cell r="B111" t="str">
            <v>004090</v>
          </cell>
          <cell r="C111">
            <v>52627</v>
          </cell>
          <cell r="D111">
            <v>53880</v>
          </cell>
          <cell r="E111">
            <v>445875</v>
          </cell>
          <cell r="F111">
            <v>46018</v>
          </cell>
          <cell r="G111">
            <v>-2.325538233110616</v>
          </cell>
          <cell r="H111">
            <v>-8.4166607221377312</v>
          </cell>
          <cell r="I111">
            <v>-88.196916176058309</v>
          </cell>
          <cell r="J111">
            <v>0.16850085918764277</v>
          </cell>
          <cell r="K111">
            <v>14.361771480724936</v>
          </cell>
          <cell r="L111">
            <v>7.5568437544453699</v>
          </cell>
          <cell r="N111">
            <v>-4534.8967970878093</v>
          </cell>
          <cell r="O111">
            <v>751.30320590290216</v>
          </cell>
          <cell r="P111">
            <v>3477.5083589206702</v>
          </cell>
        </row>
        <row r="112">
          <cell r="A112" t="str">
            <v>Total Japan</v>
          </cell>
          <cell r="B112" t="str">
            <v>A000DT</v>
          </cell>
          <cell r="C112">
            <v>52627</v>
          </cell>
          <cell r="D112">
            <v>53880</v>
          </cell>
          <cell r="E112">
            <v>445875</v>
          </cell>
          <cell r="F112">
            <v>46018</v>
          </cell>
          <cell r="G112">
            <v>-2.325538233110616</v>
          </cell>
          <cell r="H112">
            <v>-8.4166607221377312</v>
          </cell>
          <cell r="I112">
            <v>-88.196916176058309</v>
          </cell>
          <cell r="J112">
            <v>0.16850085918764277</v>
          </cell>
          <cell r="K112">
            <v>14.361771480724936</v>
          </cell>
          <cell r="L112">
            <v>7.5568437544453699</v>
          </cell>
          <cell r="N112">
            <v>-4534.8967970878093</v>
          </cell>
          <cell r="O112">
            <v>751.30320590290216</v>
          </cell>
          <cell r="P112">
            <v>3477.5083589206702</v>
          </cell>
        </row>
        <row r="113">
          <cell r="A113" t="str">
            <v>Ttl Bose</v>
          </cell>
          <cell r="B113" t="str">
            <v>A000CI</v>
          </cell>
          <cell r="C113">
            <v>109643</v>
          </cell>
          <cell r="D113">
            <v>105891</v>
          </cell>
          <cell r="E113">
            <v>875210</v>
          </cell>
          <cell r="F113">
            <v>92202</v>
          </cell>
          <cell r="G113">
            <v>3.5432661888168018</v>
          </cell>
          <cell r="H113">
            <v>-2.6886610406825433</v>
          </cell>
          <cell r="I113">
            <v>-87.472378057837545</v>
          </cell>
          <cell r="J113">
            <v>0.98855328697575151</v>
          </cell>
          <cell r="K113">
            <v>18.916075573197979</v>
          </cell>
          <cell r="L113">
            <v>11.567286645637571</v>
          </cell>
          <cell r="N113">
            <v>-2847.0500625891518</v>
          </cell>
          <cell r="O113">
            <v>8651.9172229404739</v>
          </cell>
          <cell r="P113">
            <v>10665.269633010754</v>
          </cell>
        </row>
        <row r="114">
          <cell r="A114" t="str">
            <v>Ethicon Endo-Surgery</v>
          </cell>
          <cell r="B114" t="str">
            <v>001510</v>
          </cell>
          <cell r="C114">
            <v>116483</v>
          </cell>
          <cell r="D114">
            <v>134871</v>
          </cell>
          <cell r="E114">
            <v>950450</v>
          </cell>
          <cell r="F114">
            <v>125298</v>
          </cell>
          <cell r="G114">
            <v>-13.633768564035263</v>
          </cell>
          <cell r="H114">
            <v>-13.633768564035263</v>
          </cell>
          <cell r="I114">
            <v>-87.744436845704683</v>
          </cell>
          <cell r="J114">
            <v>-0.13814508916828871</v>
          </cell>
          <cell r="K114">
            <v>-7.0352280164088823</v>
          </cell>
          <cell r="L114">
            <v>-7.0352280164088823</v>
          </cell>
          <cell r="N114">
            <v>-18387.999999999996</v>
          </cell>
          <cell r="O114">
            <v>-1313.0000000000002</v>
          </cell>
          <cell r="P114">
            <v>-8815.0000000000018</v>
          </cell>
        </row>
        <row r="115">
          <cell r="A115" t="str">
            <v>Ethicon Endo France</v>
          </cell>
          <cell r="B115" t="str">
            <v>003521</v>
          </cell>
          <cell r="C115">
            <v>8476</v>
          </cell>
          <cell r="D115">
            <v>8792</v>
          </cell>
          <cell r="E115">
            <v>69668</v>
          </cell>
          <cell r="F115">
            <v>7410</v>
          </cell>
          <cell r="G115">
            <v>-3.5941765241128296</v>
          </cell>
          <cell r="H115">
            <v>-14.484636744397065</v>
          </cell>
          <cell r="I115">
            <v>-87.833725670322096</v>
          </cell>
          <cell r="J115">
            <v>-3.0340774807575639E-2</v>
          </cell>
          <cell r="K115">
            <v>14.385964912280702</v>
          </cell>
          <cell r="L115">
            <v>-1.9034361928288259</v>
          </cell>
          <cell r="N115">
            <v>-1273.4892625673899</v>
          </cell>
          <cell r="O115">
            <v>-21.137810992941798</v>
          </cell>
          <cell r="P115">
            <v>-141.04462188861598</v>
          </cell>
        </row>
        <row r="116">
          <cell r="A116" t="str">
            <v>Ethicon Endo Germany</v>
          </cell>
          <cell r="B116" t="str">
            <v>003611</v>
          </cell>
          <cell r="C116">
            <v>9350</v>
          </cell>
          <cell r="D116">
            <v>10011</v>
          </cell>
          <cell r="E116">
            <v>73625</v>
          </cell>
          <cell r="F116">
            <v>8141</v>
          </cell>
          <cell r="G116">
            <v>-6.602736989311758</v>
          </cell>
          <cell r="H116">
            <v>-17.063703521383676</v>
          </cell>
          <cell r="I116">
            <v>-87.300509337860788</v>
          </cell>
          <cell r="J116">
            <v>-1.095513682588132</v>
          </cell>
          <cell r="K116">
            <v>14.850755435450193</v>
          </cell>
          <cell r="L116">
            <v>-1.6699756143737381</v>
          </cell>
          <cell r="N116">
            <v>-1708.24735952572</v>
          </cell>
          <cell r="O116">
            <v>-806.57194880551208</v>
          </cell>
          <cell r="P116">
            <v>-135.95271476616603</v>
          </cell>
        </row>
        <row r="117">
          <cell r="A117" t="str">
            <v>Ethicon Endo Italy</v>
          </cell>
          <cell r="B117" t="str">
            <v>002331</v>
          </cell>
          <cell r="C117">
            <v>11744</v>
          </cell>
          <cell r="D117">
            <v>13267</v>
          </cell>
          <cell r="E117">
            <v>110009</v>
          </cell>
          <cell r="F117">
            <v>10406</v>
          </cell>
          <cell r="G117">
            <v>-11.479611065048616</v>
          </cell>
          <cell r="H117">
            <v>-21.68406894686651</v>
          </cell>
          <cell r="I117">
            <v>-89.324509812833497</v>
          </cell>
          <cell r="J117">
            <v>-2.0872942033089292</v>
          </cell>
          <cell r="K117">
            <v>12.857966557755143</v>
          </cell>
          <cell r="L117">
            <v>-2.8901829670644252</v>
          </cell>
          <cell r="N117">
            <v>-2876.82542718078</v>
          </cell>
          <cell r="O117">
            <v>-2296.2114801181201</v>
          </cell>
          <cell r="P117">
            <v>-300.75243955272407</v>
          </cell>
        </row>
        <row r="118">
          <cell r="A118" t="str">
            <v>Ethicon Endo UK</v>
          </cell>
          <cell r="B118" t="str">
            <v>002711</v>
          </cell>
          <cell r="C118">
            <v>6121</v>
          </cell>
          <cell r="D118">
            <v>7302</v>
          </cell>
          <cell r="E118">
            <v>50134</v>
          </cell>
          <cell r="F118">
            <v>6331</v>
          </cell>
          <cell r="G118">
            <v>-16.173651054505619</v>
          </cell>
          <cell r="H118">
            <v>-18.629014116008758</v>
          </cell>
          <cell r="I118">
            <v>-87.790720868073564</v>
          </cell>
          <cell r="J118">
            <v>-3.2353508715507848</v>
          </cell>
          <cell r="K118">
            <v>-3.3170115305638919</v>
          </cell>
          <cell r="L118">
            <v>-8.0928413640620285</v>
          </cell>
          <cell r="N118">
            <v>-1360.2906107509596</v>
          </cell>
          <cell r="O118">
            <v>-1622.0108059432705</v>
          </cell>
          <cell r="P118">
            <v>-512.35778675876702</v>
          </cell>
        </row>
        <row r="119">
          <cell r="A119" t="str">
            <v>Obtech Med Switzerland</v>
          </cell>
          <cell r="B119" t="str">
            <v>003721</v>
          </cell>
          <cell r="C119">
            <v>0</v>
          </cell>
          <cell r="D119">
            <v>0</v>
          </cell>
          <cell r="E119">
            <v>0</v>
          </cell>
          <cell r="F119">
            <v>0</v>
          </cell>
          <cell r="G119">
            <v>0</v>
          </cell>
          <cell r="H119">
            <v>0</v>
          </cell>
          <cell r="I119">
            <v>0</v>
          </cell>
          <cell r="J119">
            <v>0</v>
          </cell>
          <cell r="K119">
            <v>0</v>
          </cell>
          <cell r="L119">
            <v>0</v>
          </cell>
          <cell r="N119">
            <v>0</v>
          </cell>
          <cell r="O119">
            <v>0</v>
          </cell>
          <cell r="P119">
            <v>0</v>
          </cell>
        </row>
        <row r="120">
          <cell r="A120" t="str">
            <v>Ttl EES/Indigo</v>
          </cell>
          <cell r="B120" t="str">
            <v>A000DW</v>
          </cell>
          <cell r="C120">
            <v>152174</v>
          </cell>
          <cell r="D120">
            <v>174243</v>
          </cell>
          <cell r="E120">
            <v>1253886</v>
          </cell>
          <cell r="F120">
            <v>157586</v>
          </cell>
          <cell r="G120">
            <v>-12.665645104824868</v>
          </cell>
          <cell r="H120">
            <v>-14.696058183126356</v>
          </cell>
          <cell r="I120">
            <v>-87.863808990609996</v>
          </cell>
          <cell r="J120">
            <v>-0.41095698060747504</v>
          </cell>
          <cell r="K120">
            <v>-3.4343152310484433</v>
          </cell>
          <cell r="L120">
            <v>-6.2855250865979668</v>
          </cell>
          <cell r="N120">
            <v>-25606.852660024859</v>
          </cell>
          <cell r="O120">
            <v>-5152.9320458598449</v>
          </cell>
          <cell r="P120">
            <v>-9905.1075629662719</v>
          </cell>
        </row>
        <row r="121">
          <cell r="A121" t="str">
            <v>Adv Steril Prod</v>
          </cell>
          <cell r="B121" t="str">
            <v>001751</v>
          </cell>
          <cell r="C121">
            <v>13900</v>
          </cell>
          <cell r="D121">
            <v>12536</v>
          </cell>
          <cell r="E121">
            <v>96831</v>
          </cell>
          <cell r="F121">
            <v>13063</v>
          </cell>
          <cell r="G121">
            <v>10.880663688576899</v>
          </cell>
          <cell r="H121">
            <v>10.880663688576899</v>
          </cell>
          <cell r="I121">
            <v>-85.645092997077398</v>
          </cell>
          <cell r="J121">
            <v>-0.6671417211430225</v>
          </cell>
          <cell r="K121">
            <v>6.4074102426701369</v>
          </cell>
          <cell r="L121">
            <v>6.4074102426701369</v>
          </cell>
          <cell r="N121">
            <v>1364</v>
          </cell>
          <cell r="O121">
            <v>-646.00000000000011</v>
          </cell>
          <cell r="P121">
            <v>837</v>
          </cell>
        </row>
        <row r="122">
          <cell r="A122" t="str">
            <v>ASP UK</v>
          </cell>
          <cell r="B122" t="str">
            <v>002772</v>
          </cell>
          <cell r="C122">
            <v>529</v>
          </cell>
          <cell r="D122">
            <v>0</v>
          </cell>
          <cell r="E122">
            <v>5187</v>
          </cell>
          <cell r="F122">
            <v>0</v>
          </cell>
          <cell r="G122">
            <v>0</v>
          </cell>
          <cell r="H122">
            <v>0</v>
          </cell>
          <cell r="I122">
            <v>-89.801426643531912</v>
          </cell>
          <cell r="J122">
            <v>-19.210444513521924</v>
          </cell>
          <cell r="K122">
            <v>0</v>
          </cell>
          <cell r="L122">
            <v>0</v>
          </cell>
          <cell r="N122">
            <v>0</v>
          </cell>
          <cell r="O122">
            <v>-996.44575691638215</v>
          </cell>
          <cell r="P122">
            <v>0</v>
          </cell>
        </row>
        <row r="123">
          <cell r="A123" t="str">
            <v>ASP Italy</v>
          </cell>
          <cell r="B123" t="str">
            <v>002337</v>
          </cell>
          <cell r="C123">
            <v>989</v>
          </cell>
          <cell r="D123">
            <v>0</v>
          </cell>
          <cell r="E123">
            <v>8806</v>
          </cell>
          <cell r="F123">
            <v>0</v>
          </cell>
          <cell r="G123">
            <v>0</v>
          </cell>
          <cell r="H123">
            <v>0</v>
          </cell>
          <cell r="I123">
            <v>-88.769021121962311</v>
          </cell>
          <cell r="J123">
            <v>-4.4472520530637976</v>
          </cell>
          <cell r="K123">
            <v>0</v>
          </cell>
          <cell r="L123">
            <v>0</v>
          </cell>
          <cell r="N123">
            <v>0</v>
          </cell>
          <cell r="O123">
            <v>-391.62501579279797</v>
          </cell>
          <cell r="P123">
            <v>0</v>
          </cell>
        </row>
        <row r="124">
          <cell r="A124" t="str">
            <v>ASP Germany</v>
          </cell>
          <cell r="B124" t="str">
            <v>003612</v>
          </cell>
          <cell r="C124">
            <v>335</v>
          </cell>
          <cell r="D124">
            <v>0</v>
          </cell>
          <cell r="E124">
            <v>3020</v>
          </cell>
          <cell r="F124">
            <v>0</v>
          </cell>
          <cell r="G124">
            <v>0</v>
          </cell>
          <cell r="H124">
            <v>0</v>
          </cell>
          <cell r="I124">
            <v>-88.907284768211923</v>
          </cell>
          <cell r="J124">
            <v>-1.2527634487840826</v>
          </cell>
          <cell r="K124">
            <v>0</v>
          </cell>
          <cell r="L124">
            <v>0</v>
          </cell>
          <cell r="N124">
            <v>0</v>
          </cell>
          <cell r="O124">
            <v>-37.833456153279293</v>
          </cell>
          <cell r="P124">
            <v>0</v>
          </cell>
        </row>
        <row r="125">
          <cell r="A125" t="str">
            <v>ASP France</v>
          </cell>
          <cell r="B125" t="str">
            <v>003523</v>
          </cell>
          <cell r="C125">
            <v>425</v>
          </cell>
          <cell r="D125">
            <v>0</v>
          </cell>
          <cell r="E125">
            <v>2469</v>
          </cell>
          <cell r="F125">
            <v>0</v>
          </cell>
          <cell r="G125">
            <v>0</v>
          </cell>
          <cell r="H125">
            <v>0</v>
          </cell>
          <cell r="I125">
            <v>-82.786553260429343</v>
          </cell>
          <cell r="J125">
            <v>2.1180712032447064</v>
          </cell>
          <cell r="K125">
            <v>0</v>
          </cell>
          <cell r="L125">
            <v>0</v>
          </cell>
          <cell r="N125">
            <v>0</v>
          </cell>
          <cell r="O125">
            <v>52.295178008111797</v>
          </cell>
          <cell r="P125">
            <v>0</v>
          </cell>
        </row>
        <row r="126">
          <cell r="A126" t="str">
            <v>Ttl ASP</v>
          </cell>
          <cell r="B126" t="str">
            <v>A000DX</v>
          </cell>
          <cell r="C126">
            <v>16178</v>
          </cell>
          <cell r="D126">
            <v>12536</v>
          </cell>
          <cell r="E126">
            <v>116313</v>
          </cell>
          <cell r="F126">
            <v>13063</v>
          </cell>
          <cell r="G126">
            <v>29.052329291640078</v>
          </cell>
          <cell r="H126">
            <v>29.052329291640078</v>
          </cell>
          <cell r="I126">
            <v>-86.090978652429229</v>
          </cell>
          <cell r="J126">
            <v>-1.7363571147286612</v>
          </cell>
          <cell r="K126">
            <v>23.845977187476077</v>
          </cell>
          <cell r="L126">
            <v>23.845977187476077</v>
          </cell>
          <cell r="N126">
            <v>3642</v>
          </cell>
          <cell r="O126">
            <v>-2019.6090508543475</v>
          </cell>
          <cell r="P126">
            <v>3115</v>
          </cell>
        </row>
        <row r="127">
          <cell r="A127" t="str">
            <v>Ttl Licitra</v>
          </cell>
          <cell r="B127" t="str">
            <v>A000CK</v>
          </cell>
          <cell r="C127">
            <v>168352</v>
          </cell>
          <cell r="D127">
            <v>186779</v>
          </cell>
          <cell r="E127">
            <v>1370199</v>
          </cell>
          <cell r="F127">
            <v>170649</v>
          </cell>
          <cell r="G127">
            <v>-9.865670123514958</v>
          </cell>
          <cell r="H127">
            <v>-11.759808468845454</v>
          </cell>
          <cell r="I127">
            <v>-87.713317554603378</v>
          </cell>
          <cell r="J127">
            <v>-0.52346710928224216</v>
          </cell>
          <cell r="K127">
            <v>-1.3460377734413913</v>
          </cell>
          <cell r="L127">
            <v>-3.9789905378679471</v>
          </cell>
          <cell r="N127">
            <v>-21964.852660024852</v>
          </cell>
          <cell r="O127">
            <v>-7172.5410967141888</v>
          </cell>
          <cell r="P127">
            <v>-6790.1075629662728</v>
          </cell>
        </row>
        <row r="128">
          <cell r="A128" t="str">
            <v>Independ Tech USA</v>
          </cell>
          <cell r="B128" t="str">
            <v>001620</v>
          </cell>
          <cell r="C128">
            <v>184</v>
          </cell>
          <cell r="D128">
            <v>2923</v>
          </cell>
          <cell r="E128">
            <v>0</v>
          </cell>
          <cell r="F128">
            <v>0</v>
          </cell>
          <cell r="G128">
            <v>-93.705097502565863</v>
          </cell>
          <cell r="H128">
            <v>-93.705097502565863</v>
          </cell>
          <cell r="I128">
            <v>0</v>
          </cell>
          <cell r="J128">
            <v>0</v>
          </cell>
          <cell r="K128">
            <v>0</v>
          </cell>
          <cell r="L128">
            <v>0</v>
          </cell>
          <cell r="N128">
            <v>-2739</v>
          </cell>
          <cell r="O128">
            <v>0</v>
          </cell>
          <cell r="P128">
            <v>0</v>
          </cell>
        </row>
        <row r="129">
          <cell r="A129" t="str">
            <v>Independence Tech Zug</v>
          </cell>
          <cell r="B129" t="str">
            <v>004692</v>
          </cell>
          <cell r="C129">
            <v>0</v>
          </cell>
          <cell r="D129">
            <v>0</v>
          </cell>
          <cell r="E129">
            <v>111</v>
          </cell>
          <cell r="F129">
            <v>0</v>
          </cell>
          <cell r="G129">
            <v>0</v>
          </cell>
          <cell r="H129">
            <v>0</v>
          </cell>
          <cell r="I129">
            <v>-100</v>
          </cell>
          <cell r="J129">
            <v>-100</v>
          </cell>
          <cell r="K129">
            <v>0</v>
          </cell>
          <cell r="L129">
            <v>0</v>
          </cell>
          <cell r="N129">
            <v>0</v>
          </cell>
          <cell r="O129">
            <v>-111</v>
          </cell>
          <cell r="P129">
            <v>0</v>
          </cell>
        </row>
        <row r="130">
          <cell r="A130" t="str">
            <v>Ttl Independence Tech</v>
          </cell>
          <cell r="B130" t="str">
            <v>A000CC</v>
          </cell>
          <cell r="C130">
            <v>184</v>
          </cell>
          <cell r="D130">
            <v>2923</v>
          </cell>
          <cell r="E130">
            <v>111</v>
          </cell>
          <cell r="F130">
            <v>0</v>
          </cell>
          <cell r="G130">
            <v>-93.705097502565863</v>
          </cell>
          <cell r="H130">
            <v>-93.705097502565863</v>
          </cell>
          <cell r="I130">
            <v>65.765765765765764</v>
          </cell>
          <cell r="J130">
            <v>65.765765765765764</v>
          </cell>
          <cell r="K130">
            <v>0</v>
          </cell>
          <cell r="L130">
            <v>0</v>
          </cell>
          <cell r="N130">
            <v>-2739</v>
          </cell>
          <cell r="O130">
            <v>73</v>
          </cell>
          <cell r="P130">
            <v>0</v>
          </cell>
        </row>
        <row r="131">
          <cell r="A131" t="str">
            <v>J&amp;J HCS USA</v>
          </cell>
          <cell r="B131" t="str">
            <v>001710</v>
          </cell>
          <cell r="C131">
            <v>1571</v>
          </cell>
          <cell r="D131">
            <v>1894</v>
          </cell>
          <cell r="E131">
            <v>14489</v>
          </cell>
          <cell r="F131">
            <v>2818</v>
          </cell>
          <cell r="G131">
            <v>-17.053854276663145</v>
          </cell>
          <cell r="H131">
            <v>-17.053854276663152</v>
          </cell>
          <cell r="I131">
            <v>-89.157291738560289</v>
          </cell>
          <cell r="J131">
            <v>1.2354199737732072</v>
          </cell>
          <cell r="K131">
            <v>-44.251242015613919</v>
          </cell>
          <cell r="L131">
            <v>-44.251242015613919</v>
          </cell>
          <cell r="N131">
            <v>-323.00000000000011</v>
          </cell>
          <cell r="O131">
            <v>179</v>
          </cell>
          <cell r="P131">
            <v>-1247.0000000000002</v>
          </cell>
        </row>
        <row r="132">
          <cell r="A132" t="str">
            <v>Subtotal Other HCS</v>
          </cell>
          <cell r="B132" t="str">
            <v>A000CS</v>
          </cell>
          <cell r="C132">
            <v>1571</v>
          </cell>
          <cell r="D132">
            <v>1894</v>
          </cell>
          <cell r="E132">
            <v>14489</v>
          </cell>
          <cell r="F132">
            <v>2818</v>
          </cell>
          <cell r="G132">
            <v>-17.053854276663145</v>
          </cell>
          <cell r="H132">
            <v>-17.053854276663152</v>
          </cell>
          <cell r="I132">
            <v>-89.157291738560289</v>
          </cell>
          <cell r="J132">
            <v>1.2354199737732072</v>
          </cell>
          <cell r="K132">
            <v>-44.251242015613919</v>
          </cell>
          <cell r="L132">
            <v>-44.251242015613919</v>
          </cell>
          <cell r="N132">
            <v>-323.00000000000011</v>
          </cell>
          <cell r="O132">
            <v>179</v>
          </cell>
          <cell r="P132">
            <v>-1247.0000000000002</v>
          </cell>
        </row>
        <row r="133">
          <cell r="A133" t="str">
            <v>JJ Med Divested USA</v>
          </cell>
          <cell r="B133" t="str">
            <v>001752</v>
          </cell>
          <cell r="C133">
            <v>0</v>
          </cell>
          <cell r="D133">
            <v>-86800</v>
          </cell>
          <cell r="E133">
            <v>0</v>
          </cell>
          <cell r="F133">
            <v>0</v>
          </cell>
          <cell r="G133">
            <v>100</v>
          </cell>
          <cell r="H133">
            <v>100</v>
          </cell>
          <cell r="I133">
            <v>0</v>
          </cell>
          <cell r="J133">
            <v>0</v>
          </cell>
          <cell r="K133">
            <v>0</v>
          </cell>
          <cell r="L133">
            <v>0</v>
          </cell>
          <cell r="N133">
            <v>-86800</v>
          </cell>
          <cell r="O133">
            <v>0</v>
          </cell>
          <cell r="P133">
            <v>0</v>
          </cell>
        </row>
        <row r="134">
          <cell r="A134" t="str">
            <v>Other Medical Devices</v>
          </cell>
          <cell r="B134" t="str">
            <v>A000CP</v>
          </cell>
          <cell r="C134">
            <v>0</v>
          </cell>
          <cell r="D134">
            <v>-86800</v>
          </cell>
          <cell r="E134">
            <v>0</v>
          </cell>
          <cell r="F134">
            <v>0</v>
          </cell>
          <cell r="G134">
            <v>100</v>
          </cell>
          <cell r="H134">
            <v>100</v>
          </cell>
          <cell r="I134">
            <v>0</v>
          </cell>
          <cell r="J134">
            <v>0</v>
          </cell>
          <cell r="K134">
            <v>0</v>
          </cell>
          <cell r="L134">
            <v>0</v>
          </cell>
          <cell r="N134">
            <v>-86800</v>
          </cell>
          <cell r="O134">
            <v>0</v>
          </cell>
          <cell r="P134">
            <v>0</v>
          </cell>
        </row>
        <row r="135">
          <cell r="A135" t="str">
            <v>Ttl Med Devices</v>
          </cell>
          <cell r="B135" t="str">
            <v>A000BE</v>
          </cell>
          <cell r="C135">
            <v>1100784</v>
          </cell>
          <cell r="D135">
            <v>1053646</v>
          </cell>
          <cell r="E135">
            <v>7999989</v>
          </cell>
          <cell r="F135">
            <v>877063</v>
          </cell>
          <cell r="G135">
            <v>4.4737986002889016</v>
          </cell>
          <cell r="H135">
            <v>0.92559209436214174</v>
          </cell>
          <cell r="I135">
            <v>-86.240181080248988</v>
          </cell>
          <cell r="J135">
            <v>-0.33350902458604964</v>
          </cell>
          <cell r="K135">
            <v>25.50797377155347</v>
          </cell>
          <cell r="L135">
            <v>20.574958799988551</v>
          </cell>
          <cell r="N135">
            <v>9752.4640785629326</v>
          </cell>
          <cell r="O135">
            <v>-26680.685280891266</v>
          </cell>
          <cell r="P135">
            <v>180455.35089994356</v>
          </cell>
        </row>
        <row r="136">
          <cell r="A136" t="str">
            <v>Total Med Devices incl Ad</v>
          </cell>
          <cell r="B136" t="str">
            <v>A000A8</v>
          </cell>
          <cell r="C136">
            <v>1100784</v>
          </cell>
          <cell r="D136">
            <v>1053646</v>
          </cell>
          <cell r="E136">
            <v>7999989</v>
          </cell>
          <cell r="F136">
            <v>877063</v>
          </cell>
          <cell r="G136">
            <v>4.4737986002889016</v>
          </cell>
          <cell r="H136">
            <v>0.92559209436214174</v>
          </cell>
          <cell r="I136">
            <v>-86.240181080248988</v>
          </cell>
          <cell r="J136">
            <v>-0.33350902458604964</v>
          </cell>
          <cell r="K136">
            <v>25.50797377155347</v>
          </cell>
          <cell r="L136">
            <v>20.574958799988551</v>
          </cell>
          <cell r="N136">
            <v>9752.4640785629326</v>
          </cell>
          <cell r="O136">
            <v>-26680.685280891266</v>
          </cell>
          <cell r="P136">
            <v>180455.35089994356</v>
          </cell>
        </row>
        <row r="137">
          <cell r="A137" t="str">
            <v>OCD USA</v>
          </cell>
          <cell r="B137" t="str">
            <v>001200</v>
          </cell>
          <cell r="C137">
            <v>62599</v>
          </cell>
          <cell r="D137">
            <v>68187</v>
          </cell>
          <cell r="E137">
            <v>443691</v>
          </cell>
          <cell r="F137">
            <v>61078</v>
          </cell>
          <cell r="G137">
            <v>-8.1951105049349575</v>
          </cell>
          <cell r="H137">
            <v>-8.1951105049349575</v>
          </cell>
          <cell r="I137">
            <v>-85.891307238596227</v>
          </cell>
          <cell r="J137">
            <v>-0.61529307558638779</v>
          </cell>
          <cell r="K137">
            <v>2.4902583581649695</v>
          </cell>
          <cell r="L137">
            <v>2.4902583581649695</v>
          </cell>
          <cell r="N137">
            <v>-5588</v>
          </cell>
          <cell r="O137">
            <v>-2729.9999999999995</v>
          </cell>
          <cell r="P137">
            <v>1521</v>
          </cell>
        </row>
        <row r="138">
          <cell r="A138" t="str">
            <v>OCD Canada</v>
          </cell>
          <cell r="B138" t="str">
            <v>003260</v>
          </cell>
          <cell r="C138">
            <v>2727</v>
          </cell>
          <cell r="D138">
            <v>3136</v>
          </cell>
          <cell r="E138">
            <v>23463</v>
          </cell>
          <cell r="F138">
            <v>2829</v>
          </cell>
          <cell r="G138">
            <v>-13.042091836734695</v>
          </cell>
          <cell r="H138">
            <v>-25.084557380005673</v>
          </cell>
          <cell r="I138">
            <v>-88.377445339470654</v>
          </cell>
          <cell r="J138">
            <v>-1.5212169735788652</v>
          </cell>
          <cell r="K138">
            <v>-3.6055143160127252</v>
          </cell>
          <cell r="L138">
            <v>-16.796658228468083</v>
          </cell>
          <cell r="N138">
            <v>-786.65171943697794</v>
          </cell>
          <cell r="O138">
            <v>-356.92313851080911</v>
          </cell>
          <cell r="P138">
            <v>-475.17746128336205</v>
          </cell>
        </row>
        <row r="139">
          <cell r="A139" t="str">
            <v>OCD North Am</v>
          </cell>
          <cell r="B139" t="str">
            <v>A000DY</v>
          </cell>
          <cell r="C139">
            <v>65326</v>
          </cell>
          <cell r="D139">
            <v>71323</v>
          </cell>
          <cell r="E139">
            <v>467154</v>
          </cell>
          <cell r="F139">
            <v>63907</v>
          </cell>
          <cell r="G139">
            <v>-8.4082273600381363</v>
          </cell>
          <cell r="H139">
            <v>-8.9377223608611231</v>
          </cell>
          <cell r="I139">
            <v>-86.016174537732752</v>
          </cell>
          <cell r="J139">
            <v>-0.66079347249746523</v>
          </cell>
          <cell r="K139">
            <v>2.2204140391506408</v>
          </cell>
          <cell r="L139">
            <v>1.6364757205261367</v>
          </cell>
          <cell r="N139">
            <v>-6374.651719436979</v>
          </cell>
          <cell r="O139">
            <v>-3086.9231385108087</v>
          </cell>
          <cell r="P139">
            <v>1045.8225387166383</v>
          </cell>
        </row>
        <row r="140">
          <cell r="A140" t="str">
            <v>OCD France</v>
          </cell>
          <cell r="B140" t="str">
            <v>002180</v>
          </cell>
          <cell r="C140">
            <v>6810</v>
          </cell>
          <cell r="D140">
            <v>5968</v>
          </cell>
          <cell r="E140">
            <v>51260</v>
          </cell>
          <cell r="F140">
            <v>5267</v>
          </cell>
          <cell r="G140">
            <v>14.108579088471849</v>
          </cell>
          <cell r="H140">
            <v>1.4607825792419566</v>
          </cell>
          <cell r="I140">
            <v>-86.714787358564195</v>
          </cell>
          <cell r="J140">
            <v>-0.94843302369997495</v>
          </cell>
          <cell r="K140">
            <v>29.295614201632812</v>
          </cell>
          <cell r="L140">
            <v>10.550493996088969</v>
          </cell>
          <cell r="N140">
            <v>87.179504329159982</v>
          </cell>
          <cell r="O140">
            <v>-486.16676794860712</v>
          </cell>
          <cell r="P140">
            <v>555.69451877400604</v>
          </cell>
        </row>
        <row r="141">
          <cell r="A141" t="str">
            <v>OCD Germany</v>
          </cell>
          <cell r="B141" t="str">
            <v>003630</v>
          </cell>
          <cell r="C141">
            <v>6430</v>
          </cell>
          <cell r="D141">
            <v>6962</v>
          </cell>
          <cell r="E141">
            <v>51020</v>
          </cell>
          <cell r="F141">
            <v>5618</v>
          </cell>
          <cell r="G141">
            <v>-7.6414823326630268</v>
          </cell>
          <cell r="H141">
            <v>-17.904539113612902</v>
          </cell>
          <cell r="I141">
            <v>-87.397099176793418</v>
          </cell>
          <cell r="J141">
            <v>-0.21369385085041359</v>
          </cell>
          <cell r="K141">
            <v>14.453542185831257</v>
          </cell>
          <cell r="L141">
            <v>-1.9944701237146674</v>
          </cell>
          <cell r="N141">
            <v>-1246.5140130897303</v>
          </cell>
          <cell r="O141">
            <v>-109.02660270388103</v>
          </cell>
          <cell r="P141">
            <v>-112.04933155029001</v>
          </cell>
        </row>
        <row r="142">
          <cell r="A142" t="str">
            <v>OCD Italy</v>
          </cell>
          <cell r="B142" t="str">
            <v>004000</v>
          </cell>
          <cell r="C142">
            <v>7248</v>
          </cell>
          <cell r="D142">
            <v>6840</v>
          </cell>
          <cell r="E142">
            <v>56949</v>
          </cell>
          <cell r="F142">
            <v>6179</v>
          </cell>
          <cell r="G142">
            <v>5.9649122807017543</v>
          </cell>
          <cell r="H142">
            <v>-5.860679434167003</v>
          </cell>
          <cell r="I142">
            <v>-87.2728230522046</v>
          </cell>
          <cell r="J142">
            <v>-2.244579019339707</v>
          </cell>
          <cell r="K142">
            <v>17.300534067001134</v>
          </cell>
          <cell r="L142">
            <v>0.37262050691227877</v>
          </cell>
          <cell r="N142">
            <v>-400.87047329702301</v>
          </cell>
          <cell r="O142">
            <v>-1278.2653057237696</v>
          </cell>
          <cell r="P142">
            <v>23.024221122109704</v>
          </cell>
        </row>
        <row r="143">
          <cell r="A143" t="str">
            <v>OCD Portugal</v>
          </cell>
          <cell r="B143" t="str">
            <v>004430</v>
          </cell>
          <cell r="C143">
            <v>744</v>
          </cell>
          <cell r="D143">
            <v>727</v>
          </cell>
          <cell r="E143">
            <v>5505</v>
          </cell>
          <cell r="F143">
            <v>433</v>
          </cell>
          <cell r="G143">
            <v>2.3383768913342502</v>
          </cell>
          <cell r="H143">
            <v>-8.7230659099427932</v>
          </cell>
          <cell r="I143">
            <v>-86.485013623978219</v>
          </cell>
          <cell r="J143">
            <v>-1.232821341956345</v>
          </cell>
          <cell r="K143">
            <v>71.82448036951503</v>
          </cell>
          <cell r="L143">
            <v>46.912448995767662</v>
          </cell>
          <cell r="N143">
            <v>-63.416689165284104</v>
          </cell>
          <cell r="O143">
            <v>-67.866814874696786</v>
          </cell>
          <cell r="P143">
            <v>203.13090415167397</v>
          </cell>
        </row>
        <row r="144">
          <cell r="A144" t="str">
            <v>OCD Spain</v>
          </cell>
          <cell r="B144" t="str">
            <v>004580</v>
          </cell>
          <cell r="C144">
            <v>1899</v>
          </cell>
          <cell r="D144">
            <v>1902</v>
          </cell>
          <cell r="E144">
            <v>15830</v>
          </cell>
          <cell r="F144">
            <v>1523</v>
          </cell>
          <cell r="G144">
            <v>-0.15772870662460567</v>
          </cell>
          <cell r="H144">
            <v>-11.160313514646003</v>
          </cell>
          <cell r="I144">
            <v>-88.003790271636134</v>
          </cell>
          <cell r="J144">
            <v>-0.32328343523789449</v>
          </cell>
          <cell r="K144">
            <v>24.688115561391989</v>
          </cell>
          <cell r="L144">
            <v>6.9018126485463549</v>
          </cell>
          <cell r="N144">
            <v>-212.26916304856698</v>
          </cell>
          <cell r="O144">
            <v>-51.175767798158702</v>
          </cell>
          <cell r="P144">
            <v>105.11460663736099</v>
          </cell>
        </row>
        <row r="145">
          <cell r="A145" t="str">
            <v>OCD Northern Europe</v>
          </cell>
          <cell r="B145" t="str">
            <v>005020</v>
          </cell>
          <cell r="C145">
            <v>8056</v>
          </cell>
          <cell r="D145">
            <v>8985</v>
          </cell>
          <cell r="E145">
            <v>62849</v>
          </cell>
          <cell r="F145">
            <v>7634</v>
          </cell>
          <cell r="G145">
            <v>-10.339454646633278</v>
          </cell>
          <cell r="H145">
            <v>-12.933147141372396</v>
          </cell>
          <cell r="I145">
            <v>-87.181975846871069</v>
          </cell>
          <cell r="J145">
            <v>2.052334530528473E-2</v>
          </cell>
          <cell r="K145">
            <v>5.5279014933193604</v>
          </cell>
          <cell r="L145">
            <v>0.23232425041011001</v>
          </cell>
          <cell r="N145">
            <v>-1162.04327065231</v>
          </cell>
          <cell r="O145">
            <v>12.8987172909184</v>
          </cell>
          <cell r="P145">
            <v>17.735633276307798</v>
          </cell>
        </row>
        <row r="146">
          <cell r="A146" t="str">
            <v>OCD Europe</v>
          </cell>
          <cell r="B146" t="str">
            <v>A000FI</v>
          </cell>
          <cell r="C146">
            <v>31187</v>
          </cell>
          <cell r="D146">
            <v>31384</v>
          </cell>
          <cell r="E146">
            <v>243413</v>
          </cell>
          <cell r="F146">
            <v>26654</v>
          </cell>
          <cell r="G146">
            <v>-0.62770838643894977</v>
          </cell>
          <cell r="H146">
            <v>-9.5524283231065326</v>
          </cell>
          <cell r="I146">
            <v>-87.187619395841637</v>
          </cell>
          <cell r="J146">
            <v>-0.81326902908151766</v>
          </cell>
          <cell r="K146">
            <v>17.006828243415622</v>
          </cell>
          <cell r="L146">
            <v>2.9738521513137557</v>
          </cell>
          <cell r="N146">
            <v>-2997.9341049237541</v>
          </cell>
          <cell r="O146">
            <v>-1979.6025417581948</v>
          </cell>
          <cell r="P146">
            <v>792.65055241116852</v>
          </cell>
        </row>
        <row r="147">
          <cell r="A147" t="str">
            <v>OCD KK Japan</v>
          </cell>
          <cell r="B147" t="str">
            <v>004100</v>
          </cell>
          <cell r="C147">
            <v>12048</v>
          </cell>
          <cell r="D147">
            <v>12062</v>
          </cell>
          <cell r="E147">
            <v>98818</v>
          </cell>
          <cell r="F147">
            <v>10776</v>
          </cell>
          <cell r="G147">
            <v>-0.11606698723263142</v>
          </cell>
          <cell r="H147">
            <v>-6.207627387579274</v>
          </cell>
          <cell r="I147">
            <v>-87.807889250946189</v>
          </cell>
          <cell r="J147">
            <v>-1.1821709521371915</v>
          </cell>
          <cell r="K147">
            <v>11.804008908685969</v>
          </cell>
          <cell r="L147">
            <v>5.1436047559058489</v>
          </cell>
          <cell r="N147">
            <v>-748.76401548981198</v>
          </cell>
          <cell r="O147">
            <v>-1168.1976914829297</v>
          </cell>
          <cell r="P147">
            <v>554.27484849641428</v>
          </cell>
        </row>
        <row r="148">
          <cell r="A148" t="str">
            <v>OCD Australia</v>
          </cell>
          <cell r="B148" t="str">
            <v>002965</v>
          </cell>
          <cell r="C148">
            <v>1103</v>
          </cell>
          <cell r="D148">
            <v>991</v>
          </cell>
          <cell r="E148">
            <v>8349</v>
          </cell>
          <cell r="F148">
            <v>943</v>
          </cell>
          <cell r="G148">
            <v>11.301715438950556</v>
          </cell>
          <cell r="H148">
            <v>-5.6454619231954295</v>
          </cell>
          <cell r="I148">
            <v>-86.788836986465427</v>
          </cell>
          <cell r="J148">
            <v>-3.2313819794093304</v>
          </cell>
          <cell r="K148">
            <v>16.967126193001061</v>
          </cell>
          <cell r="L148">
            <v>-3.2814812268345919</v>
          </cell>
          <cell r="N148">
            <v>-55.946527658866707</v>
          </cell>
          <cell r="O148">
            <v>-269.788081460885</v>
          </cell>
          <cell r="P148">
            <v>-30.944367969050202</v>
          </cell>
        </row>
        <row r="149">
          <cell r="A149" t="str">
            <v>OCD Singapore</v>
          </cell>
          <cell r="B149" t="str">
            <v>004475</v>
          </cell>
          <cell r="C149">
            <v>2201</v>
          </cell>
          <cell r="D149">
            <v>2934</v>
          </cell>
          <cell r="E149">
            <v>16990</v>
          </cell>
          <cell r="F149">
            <v>2827</v>
          </cell>
          <cell r="G149">
            <v>-24.982958418541244</v>
          </cell>
          <cell r="H149">
            <v>-24.982958418541244</v>
          </cell>
          <cell r="I149">
            <v>-87.045320776927625</v>
          </cell>
          <cell r="J149">
            <v>-3.9611536197763391</v>
          </cell>
          <cell r="K149">
            <v>-22.143615139724087</v>
          </cell>
          <cell r="L149">
            <v>-22.143615139724087</v>
          </cell>
          <cell r="N149">
            <v>-733.00000000000011</v>
          </cell>
          <cell r="O149">
            <v>-673</v>
          </cell>
          <cell r="P149">
            <v>-625.99999999999989</v>
          </cell>
        </row>
        <row r="150">
          <cell r="A150" t="str">
            <v>OCD India</v>
          </cell>
          <cell r="B150" t="str">
            <v>003871</v>
          </cell>
          <cell r="C150">
            <v>796</v>
          </cell>
          <cell r="D150">
            <v>646</v>
          </cell>
          <cell r="E150">
            <v>5587</v>
          </cell>
          <cell r="F150">
            <v>604</v>
          </cell>
          <cell r="G150">
            <v>23.21981424148607</v>
          </cell>
          <cell r="H150">
            <v>17.510630856468882</v>
          </cell>
          <cell r="I150">
            <v>-85.752640057275826</v>
          </cell>
          <cell r="J150">
            <v>2.3260248582226954</v>
          </cell>
          <cell r="K150">
            <v>31.788079470198678</v>
          </cell>
          <cell r="L150">
            <v>25.3851446970606</v>
          </cell>
          <cell r="N150">
            <v>113.11867533278897</v>
          </cell>
          <cell r="O150">
            <v>129.95500882890201</v>
          </cell>
          <cell r="P150">
            <v>153.32627397024604</v>
          </cell>
        </row>
        <row r="151">
          <cell r="A151" t="str">
            <v>OCD Asia/Pac</v>
          </cell>
          <cell r="B151" t="str">
            <v>A000FJ</v>
          </cell>
          <cell r="C151">
            <v>16148</v>
          </cell>
          <cell r="D151">
            <v>16633</v>
          </cell>
          <cell r="E151">
            <v>129744</v>
          </cell>
          <cell r="F151">
            <v>15150</v>
          </cell>
          <cell r="G151">
            <v>-2.9158900979979556</v>
          </cell>
          <cell r="H151">
            <v>-8.5648522083562213</v>
          </cell>
          <cell r="I151">
            <v>-87.553952398569493</v>
          </cell>
          <cell r="J151">
            <v>-1.5268765909135786</v>
          </cell>
          <cell r="K151">
            <v>6.5874587458745886</v>
          </cell>
          <cell r="L151">
            <v>0.3343680164858735</v>
          </cell>
          <cell r="N151">
            <v>-1424.5918678158903</v>
          </cell>
          <cell r="O151">
            <v>-1981.0307641149134</v>
          </cell>
          <cell r="P151">
            <v>50.656754497609832</v>
          </cell>
        </row>
        <row r="152">
          <cell r="A152" t="str">
            <v>OCD Int'l</v>
          </cell>
          <cell r="B152" t="str">
            <v>A000DZ</v>
          </cell>
          <cell r="C152">
            <v>47335</v>
          </cell>
          <cell r="D152">
            <v>48017</v>
          </cell>
          <cell r="E152">
            <v>373157</v>
          </cell>
          <cell r="F152">
            <v>41804</v>
          </cell>
          <cell r="G152">
            <v>-1.420330299685528</v>
          </cell>
          <cell r="H152">
            <v>-9.2103337833259982</v>
          </cell>
          <cell r="I152">
            <v>-87.314990741162561</v>
          </cell>
          <cell r="J152">
            <v>-1.0613852362070413</v>
          </cell>
          <cell r="K152">
            <v>13.230791311836187</v>
          </cell>
          <cell r="L152">
            <v>2.0172885535087026</v>
          </cell>
          <cell r="N152">
            <v>-4422.5259727396442</v>
          </cell>
          <cell r="O152">
            <v>-3960.6333058731093</v>
          </cell>
          <cell r="P152">
            <v>843.30730690877806</v>
          </cell>
        </row>
        <row r="153">
          <cell r="A153" t="str">
            <v>Ttl OCD</v>
          </cell>
          <cell r="B153" t="str">
            <v>A000CM</v>
          </cell>
          <cell r="C153">
            <v>112661</v>
          </cell>
          <cell r="D153">
            <v>119340</v>
          </cell>
          <cell r="E153">
            <v>840311</v>
          </cell>
          <cell r="F153">
            <v>105711</v>
          </cell>
          <cell r="G153">
            <v>-5.596614714261773</v>
          </cell>
          <cell r="H153">
            <v>-9.047408825353294</v>
          </cell>
          <cell r="I153">
            <v>-86.592939994835248</v>
          </cell>
          <cell r="J153">
            <v>-0.83868430192915711</v>
          </cell>
          <cell r="K153">
            <v>6.5745286677829178</v>
          </cell>
          <cell r="L153">
            <v>1.787070262910593</v>
          </cell>
          <cell r="N153">
            <v>-10797.177692176621</v>
          </cell>
          <cell r="O153">
            <v>-7047.5564443839194</v>
          </cell>
          <cell r="P153">
            <v>1889.1298456254167</v>
          </cell>
        </row>
        <row r="154">
          <cell r="A154" t="str">
            <v>LifeScan USA</v>
          </cell>
          <cell r="B154" t="str">
            <v>001520</v>
          </cell>
          <cell r="C154">
            <v>88160</v>
          </cell>
          <cell r="D154">
            <v>109383</v>
          </cell>
          <cell r="E154">
            <v>587690</v>
          </cell>
          <cell r="F154">
            <v>88058</v>
          </cell>
          <cell r="G154">
            <v>-19.402466562445717</v>
          </cell>
          <cell r="H154">
            <v>-19.402466562445717</v>
          </cell>
          <cell r="I154">
            <v>-84.998893974714562</v>
          </cell>
          <cell r="J154">
            <v>2.141775425819735</v>
          </cell>
          <cell r="K154">
            <v>0.11583274659883258</v>
          </cell>
          <cell r="L154">
            <v>0.11583274659883258</v>
          </cell>
          <cell r="N154">
            <v>-21222.999999999996</v>
          </cell>
          <cell r="O154">
            <v>12587</v>
          </cell>
          <cell r="P154">
            <v>102</v>
          </cell>
        </row>
        <row r="155">
          <cell r="A155" t="str">
            <v>Ttl Demestic LifeScan</v>
          </cell>
          <cell r="B155" t="str">
            <v>A000EE</v>
          </cell>
          <cell r="C155">
            <v>88160</v>
          </cell>
          <cell r="D155">
            <v>109383</v>
          </cell>
          <cell r="E155">
            <v>587690</v>
          </cell>
          <cell r="F155">
            <v>88058</v>
          </cell>
          <cell r="G155">
            <v>-19.402466562445717</v>
          </cell>
          <cell r="H155">
            <v>-19.402466562445717</v>
          </cell>
          <cell r="I155">
            <v>-84.998893974714562</v>
          </cell>
          <cell r="J155">
            <v>2.141775425819735</v>
          </cell>
          <cell r="K155">
            <v>0.11583274659883258</v>
          </cell>
          <cell r="L155">
            <v>0.11583274659883258</v>
          </cell>
          <cell r="N155">
            <v>-21222.999999999996</v>
          </cell>
          <cell r="O155">
            <v>12587</v>
          </cell>
          <cell r="P155">
            <v>102</v>
          </cell>
        </row>
        <row r="156">
          <cell r="A156" t="str">
            <v>LifeScan Canada</v>
          </cell>
          <cell r="B156" t="str">
            <v>003230</v>
          </cell>
          <cell r="C156">
            <v>7668</v>
          </cell>
          <cell r="D156">
            <v>7110</v>
          </cell>
          <cell r="E156">
            <v>55526</v>
          </cell>
          <cell r="F156">
            <v>5036</v>
          </cell>
          <cell r="G156">
            <v>7.8481012658227849</v>
          </cell>
          <cell r="H156">
            <v>-6.1651805881163719</v>
          </cell>
          <cell r="I156">
            <v>-86.190253214710225</v>
          </cell>
          <cell r="J156">
            <v>-5.0157878909382454</v>
          </cell>
          <cell r="K156">
            <v>52.263701350277998</v>
          </cell>
          <cell r="L156">
            <v>33.067768517666408</v>
          </cell>
          <cell r="N156">
            <v>-438.34433981507408</v>
          </cell>
          <cell r="O156">
            <v>-2785.0663843223701</v>
          </cell>
          <cell r="P156">
            <v>1665.2928225496803</v>
          </cell>
        </row>
        <row r="157">
          <cell r="A157" t="str">
            <v>Subtotal Lifescan Other</v>
          </cell>
          <cell r="B157" t="str">
            <v>A000FQ</v>
          </cell>
          <cell r="C157">
            <v>7668</v>
          </cell>
          <cell r="D157">
            <v>7110</v>
          </cell>
          <cell r="E157">
            <v>55526</v>
          </cell>
          <cell r="F157">
            <v>5036</v>
          </cell>
          <cell r="G157">
            <v>7.8481012658227849</v>
          </cell>
          <cell r="H157">
            <v>-6.1651805881163719</v>
          </cell>
          <cell r="I157">
            <v>-86.190253214710225</v>
          </cell>
          <cell r="J157">
            <v>-5.0157878909382454</v>
          </cell>
          <cell r="K157">
            <v>52.263701350277998</v>
          </cell>
          <cell r="L157">
            <v>33.067768517666408</v>
          </cell>
          <cell r="N157">
            <v>-438.34433981507408</v>
          </cell>
          <cell r="O157">
            <v>-2785.0663843223701</v>
          </cell>
          <cell r="P157">
            <v>1665.2928225496803</v>
          </cell>
        </row>
        <row r="158">
          <cell r="A158" t="str">
            <v>LifeScan Belgium</v>
          </cell>
          <cell r="B158" t="str">
            <v>003080</v>
          </cell>
          <cell r="C158">
            <v>2817</v>
          </cell>
          <cell r="D158">
            <v>2586</v>
          </cell>
          <cell r="E158">
            <v>22486</v>
          </cell>
          <cell r="F158">
            <v>2039</v>
          </cell>
          <cell r="G158">
            <v>8.9327146171693741</v>
          </cell>
          <cell r="H158">
            <v>-3.4053491702635728</v>
          </cell>
          <cell r="I158">
            <v>-87.472204927510447</v>
          </cell>
          <cell r="J158">
            <v>4.4033247575697594</v>
          </cell>
          <cell r="K158">
            <v>38.155958803334968</v>
          </cell>
          <cell r="L158">
            <v>18.552204110384803</v>
          </cell>
          <cell r="N158">
            <v>-88.062329543015991</v>
          </cell>
          <cell r="O158">
            <v>990.13160498713603</v>
          </cell>
          <cell r="P158">
            <v>378.27944181074616</v>
          </cell>
        </row>
        <row r="159">
          <cell r="A159" t="str">
            <v>LifeScan France</v>
          </cell>
          <cell r="B159" t="str">
            <v>003510</v>
          </cell>
          <cell r="C159">
            <v>9752</v>
          </cell>
          <cell r="D159">
            <v>8926</v>
          </cell>
          <cell r="E159">
            <v>74717</v>
          </cell>
          <cell r="F159">
            <v>7220</v>
          </cell>
          <cell r="G159">
            <v>9.2538651131525871</v>
          </cell>
          <cell r="H159">
            <v>-3.0405634713300476</v>
          </cell>
          <cell r="I159">
            <v>-86.948084104019159</v>
          </cell>
          <cell r="J159">
            <v>6.0378201310303812</v>
          </cell>
          <cell r="K159">
            <v>35.069252077562332</v>
          </cell>
          <cell r="L159">
            <v>15.778001504471332</v>
          </cell>
          <cell r="N159">
            <v>-271.40069545092007</v>
          </cell>
          <cell r="O159">
            <v>4511.2780673019697</v>
          </cell>
          <cell r="P159">
            <v>1139.1717086228302</v>
          </cell>
        </row>
        <row r="160">
          <cell r="A160" t="str">
            <v>LifeScan Germany</v>
          </cell>
          <cell r="B160" t="str">
            <v>003570</v>
          </cell>
          <cell r="C160">
            <v>9427</v>
          </cell>
          <cell r="D160">
            <v>7703</v>
          </cell>
          <cell r="E160">
            <v>69043</v>
          </cell>
          <cell r="F160">
            <v>7068</v>
          </cell>
          <cell r="G160">
            <v>22.380890562118651</v>
          </cell>
          <cell r="H160">
            <v>8.8060364488400484</v>
          </cell>
          <cell r="I160">
            <v>-86.346190055472675</v>
          </cell>
          <cell r="J160">
            <v>0.79600386722526528</v>
          </cell>
          <cell r="K160">
            <v>33.375778155065085</v>
          </cell>
          <cell r="L160">
            <v>13.984894243972951</v>
          </cell>
          <cell r="N160">
            <v>678.32898765414893</v>
          </cell>
          <cell r="O160">
            <v>549.58495004833981</v>
          </cell>
          <cell r="P160">
            <v>988.45232516400824</v>
          </cell>
        </row>
        <row r="161">
          <cell r="A161" t="str">
            <v>LifeScan Intl Europe</v>
          </cell>
          <cell r="B161" t="str">
            <v>004825</v>
          </cell>
          <cell r="C161">
            <v>6745</v>
          </cell>
          <cell r="D161">
            <v>6941</v>
          </cell>
          <cell r="E161">
            <v>43620</v>
          </cell>
          <cell r="F161">
            <v>0</v>
          </cell>
          <cell r="G161">
            <v>-2.8238006051001299</v>
          </cell>
          <cell r="H161">
            <v>-2.8238006051001299</v>
          </cell>
          <cell r="I161">
            <v>-84.536909674461256</v>
          </cell>
          <cell r="J161">
            <v>-0.84364970197157252</v>
          </cell>
          <cell r="K161">
            <v>0</v>
          </cell>
          <cell r="L161">
            <v>0</v>
          </cell>
          <cell r="N161">
            <v>-196.00000000000003</v>
          </cell>
          <cell r="O161">
            <v>-367.99999999999994</v>
          </cell>
          <cell r="P161">
            <v>0</v>
          </cell>
        </row>
        <row r="162">
          <cell r="A162" t="str">
            <v>LifeScan Italy</v>
          </cell>
          <cell r="B162" t="str">
            <v>004010</v>
          </cell>
          <cell r="C162">
            <v>5475</v>
          </cell>
          <cell r="D162">
            <v>6785</v>
          </cell>
          <cell r="E162">
            <v>50378</v>
          </cell>
          <cell r="F162">
            <v>4785</v>
          </cell>
          <cell r="G162">
            <v>-19.307295504789977</v>
          </cell>
          <cell r="H162">
            <v>-28.487568261309512</v>
          </cell>
          <cell r="I162">
            <v>-89.132160863869146</v>
          </cell>
          <cell r="J162">
            <v>-7.1572113155047257</v>
          </cell>
          <cell r="K162">
            <v>14.420062695924766</v>
          </cell>
          <cell r="L162">
            <v>-1.7736225787134399</v>
          </cell>
          <cell r="N162">
            <v>-1932.8815065298506</v>
          </cell>
          <cell r="O162">
            <v>-3605.6599165249709</v>
          </cell>
          <cell r="P162">
            <v>-84.867840391438094</v>
          </cell>
        </row>
        <row r="163">
          <cell r="A163" t="str">
            <v>LifeScan Portugal</v>
          </cell>
          <cell r="B163" t="str">
            <v>004440</v>
          </cell>
          <cell r="C163">
            <v>789</v>
          </cell>
          <cell r="D163">
            <v>695</v>
          </cell>
          <cell r="E163">
            <v>5845</v>
          </cell>
          <cell r="F163">
            <v>560</v>
          </cell>
          <cell r="G163">
            <v>13.525179856115107</v>
          </cell>
          <cell r="H163">
            <v>1.0120456182972721</v>
          </cell>
          <cell r="I163">
            <v>-86.501283147989739</v>
          </cell>
          <cell r="J163">
            <v>-5.8622002283974179</v>
          </cell>
          <cell r="K163">
            <v>40.892857142857146</v>
          </cell>
          <cell r="L163">
            <v>20.254017992275354</v>
          </cell>
          <cell r="N163">
            <v>7.033717047166042</v>
          </cell>
          <cell r="O163">
            <v>-342.64560334982906</v>
          </cell>
          <cell r="P163">
            <v>113.42250075674198</v>
          </cell>
        </row>
        <row r="164">
          <cell r="A164" t="str">
            <v>LifeScan ROW</v>
          </cell>
          <cell r="B164" t="str">
            <v>001521</v>
          </cell>
          <cell r="C164">
            <v>0</v>
          </cell>
          <cell r="D164">
            <v>0</v>
          </cell>
          <cell r="E164">
            <v>0</v>
          </cell>
          <cell r="F164">
            <v>4998</v>
          </cell>
          <cell r="G164">
            <v>0</v>
          </cell>
          <cell r="H164">
            <v>0</v>
          </cell>
          <cell r="I164">
            <v>0</v>
          </cell>
          <cell r="J164">
            <v>0</v>
          </cell>
          <cell r="K164">
            <v>-100</v>
          </cell>
          <cell r="L164">
            <v>-100</v>
          </cell>
          <cell r="N164">
            <v>0</v>
          </cell>
          <cell r="O164">
            <v>0</v>
          </cell>
          <cell r="P164">
            <v>-4998</v>
          </cell>
        </row>
        <row r="165">
          <cell r="A165" t="str">
            <v>LifeScan Scand-Switz</v>
          </cell>
          <cell r="B165" t="str">
            <v>003081</v>
          </cell>
          <cell r="C165">
            <v>3110</v>
          </cell>
          <cell r="D165">
            <v>1610</v>
          </cell>
          <cell r="E165">
            <v>19688</v>
          </cell>
          <cell r="F165">
            <v>2829</v>
          </cell>
          <cell r="G165">
            <v>93.16770186335404</v>
          </cell>
          <cell r="H165">
            <v>72.312102190385716</v>
          </cell>
          <cell r="I165">
            <v>-84.20357578220235</v>
          </cell>
          <cell r="J165">
            <v>-6.2100921060066554</v>
          </cell>
          <cell r="K165">
            <v>9.9328384588193703</v>
          </cell>
          <cell r="L165">
            <v>-6.6079797499224826</v>
          </cell>
          <cell r="N165">
            <v>1164.22484526521</v>
          </cell>
          <cell r="O165">
            <v>-1222.6429338305902</v>
          </cell>
          <cell r="P165">
            <v>-186.93974712530704</v>
          </cell>
        </row>
        <row r="166">
          <cell r="A166" t="str">
            <v>LifeScan Spain</v>
          </cell>
          <cell r="B166" t="str">
            <v>004590</v>
          </cell>
          <cell r="C166">
            <v>1723</v>
          </cell>
          <cell r="D166">
            <v>1575</v>
          </cell>
          <cell r="E166">
            <v>15069</v>
          </cell>
          <cell r="F166">
            <v>1304</v>
          </cell>
          <cell r="G166">
            <v>9.3968253968253972</v>
          </cell>
          <cell r="H166">
            <v>-2.9920524394326926</v>
          </cell>
          <cell r="I166">
            <v>-88.56593005507996</v>
          </cell>
          <cell r="J166">
            <v>-3.2336655592469574</v>
          </cell>
          <cell r="K166">
            <v>32.131901840490798</v>
          </cell>
          <cell r="L166">
            <v>13.325091026697853</v>
          </cell>
          <cell r="N166">
            <v>-47.124825921064911</v>
          </cell>
          <cell r="O166">
            <v>-487.28106312292397</v>
          </cell>
          <cell r="P166">
            <v>173.75918698813999</v>
          </cell>
        </row>
        <row r="167">
          <cell r="A167" t="str">
            <v>LifeScan UK</v>
          </cell>
          <cell r="B167" t="str">
            <v>004980</v>
          </cell>
          <cell r="C167">
            <v>2954</v>
          </cell>
          <cell r="D167">
            <v>2987</v>
          </cell>
          <cell r="E167">
            <v>25218</v>
          </cell>
          <cell r="F167">
            <v>2291</v>
          </cell>
          <cell r="G167">
            <v>-1.1047874121191832</v>
          </cell>
          <cell r="H167">
            <v>-4.0060109930155674</v>
          </cell>
          <cell r="I167">
            <v>-88.286144817194071</v>
          </cell>
          <cell r="J167">
            <v>-4.9549261556166631</v>
          </cell>
          <cell r="K167">
            <v>28.939327804452205</v>
          </cell>
          <cell r="L167">
            <v>22.630272375205017</v>
          </cell>
          <cell r="N167">
            <v>-119.65954836137499</v>
          </cell>
          <cell r="O167">
            <v>-1249.5332779234102</v>
          </cell>
          <cell r="P167">
            <v>518.45954011594699</v>
          </cell>
        </row>
        <row r="168">
          <cell r="A168" t="str">
            <v>Lifescan EMEA</v>
          </cell>
          <cell r="B168" t="str">
            <v>A000FK</v>
          </cell>
          <cell r="C168">
            <v>42792</v>
          </cell>
          <cell r="D168">
            <v>39808</v>
          </cell>
          <cell r="E168">
            <v>326064</v>
          </cell>
          <cell r="F168">
            <v>33094</v>
          </cell>
          <cell r="G168">
            <v>7.495980707395498</v>
          </cell>
          <cell r="H168">
            <v>-2.0235665088416925</v>
          </cell>
          <cell r="I168">
            <v>-86.876196084204338</v>
          </cell>
          <cell r="J168">
            <v>-0.37562201666368461</v>
          </cell>
          <cell r="K168">
            <v>29.304405632440925</v>
          </cell>
          <cell r="L168">
            <v>14.464063322480415</v>
          </cell>
          <cell r="N168">
            <v>-805.54135583970105</v>
          </cell>
          <cell r="O168">
            <v>-1224.7681724142765</v>
          </cell>
          <cell r="P168">
            <v>4786.7371159416689</v>
          </cell>
        </row>
        <row r="169">
          <cell r="A169" t="str">
            <v>Lifescan Int'l</v>
          </cell>
          <cell r="B169" t="str">
            <v>A000E0</v>
          </cell>
          <cell r="C169">
            <v>50460</v>
          </cell>
          <cell r="D169">
            <v>46918</v>
          </cell>
          <cell r="E169">
            <v>381590</v>
          </cell>
          <cell r="F169">
            <v>38130</v>
          </cell>
          <cell r="G169">
            <v>7.5493414041519236</v>
          </cell>
          <cell r="H169">
            <v>-2.6511907917105906</v>
          </cell>
          <cell r="I169">
            <v>-86.776383028905371</v>
          </cell>
          <cell r="J169">
            <v>-1.0508227565545862</v>
          </cell>
          <cell r="K169">
            <v>32.336742722265932</v>
          </cell>
          <cell r="L169">
            <v>16.921138050069104</v>
          </cell>
          <cell r="N169">
            <v>-1243.885695654775</v>
          </cell>
          <cell r="O169">
            <v>-4009.8345567366455</v>
          </cell>
          <cell r="P169">
            <v>6452.0299384913496</v>
          </cell>
        </row>
        <row r="170">
          <cell r="A170" t="str">
            <v>Can-Am Corp USA</v>
          </cell>
          <cell r="B170" t="str">
            <v>001527</v>
          </cell>
          <cell r="C170">
            <v>0</v>
          </cell>
          <cell r="D170">
            <v>0</v>
          </cell>
          <cell r="E170">
            <v>0</v>
          </cell>
          <cell r="F170">
            <v>3247</v>
          </cell>
          <cell r="G170">
            <v>0</v>
          </cell>
          <cell r="H170">
            <v>0</v>
          </cell>
          <cell r="I170">
            <v>0</v>
          </cell>
          <cell r="J170">
            <v>0</v>
          </cell>
          <cell r="K170">
            <v>-100</v>
          </cell>
          <cell r="L170">
            <v>-100</v>
          </cell>
          <cell r="N170">
            <v>0</v>
          </cell>
          <cell r="O170">
            <v>0</v>
          </cell>
          <cell r="P170">
            <v>-3247</v>
          </cell>
        </row>
        <row r="171">
          <cell r="A171" t="str">
            <v>LXN Corp. USA</v>
          </cell>
          <cell r="B171" t="str">
            <v>001525</v>
          </cell>
          <cell r="C171">
            <v>0</v>
          </cell>
          <cell r="D171">
            <v>0</v>
          </cell>
          <cell r="E171">
            <v>0</v>
          </cell>
          <cell r="F171">
            <v>233</v>
          </cell>
          <cell r="G171">
            <v>0</v>
          </cell>
          <cell r="H171">
            <v>0</v>
          </cell>
          <cell r="I171">
            <v>0</v>
          </cell>
          <cell r="J171">
            <v>0</v>
          </cell>
          <cell r="K171">
            <v>-100</v>
          </cell>
          <cell r="L171">
            <v>-100</v>
          </cell>
          <cell r="N171">
            <v>0</v>
          </cell>
          <cell r="O171">
            <v>0</v>
          </cell>
          <cell r="P171">
            <v>-233</v>
          </cell>
        </row>
        <row r="172">
          <cell r="A172" t="str">
            <v>Diabetes Diag Aus Pty Ltd</v>
          </cell>
          <cell r="B172" t="str">
            <v>003084</v>
          </cell>
          <cell r="C172">
            <v>0</v>
          </cell>
          <cell r="D172">
            <v>0</v>
          </cell>
          <cell r="E172">
            <v>0</v>
          </cell>
          <cell r="F172">
            <v>2</v>
          </cell>
          <cell r="G172">
            <v>0</v>
          </cell>
          <cell r="H172">
            <v>0</v>
          </cell>
          <cell r="I172">
            <v>0</v>
          </cell>
          <cell r="J172">
            <v>0</v>
          </cell>
          <cell r="K172">
            <v>-100</v>
          </cell>
          <cell r="L172">
            <v>-100</v>
          </cell>
          <cell r="N172">
            <v>0</v>
          </cell>
          <cell r="O172">
            <v>0</v>
          </cell>
          <cell r="P172">
            <v>-2</v>
          </cell>
        </row>
        <row r="173">
          <cell r="A173" t="str">
            <v>Diabetes Diag Intl GmbH</v>
          </cell>
          <cell r="B173" t="str">
            <v>003083</v>
          </cell>
          <cell r="C173">
            <v>1447</v>
          </cell>
          <cell r="D173">
            <v>706</v>
          </cell>
          <cell r="E173">
            <v>13120</v>
          </cell>
          <cell r="F173">
            <v>1118</v>
          </cell>
          <cell r="G173">
            <v>104.95750708215297</v>
          </cell>
          <cell r="H173">
            <v>81.1082143794047</v>
          </cell>
          <cell r="I173">
            <v>-88.971036585365852</v>
          </cell>
          <cell r="J173">
            <v>2.933943865004665</v>
          </cell>
          <cell r="K173">
            <v>29.427549194991052</v>
          </cell>
          <cell r="L173">
            <v>11.392014848292309</v>
          </cell>
          <cell r="N173">
            <v>572.62399351859722</v>
          </cell>
          <cell r="O173">
            <v>384.93343508861204</v>
          </cell>
          <cell r="P173">
            <v>127.36272600390801</v>
          </cell>
        </row>
        <row r="174">
          <cell r="A174" t="str">
            <v>Inverness Medical Ltd UK</v>
          </cell>
          <cell r="B174" t="str">
            <v>003082</v>
          </cell>
          <cell r="C174">
            <v>0</v>
          </cell>
          <cell r="D174">
            <v>0</v>
          </cell>
          <cell r="E174">
            <v>0</v>
          </cell>
          <cell r="F174">
            <v>147</v>
          </cell>
          <cell r="G174">
            <v>0</v>
          </cell>
          <cell r="H174">
            <v>0</v>
          </cell>
          <cell r="I174">
            <v>0</v>
          </cell>
          <cell r="J174">
            <v>0</v>
          </cell>
          <cell r="K174">
            <v>-100</v>
          </cell>
          <cell r="L174">
            <v>-100</v>
          </cell>
          <cell r="N174">
            <v>0</v>
          </cell>
          <cell r="O174">
            <v>0</v>
          </cell>
          <cell r="P174">
            <v>-147</v>
          </cell>
        </row>
        <row r="175">
          <cell r="A175" t="str">
            <v>Ttl IMT</v>
          </cell>
          <cell r="B175" t="str">
            <v>A000FL</v>
          </cell>
          <cell r="C175">
            <v>1447</v>
          </cell>
          <cell r="D175">
            <v>706</v>
          </cell>
          <cell r="E175">
            <v>13120</v>
          </cell>
          <cell r="F175">
            <v>4747</v>
          </cell>
          <cell r="G175">
            <v>104.95750708215297</v>
          </cell>
          <cell r="H175">
            <v>81.1082143794047</v>
          </cell>
          <cell r="I175">
            <v>-88.971036585365852</v>
          </cell>
          <cell r="J175">
            <v>2.933943865004665</v>
          </cell>
          <cell r="K175">
            <v>-69.517590056878035</v>
          </cell>
          <cell r="L175">
            <v>-73.765268042892188</v>
          </cell>
          <cell r="N175">
            <v>572.62399351859722</v>
          </cell>
          <cell r="O175">
            <v>384.93343508861204</v>
          </cell>
          <cell r="P175">
            <v>-3501.6372739960921</v>
          </cell>
        </row>
        <row r="176">
          <cell r="A176" t="str">
            <v>Ttl Lifescan</v>
          </cell>
          <cell r="B176" t="str">
            <v>A000CN</v>
          </cell>
          <cell r="C176">
            <v>140067</v>
          </cell>
          <cell r="D176">
            <v>157007</v>
          </cell>
          <cell r="E176">
            <v>982400</v>
          </cell>
          <cell r="F176">
            <v>130935</v>
          </cell>
          <cell r="G176">
            <v>-10.789327864362736</v>
          </cell>
          <cell r="H176">
            <v>-13.944767877952049</v>
          </cell>
          <cell r="I176">
            <v>-85.742365635179155</v>
          </cell>
          <cell r="J176">
            <v>0.91226576530455705</v>
          </cell>
          <cell r="K176">
            <v>6.9744529728491242</v>
          </cell>
          <cell r="L176">
            <v>2.3312274521673015</v>
          </cell>
          <cell r="N176">
            <v>-21894.261702136173</v>
          </cell>
          <cell r="O176">
            <v>8962.0988783519679</v>
          </cell>
          <cell r="P176">
            <v>3052.3926644952562</v>
          </cell>
        </row>
        <row r="177">
          <cell r="A177" t="str">
            <v>Therakos USA</v>
          </cell>
          <cell r="B177" t="str">
            <v>001880</v>
          </cell>
          <cell r="C177">
            <v>2460</v>
          </cell>
          <cell r="D177">
            <v>2626</v>
          </cell>
          <cell r="E177">
            <v>21524</v>
          </cell>
          <cell r="F177">
            <v>1976</v>
          </cell>
          <cell r="G177">
            <v>-6.3214013709063215</v>
          </cell>
          <cell r="H177">
            <v>-6.3214013709063215</v>
          </cell>
          <cell r="I177">
            <v>-88.570897602676084</v>
          </cell>
          <cell r="J177">
            <v>0.2137149228767887</v>
          </cell>
          <cell r="K177">
            <v>24.493927125506072</v>
          </cell>
          <cell r="L177">
            <v>24.493927125506072</v>
          </cell>
          <cell r="N177">
            <v>-166</v>
          </cell>
          <cell r="O177">
            <v>46</v>
          </cell>
          <cell r="P177">
            <v>484.00000000000006</v>
          </cell>
        </row>
        <row r="178">
          <cell r="A178" t="str">
            <v>Ttl Other</v>
          </cell>
          <cell r="B178" t="str">
            <v>A000E2</v>
          </cell>
          <cell r="C178">
            <v>2460</v>
          </cell>
          <cell r="D178">
            <v>2626</v>
          </cell>
          <cell r="E178">
            <v>21524</v>
          </cell>
          <cell r="F178">
            <v>1976</v>
          </cell>
          <cell r="G178">
            <v>-6.3214013709063215</v>
          </cell>
          <cell r="H178">
            <v>-6.3214013709063215</v>
          </cell>
          <cell r="I178">
            <v>-88.570897602676084</v>
          </cell>
          <cell r="J178">
            <v>0.2137149228767887</v>
          </cell>
          <cell r="K178">
            <v>24.493927125506072</v>
          </cell>
          <cell r="L178">
            <v>24.493927125506072</v>
          </cell>
          <cell r="N178">
            <v>-166</v>
          </cell>
          <cell r="O178">
            <v>46</v>
          </cell>
          <cell r="P178">
            <v>484.00000000000006</v>
          </cell>
        </row>
        <row r="179">
          <cell r="A179" t="str">
            <v>Ttl Diag + H Sys</v>
          </cell>
          <cell r="B179" t="str">
            <v>A000BG</v>
          </cell>
          <cell r="C179">
            <v>255188</v>
          </cell>
          <cell r="D179">
            <v>278973</v>
          </cell>
          <cell r="E179">
            <v>1844235</v>
          </cell>
          <cell r="F179">
            <v>238622</v>
          </cell>
          <cell r="G179">
            <v>-8.5259146942535651</v>
          </cell>
          <cell r="H179">
            <v>-11.777999804394263</v>
          </cell>
          <cell r="I179">
            <v>-86.162934766990119</v>
          </cell>
          <cell r="J179">
            <v>0.10630654086751683</v>
          </cell>
          <cell r="K179">
            <v>6.9423607211405489</v>
          </cell>
          <cell r="L179">
            <v>2.2736891443876397</v>
          </cell>
          <cell r="N179">
            <v>-32857.439394312809</v>
          </cell>
          <cell r="O179">
            <v>1960.5424339680492</v>
          </cell>
          <cell r="P179">
            <v>5425.5225101206734</v>
          </cell>
        </row>
        <row r="180">
          <cell r="A180" t="str">
            <v>Ttl Diag + H Sys incl Adj</v>
          </cell>
          <cell r="B180" t="str">
            <v>A000A9</v>
          </cell>
          <cell r="C180">
            <v>255188</v>
          </cell>
          <cell r="D180">
            <v>278973</v>
          </cell>
          <cell r="E180">
            <v>1844235</v>
          </cell>
          <cell r="F180">
            <v>238622</v>
          </cell>
          <cell r="G180">
            <v>-8.5259146942535651</v>
          </cell>
          <cell r="H180">
            <v>-11.777999804394263</v>
          </cell>
          <cell r="I180">
            <v>-86.162934766990119</v>
          </cell>
          <cell r="J180">
            <v>0.10630654086751683</v>
          </cell>
          <cell r="K180">
            <v>6.9423607211405489</v>
          </cell>
          <cell r="L180">
            <v>2.2736891443876397</v>
          </cell>
          <cell r="N180">
            <v>-32857.439394312809</v>
          </cell>
          <cell r="O180">
            <v>1960.5424339680492</v>
          </cell>
          <cell r="P180">
            <v>5425.5225101206734</v>
          </cell>
        </row>
        <row r="181">
          <cell r="A181" t="str">
            <v>Med Devices Diag Gr w/aj</v>
          </cell>
          <cell r="B181" t="str">
            <v>A00008</v>
          </cell>
          <cell r="C181">
            <v>1355972</v>
          </cell>
          <cell r="D181">
            <v>1332619</v>
          </cell>
          <cell r="E181">
            <v>9844224</v>
          </cell>
          <cell r="F181">
            <v>1115685</v>
          </cell>
          <cell r="G181">
            <v>1.7524138557232036</v>
          </cell>
          <cell r="H181">
            <v>-1.7338020331204842</v>
          </cell>
          <cell r="I181">
            <v>-86.22570961408438</v>
          </cell>
          <cell r="J181">
            <v>-0.25111316897018215</v>
          </cell>
          <cell r="K181">
            <v>21.537172230513093</v>
          </cell>
          <cell r="L181">
            <v>16.660694856528885</v>
          </cell>
          <cell r="N181">
            <v>-23104.975315749864</v>
          </cell>
          <cell r="O181">
            <v>-24720.142846923223</v>
          </cell>
          <cell r="P181">
            <v>185880.87341006429</v>
          </cell>
        </row>
        <row r="182">
          <cell r="A182" t="str">
            <v>Med Devices Diag Gr w/aj</v>
          </cell>
          <cell r="B182" t="str">
            <v>A00008</v>
          </cell>
          <cell r="C182">
            <v>1353571</v>
          </cell>
          <cell r="D182">
            <v>1331519</v>
          </cell>
          <cell r="E182">
            <v>1331519</v>
          </cell>
          <cell r="F182">
            <v>1144226</v>
          </cell>
          <cell r="G182">
            <v>1.6561536110262036</v>
          </cell>
          <cell r="H182">
            <v>-2.2648874054183468</v>
          </cell>
          <cell r="I182">
            <v>1.6561536110262036</v>
          </cell>
          <cell r="J182">
            <v>-2.2648874054183468</v>
          </cell>
          <cell r="K182">
            <v>18.295773737006499</v>
          </cell>
          <cell r="L182">
            <v>12.414039400639204</v>
          </cell>
          <cell r="N182">
            <v>-30157.406131752316</v>
          </cell>
          <cell r="O182">
            <v>-30157.406131752316</v>
          </cell>
          <cell r="P182">
            <v>142044.66647235793</v>
          </cell>
        </row>
      </sheetData>
      <sheetData sheetId="16"/>
      <sheetData sheetId="17"/>
      <sheetData sheetId="18"/>
      <sheetData sheetId="19" refreshError="1">
        <row r="2">
          <cell r="A2" t="str">
            <v>Ethicon USA</v>
          </cell>
          <cell r="B2" t="str">
            <v>001220</v>
          </cell>
          <cell r="C2">
            <v>146864</v>
          </cell>
          <cell r="D2">
            <v>153847</v>
          </cell>
          <cell r="E2">
            <v>146910</v>
          </cell>
          <cell r="F2">
            <v>151510</v>
          </cell>
          <cell r="G2">
            <v>-4.5389250359123023</v>
          </cell>
          <cell r="H2">
            <v>-4.5389250359123023</v>
          </cell>
          <cell r="I2">
            <v>-3.1311687427676808E-2</v>
          </cell>
          <cell r="J2">
            <v>-3.1311687427676801E-2</v>
          </cell>
          <cell r="K2">
            <v>-3.0664642597848326</v>
          </cell>
          <cell r="L2">
            <v>-3.0664642597848326</v>
          </cell>
          <cell r="N2">
            <v>-6983</v>
          </cell>
          <cell r="O2">
            <v>-45.999999999999986</v>
          </cell>
          <cell r="P2">
            <v>-4646</v>
          </cell>
        </row>
        <row r="3">
          <cell r="A3" t="str">
            <v>Subtotal Ethicon USA</v>
          </cell>
          <cell r="B3" t="str">
            <v>A000EB</v>
          </cell>
          <cell r="C3">
            <v>146864</v>
          </cell>
          <cell r="D3">
            <v>153847</v>
          </cell>
          <cell r="E3">
            <v>146910</v>
          </cell>
          <cell r="F3">
            <v>151510</v>
          </cell>
          <cell r="G3">
            <v>-4.5389250359123023</v>
          </cell>
          <cell r="H3">
            <v>-4.5389250359123023</v>
          </cell>
          <cell r="I3">
            <v>-3.1311687427676808E-2</v>
          </cell>
          <cell r="J3">
            <v>-3.1311687427676801E-2</v>
          </cell>
          <cell r="K3">
            <v>-3.0664642597848326</v>
          </cell>
          <cell r="L3">
            <v>-3.0664642597848326</v>
          </cell>
          <cell r="N3">
            <v>-6983</v>
          </cell>
          <cell r="O3">
            <v>-45.999999999999986</v>
          </cell>
          <cell r="P3">
            <v>-4646</v>
          </cell>
        </row>
        <row r="4">
          <cell r="A4" t="str">
            <v>Ethicon Germany</v>
          </cell>
          <cell r="B4" t="str">
            <v>003610</v>
          </cell>
          <cell r="C4">
            <v>21986</v>
          </cell>
          <cell r="D4">
            <v>19513</v>
          </cell>
          <cell r="E4">
            <v>22192</v>
          </cell>
          <cell r="F4">
            <v>21520</v>
          </cell>
          <cell r="G4">
            <v>12.673602213908678</v>
          </cell>
          <cell r="H4">
            <v>1.8643110266550245</v>
          </cell>
          <cell r="I4">
            <v>-0.92826243691420329</v>
          </cell>
          <cell r="J4">
            <v>-0.58145363408521089</v>
          </cell>
          <cell r="K4">
            <v>2.1654275092936808</v>
          </cell>
          <cell r="L4">
            <v>-14.842643081018398</v>
          </cell>
          <cell r="N4">
            <v>363.78301063119494</v>
          </cell>
          <cell r="O4">
            <v>-129.03619047619</v>
          </cell>
          <cell r="P4">
            <v>-3194.1367910351591</v>
          </cell>
        </row>
        <row r="5">
          <cell r="A5" t="str">
            <v>Ethicon Italy</v>
          </cell>
          <cell r="B5" t="str">
            <v>002330</v>
          </cell>
          <cell r="C5">
            <v>10637</v>
          </cell>
          <cell r="D5">
            <v>9000</v>
          </cell>
          <cell r="E5">
            <v>9925</v>
          </cell>
          <cell r="F5">
            <v>8814</v>
          </cell>
          <cell r="G5">
            <v>18.188888888888894</v>
          </cell>
          <cell r="H5">
            <v>6.8619806171326791</v>
          </cell>
          <cell r="I5">
            <v>7.1738035264483617</v>
          </cell>
          <cell r="J5">
            <v>7.520735261152212</v>
          </cell>
          <cell r="K5">
            <v>20.683004311322897</v>
          </cell>
          <cell r="L5">
            <v>0.54501624567655449</v>
          </cell>
          <cell r="N5">
            <v>617.57825554194108</v>
          </cell>
          <cell r="O5">
            <v>746.43297466935701</v>
          </cell>
          <cell r="P5">
            <v>48.037731893931515</v>
          </cell>
        </row>
        <row r="6">
          <cell r="A6" t="str">
            <v>Ethicon Sarl Switzer</v>
          </cell>
          <cell r="B6" t="str">
            <v>002713</v>
          </cell>
          <cell r="C6">
            <v>40391</v>
          </cell>
          <cell r="D6">
            <v>49426</v>
          </cell>
          <cell r="E6">
            <v>41310</v>
          </cell>
          <cell r="F6">
            <v>30613</v>
          </cell>
          <cell r="G6">
            <v>-18.279852709100474</v>
          </cell>
          <cell r="H6">
            <v>-24.182139699381096</v>
          </cell>
          <cell r="I6">
            <v>-2.2246429435971922</v>
          </cell>
          <cell r="J6">
            <v>-1.9211866678580998</v>
          </cell>
          <cell r="K6">
            <v>31.940678796589683</v>
          </cell>
          <cell r="L6">
            <v>12.917163902720056</v>
          </cell>
          <cell r="N6">
            <v>-11952.2643678161</v>
          </cell>
          <cell r="O6">
            <v>-793.64221249218099</v>
          </cell>
          <cell r="P6">
            <v>3954.3313855396905</v>
          </cell>
        </row>
        <row r="7">
          <cell r="A7" t="str">
            <v>Ethicon Scotland</v>
          </cell>
          <cell r="B7" t="str">
            <v>002710</v>
          </cell>
          <cell r="C7">
            <v>15947</v>
          </cell>
          <cell r="D7">
            <v>14777</v>
          </cell>
          <cell r="E7">
            <v>15995</v>
          </cell>
          <cell r="F7">
            <v>13124</v>
          </cell>
          <cell r="G7">
            <v>7.9177099546592675</v>
          </cell>
          <cell r="H7">
            <v>5.3927315357561563</v>
          </cell>
          <cell r="I7">
            <v>-0.30009377930603315</v>
          </cell>
          <cell r="J7">
            <v>-0.3125</v>
          </cell>
          <cell r="K7">
            <v>21.510210301737274</v>
          </cell>
          <cell r="L7">
            <v>11.287418410983546</v>
          </cell>
          <cell r="N7">
            <v>796.88393903868723</v>
          </cell>
          <cell r="O7">
            <v>-49.984375</v>
          </cell>
          <cell r="P7">
            <v>1481.3607922574806</v>
          </cell>
        </row>
        <row r="8">
          <cell r="A8" t="str">
            <v>J&amp;J Prof Prd UK-Expo</v>
          </cell>
          <cell r="B8" t="str">
            <v>002714</v>
          </cell>
          <cell r="C8">
            <v>441</v>
          </cell>
          <cell r="D8">
            <v>284</v>
          </cell>
          <cell r="E8">
            <v>179</v>
          </cell>
          <cell r="F8">
            <v>715</v>
          </cell>
          <cell r="G8">
            <v>55.281690140845065</v>
          </cell>
          <cell r="H8">
            <v>51.648351648351763</v>
          </cell>
          <cell r="I8">
            <v>146.36871508379889</v>
          </cell>
          <cell r="J8">
            <v>148.64864864864862</v>
          </cell>
          <cell r="K8">
            <v>-38.32167832167832</v>
          </cell>
          <cell r="L8">
            <v>-43.092783505154692</v>
          </cell>
          <cell r="N8">
            <v>146.681318681319</v>
          </cell>
          <cell r="O8">
            <v>266.08108108108104</v>
          </cell>
          <cell r="P8">
            <v>-308.11340206185605</v>
          </cell>
        </row>
        <row r="9">
          <cell r="A9" t="str">
            <v>Ethicon France</v>
          </cell>
          <cell r="B9" t="str">
            <v>003520</v>
          </cell>
          <cell r="C9">
            <v>7247</v>
          </cell>
          <cell r="D9">
            <v>5791</v>
          </cell>
          <cell r="E9">
            <v>7061</v>
          </cell>
          <cell r="F9">
            <v>5923</v>
          </cell>
          <cell r="G9">
            <v>25.142462441719914</v>
          </cell>
          <cell r="H9">
            <v>13.127814340145488</v>
          </cell>
          <cell r="I9">
            <v>2.6341877920974373</v>
          </cell>
          <cell r="J9">
            <v>2.9147628801008358</v>
          </cell>
          <cell r="K9">
            <v>22.353537058922843</v>
          </cell>
          <cell r="L9">
            <v>1.8556058007172886</v>
          </cell>
          <cell r="N9">
            <v>760.23172843782527</v>
          </cell>
          <cell r="O9">
            <v>205.81140696392001</v>
          </cell>
          <cell r="P9">
            <v>109.90753157648501</v>
          </cell>
        </row>
        <row r="10">
          <cell r="A10" t="str">
            <v>Eur Logistics Center</v>
          </cell>
          <cell r="B10" t="str">
            <v>002712</v>
          </cell>
          <cell r="C10">
            <v>85617</v>
          </cell>
          <cell r="D10">
            <v>88076</v>
          </cell>
          <cell r="E10">
            <v>86723</v>
          </cell>
          <cell r="F10">
            <v>68809</v>
          </cell>
          <cell r="G10">
            <v>-2.7919069894182296</v>
          </cell>
          <cell r="H10">
            <v>-2.7919069894182296</v>
          </cell>
          <cell r="I10">
            <v>-1.2753248849786101</v>
          </cell>
          <cell r="J10">
            <v>-1.2753248849786101</v>
          </cell>
          <cell r="K10">
            <v>24.427037160836516</v>
          </cell>
          <cell r="L10">
            <v>24.427037160836516</v>
          </cell>
          <cell r="N10">
            <v>-2459</v>
          </cell>
          <cell r="O10">
            <v>-1106</v>
          </cell>
          <cell r="P10">
            <v>16807.999999999996</v>
          </cell>
        </row>
        <row r="11">
          <cell r="A11" t="str">
            <v>Eth Europe Mkt Offic</v>
          </cell>
          <cell r="B11" t="str">
            <v>002795</v>
          </cell>
          <cell r="C11">
            <v>-14040</v>
          </cell>
          <cell r="D11">
            <v>-15773</v>
          </cell>
          <cell r="E11">
            <v>-15512</v>
          </cell>
          <cell r="F11">
            <v>-13990</v>
          </cell>
          <cell r="G11">
            <v>10.987129905534776</v>
          </cell>
          <cell r="H11">
            <v>10.987129905534776</v>
          </cell>
          <cell r="I11">
            <v>9.4894275399690571</v>
          </cell>
          <cell r="J11">
            <v>9.4894275399690571</v>
          </cell>
          <cell r="K11">
            <v>-0.35739814152966404</v>
          </cell>
          <cell r="L11">
            <v>-0.35739814152966404</v>
          </cell>
          <cell r="N11">
            <v>1733.0000000000002</v>
          </cell>
          <cell r="O11">
            <v>1472.0000000000002</v>
          </cell>
          <cell r="P11">
            <v>-50</v>
          </cell>
        </row>
        <row r="12">
          <cell r="A12" t="str">
            <v>AWC Europe Operation</v>
          </cell>
          <cell r="B12" t="str">
            <v>002788</v>
          </cell>
          <cell r="C12">
            <v>5149</v>
          </cell>
          <cell r="D12">
            <v>4086</v>
          </cell>
          <cell r="E12">
            <v>4622</v>
          </cell>
          <cell r="F12">
            <v>3620</v>
          </cell>
          <cell r="G12">
            <v>26.015663240332849</v>
          </cell>
          <cell r="H12">
            <v>22.949557181363122</v>
          </cell>
          <cell r="I12">
            <v>11.401990480311554</v>
          </cell>
          <cell r="J12">
            <v>11.370770840599935</v>
          </cell>
          <cell r="K12">
            <v>42.237569060773488</v>
          </cell>
          <cell r="L12">
            <v>30.379746835443093</v>
          </cell>
          <cell r="N12">
            <v>937.71890643049721</v>
          </cell>
          <cell r="O12">
            <v>525.55702825252899</v>
          </cell>
          <cell r="P12">
            <v>1099.74683544304</v>
          </cell>
        </row>
        <row r="13">
          <cell r="A13" t="str">
            <v>Total Ethicon Europe</v>
          </cell>
          <cell r="B13" t="str">
            <v>A000FM</v>
          </cell>
          <cell r="C13">
            <v>173375</v>
          </cell>
          <cell r="D13">
            <v>175180</v>
          </cell>
          <cell r="E13">
            <v>172495</v>
          </cell>
          <cell r="F13">
            <v>139148</v>
          </cell>
          <cell r="G13">
            <v>-1.0303687635574839</v>
          </cell>
          <cell r="H13">
            <v>-5.1691900953617065</v>
          </cell>
          <cell r="I13">
            <v>0.51015971477434141</v>
          </cell>
          <cell r="J13">
            <v>0.65927691411259237</v>
          </cell>
          <cell r="K13">
            <v>24.597550809210333</v>
          </cell>
          <cell r="L13">
            <v>14.336630123044246</v>
          </cell>
          <cell r="N13">
            <v>-9055.3872090546374</v>
          </cell>
          <cell r="O13">
            <v>1137.2197129985161</v>
          </cell>
          <cell r="P13">
            <v>19949.134083613608</v>
          </cell>
        </row>
        <row r="14">
          <cell r="A14" t="str">
            <v>Ethicon Direct Ex. GWC</v>
          </cell>
          <cell r="B14" t="str">
            <v>A000E6</v>
          </cell>
          <cell r="C14">
            <v>320239</v>
          </cell>
          <cell r="D14">
            <v>329027</v>
          </cell>
          <cell r="E14">
            <v>319405</v>
          </cell>
          <cell r="F14">
            <v>290658</v>
          </cell>
          <cell r="G14">
            <v>-2.6709054272141799</v>
          </cell>
          <cell r="H14">
            <v>-4.8744896950872239</v>
          </cell>
          <cell r="I14">
            <v>0.26111050234028899</v>
          </cell>
          <cell r="J14">
            <v>0.34164139978977032</v>
          </cell>
          <cell r="K14">
            <v>10.177252991488277</v>
          </cell>
          <cell r="L14">
            <v>5.2649966915115396</v>
          </cell>
          <cell r="N14">
            <v>-16038.387209054639</v>
          </cell>
          <cell r="O14">
            <v>1091.2197129985159</v>
          </cell>
          <cell r="P14">
            <v>15303.13408361361</v>
          </cell>
        </row>
        <row r="15">
          <cell r="A15" t="str">
            <v>J&amp;J Medical USA</v>
          </cell>
          <cell r="B15" t="str">
            <v>001750</v>
          </cell>
          <cell r="C15">
            <v>-3349</v>
          </cell>
          <cell r="D15">
            <v>-6623</v>
          </cell>
          <cell r="E15">
            <v>-3317</v>
          </cell>
          <cell r="F15">
            <v>-8925</v>
          </cell>
          <cell r="G15">
            <v>49.433791333232676</v>
          </cell>
          <cell r="H15">
            <v>49.433791333232676</v>
          </cell>
          <cell r="I15">
            <v>-0.96472716309918594</v>
          </cell>
          <cell r="J15">
            <v>-0.96472716309918594</v>
          </cell>
          <cell r="K15">
            <v>62.476190476190482</v>
          </cell>
          <cell r="L15">
            <v>62.476190476190482</v>
          </cell>
          <cell r="N15">
            <v>3274</v>
          </cell>
          <cell r="O15">
            <v>-32</v>
          </cell>
          <cell r="P15">
            <v>5576.0000000000009</v>
          </cell>
        </row>
        <row r="16">
          <cell r="A16" t="str">
            <v>Subtotal GWC Other</v>
          </cell>
          <cell r="B16" t="str">
            <v>A000EC</v>
          </cell>
          <cell r="C16">
            <v>-3349</v>
          </cell>
          <cell r="D16">
            <v>-6623</v>
          </cell>
          <cell r="E16">
            <v>-3317</v>
          </cell>
          <cell r="F16">
            <v>-8925</v>
          </cell>
          <cell r="G16">
            <v>49.433791333232676</v>
          </cell>
          <cell r="H16">
            <v>49.433791333232676</v>
          </cell>
          <cell r="I16">
            <v>-0.96472716309918594</v>
          </cell>
          <cell r="J16">
            <v>-0.96472716309918594</v>
          </cell>
          <cell r="K16">
            <v>62.476190476190482</v>
          </cell>
          <cell r="L16">
            <v>62.476190476190482</v>
          </cell>
          <cell r="N16">
            <v>3274</v>
          </cell>
          <cell r="O16">
            <v>-32</v>
          </cell>
          <cell r="P16">
            <v>5576.0000000000009</v>
          </cell>
        </row>
        <row r="17">
          <cell r="A17" t="str">
            <v>J&amp;J Medical France</v>
          </cell>
          <cell r="B17" t="str">
            <v>002190</v>
          </cell>
          <cell r="C17">
            <v>532</v>
          </cell>
          <cell r="D17">
            <v>574</v>
          </cell>
          <cell r="E17">
            <v>578</v>
          </cell>
          <cell r="F17">
            <v>362</v>
          </cell>
          <cell r="G17">
            <v>-7.3170731707317067</v>
          </cell>
          <cell r="H17">
            <v>-16.083916083916087</v>
          </cell>
          <cell r="I17">
            <v>-7.9584775086505193</v>
          </cell>
          <cell r="J17">
            <v>-7.3359073359073372</v>
          </cell>
          <cell r="K17">
            <v>46.961325966850829</v>
          </cell>
          <cell r="L17">
            <v>22.448979591836743</v>
          </cell>
          <cell r="N17">
            <v>-92.321678321678334</v>
          </cell>
          <cell r="O17">
            <v>-42.401544401544413</v>
          </cell>
          <cell r="P17">
            <v>81.265306122449005</v>
          </cell>
        </row>
        <row r="18">
          <cell r="A18" t="str">
            <v>J&amp;J Medical Germany</v>
          </cell>
          <cell r="B18" t="str">
            <v>002290</v>
          </cell>
          <cell r="C18">
            <v>289</v>
          </cell>
          <cell r="D18">
            <v>443</v>
          </cell>
          <cell r="E18">
            <v>200</v>
          </cell>
          <cell r="F18">
            <v>152</v>
          </cell>
          <cell r="G18">
            <v>-34.762979683972915</v>
          </cell>
          <cell r="H18">
            <v>-41.176470588235226</v>
          </cell>
          <cell r="I18">
            <v>44.5</v>
          </cell>
          <cell r="J18">
            <v>43.646408839778999</v>
          </cell>
          <cell r="K18">
            <v>90.131578947368439</v>
          </cell>
          <cell r="L18">
            <v>58.536585365853689</v>
          </cell>
          <cell r="N18">
            <v>-182.41176470588204</v>
          </cell>
          <cell r="O18">
            <v>87.292817679557999</v>
          </cell>
          <cell r="P18">
            <v>88.975609756097612</v>
          </cell>
        </row>
        <row r="19">
          <cell r="A19" t="str">
            <v>JJ Medical Italy</v>
          </cell>
          <cell r="B19" t="str">
            <v>002333</v>
          </cell>
          <cell r="C19">
            <v>291</v>
          </cell>
          <cell r="D19">
            <v>276</v>
          </cell>
          <cell r="E19">
            <v>270</v>
          </cell>
          <cell r="F19">
            <v>269</v>
          </cell>
          <cell r="G19">
            <v>5.4347826086956523</v>
          </cell>
          <cell r="H19">
            <v>-4.7101449275362315</v>
          </cell>
          <cell r="I19">
            <v>7.7777777777777786</v>
          </cell>
          <cell r="J19">
            <v>7.7868852459016296</v>
          </cell>
          <cell r="K19">
            <v>8.1784386617100377</v>
          </cell>
          <cell r="L19">
            <v>-8.9965397923875479</v>
          </cell>
          <cell r="N19">
            <v>-12.999999999999998</v>
          </cell>
          <cell r="O19">
            <v>21.024590163934402</v>
          </cell>
          <cell r="P19">
            <v>-24.200692041522505</v>
          </cell>
        </row>
        <row r="20">
          <cell r="A20" t="str">
            <v>J&amp;J Medical UK</v>
          </cell>
          <cell r="B20" t="str">
            <v>002770</v>
          </cell>
          <cell r="C20">
            <v>1139</v>
          </cell>
          <cell r="D20">
            <v>1006</v>
          </cell>
          <cell r="E20">
            <v>1004</v>
          </cell>
          <cell r="F20">
            <v>1458</v>
          </cell>
          <cell r="G20">
            <v>13.220675944333996</v>
          </cell>
          <cell r="H20">
            <v>10.641627543035989</v>
          </cell>
          <cell r="I20">
            <v>13.446215139442231</v>
          </cell>
          <cell r="J20">
            <v>13.665594855305484</v>
          </cell>
          <cell r="K20">
            <v>-21.879286694101513</v>
          </cell>
          <cell r="L20">
            <v>-28.44129554655871</v>
          </cell>
          <cell r="N20">
            <v>107.05477308294205</v>
          </cell>
          <cell r="O20">
            <v>137.20257234726708</v>
          </cell>
          <cell r="P20">
            <v>-414.67408906882599</v>
          </cell>
        </row>
        <row r="21">
          <cell r="A21" t="str">
            <v>Ttl GWC Europe</v>
          </cell>
          <cell r="B21" t="str">
            <v>A000DU</v>
          </cell>
          <cell r="C21">
            <v>2251</v>
          </cell>
          <cell r="D21">
            <v>2299</v>
          </cell>
          <cell r="E21">
            <v>2052</v>
          </cell>
          <cell r="F21">
            <v>2241</v>
          </cell>
          <cell r="G21">
            <v>-2.0878642888212267</v>
          </cell>
          <cell r="H21">
            <v>-7.859011306855952</v>
          </cell>
          <cell r="I21">
            <v>9.6978557504873297</v>
          </cell>
          <cell r="J21">
            <v>9.8985592489870857</v>
          </cell>
          <cell r="K21">
            <v>0.44622936189201257</v>
          </cell>
          <cell r="L21">
            <v>-11.987231826497188</v>
          </cell>
          <cell r="N21">
            <v>-180.67866994461835</v>
          </cell>
          <cell r="O21">
            <v>203.118435789215</v>
          </cell>
          <cell r="P21">
            <v>-268.63386523180196</v>
          </cell>
        </row>
        <row r="22">
          <cell r="A22" t="str">
            <v>General Wound Care</v>
          </cell>
          <cell r="B22" t="str">
            <v>A000E7</v>
          </cell>
          <cell r="C22">
            <v>-1098</v>
          </cell>
          <cell r="D22">
            <v>-4324</v>
          </cell>
          <cell r="E22">
            <v>-1265</v>
          </cell>
          <cell r="F22">
            <v>-6684</v>
          </cell>
          <cell r="G22">
            <v>74.606845513413518</v>
          </cell>
          <cell r="H22">
            <v>71.538421139116153</v>
          </cell>
          <cell r="I22">
            <v>13.201581027667984</v>
          </cell>
          <cell r="J22">
            <v>13.527149074246244</v>
          </cell>
          <cell r="K22">
            <v>83.57271095152602</v>
          </cell>
          <cell r="L22">
            <v>79.404041513587643</v>
          </cell>
          <cell r="N22">
            <v>3093.3213300553821</v>
          </cell>
          <cell r="O22">
            <v>171.118435789215</v>
          </cell>
          <cell r="P22">
            <v>5307.3661347681982</v>
          </cell>
        </row>
        <row r="23">
          <cell r="A23" t="str">
            <v>Ethicon Direct</v>
          </cell>
          <cell r="B23" t="str">
            <v>A000DL</v>
          </cell>
          <cell r="C23">
            <v>319141</v>
          </cell>
          <cell r="D23">
            <v>324703</v>
          </cell>
          <cell r="E23">
            <v>318140</v>
          </cell>
          <cell r="F23">
            <v>283974</v>
          </cell>
          <cell r="G23">
            <v>-1.7129499881430108</v>
          </cell>
          <cell r="H23">
            <v>-3.986740460974878</v>
          </cell>
          <cell r="I23">
            <v>0.31464135286351919</v>
          </cell>
          <cell r="J23">
            <v>0.39678699590989225</v>
          </cell>
          <cell r="K23">
            <v>12.383880214385824</v>
          </cell>
          <cell r="L23">
            <v>7.2578828408170493</v>
          </cell>
          <cell r="N23">
            <v>-12945.065878999259</v>
          </cell>
          <cell r="O23">
            <v>1262.3381487877311</v>
          </cell>
          <cell r="P23">
            <v>20610.500218381807</v>
          </cell>
        </row>
        <row r="24">
          <cell r="A24" t="str">
            <v>Lat Amer Reg Off-Pro</v>
          </cell>
          <cell r="B24" t="str">
            <v>005310</v>
          </cell>
          <cell r="C24">
            <v>-8080</v>
          </cell>
          <cell r="D24">
            <v>-8454</v>
          </cell>
          <cell r="E24">
            <v>-8163</v>
          </cell>
          <cell r="F24">
            <v>-7385</v>
          </cell>
          <cell r="G24">
            <v>4.4239413295481427</v>
          </cell>
          <cell r="H24">
            <v>4.4239413295481427</v>
          </cell>
          <cell r="I24">
            <v>1.0167830454489772</v>
          </cell>
          <cell r="J24">
            <v>1.0167830454489772</v>
          </cell>
          <cell r="K24">
            <v>-9.4109681787406902</v>
          </cell>
          <cell r="L24">
            <v>-9.4109681787406902</v>
          </cell>
          <cell r="N24">
            <v>374</v>
          </cell>
          <cell r="O24">
            <v>83.000000000000014</v>
          </cell>
          <cell r="P24">
            <v>-695</v>
          </cell>
        </row>
        <row r="25">
          <cell r="A25" t="str">
            <v>J&amp;J Brazil Mfg</v>
          </cell>
          <cell r="B25" t="str">
            <v>003182</v>
          </cell>
          <cell r="C25">
            <v>2070</v>
          </cell>
          <cell r="D25">
            <v>1708</v>
          </cell>
          <cell r="E25">
            <v>1787</v>
          </cell>
          <cell r="F25">
            <v>2186</v>
          </cell>
          <cell r="G25">
            <v>21.194379391100703</v>
          </cell>
          <cell r="H25">
            <v>7.5593952483801541</v>
          </cell>
          <cell r="I25">
            <v>15.836597649692221</v>
          </cell>
          <cell r="J25">
            <v>16.355140186915893</v>
          </cell>
          <cell r="K25">
            <v>-5.3064958828911255</v>
          </cell>
          <cell r="L25">
            <v>13.578947368421041</v>
          </cell>
          <cell r="N25">
            <v>129.11447084233305</v>
          </cell>
          <cell r="O25">
            <v>292.26635514018699</v>
          </cell>
          <cell r="P25">
            <v>296.83578947368392</v>
          </cell>
        </row>
        <row r="26">
          <cell r="A26" t="str">
            <v>J&amp;J Prof Prod Brazil</v>
          </cell>
          <cell r="B26" t="str">
            <v>003180</v>
          </cell>
          <cell r="C26">
            <v>12320</v>
          </cell>
          <cell r="D26">
            <v>10513</v>
          </cell>
          <cell r="E26">
            <v>9843</v>
          </cell>
          <cell r="F26">
            <v>10314</v>
          </cell>
          <cell r="G26">
            <v>17.188243127556358</v>
          </cell>
          <cell r="H26">
            <v>3.890042892983355</v>
          </cell>
          <cell r="I26">
            <v>25.165091943513158</v>
          </cell>
          <cell r="J26">
            <v>25.586173161584881</v>
          </cell>
          <cell r="K26">
            <v>19.449292224161333</v>
          </cell>
          <cell r="L26">
            <v>43.147604356391497</v>
          </cell>
          <cell r="N26">
            <v>408.96020933934011</v>
          </cell>
          <cell r="O26">
            <v>2518.4470242947996</v>
          </cell>
          <cell r="P26">
            <v>4450.2439133182188</v>
          </cell>
        </row>
        <row r="27">
          <cell r="A27" t="str">
            <v>JJ Med Car/PR</v>
          </cell>
          <cell r="B27" t="str">
            <v>001757</v>
          </cell>
          <cell r="C27">
            <v>506</v>
          </cell>
          <cell r="D27">
            <v>1856</v>
          </cell>
          <cell r="E27">
            <v>1730</v>
          </cell>
          <cell r="F27">
            <v>1903</v>
          </cell>
          <cell r="G27">
            <v>-72.737068965517238</v>
          </cell>
          <cell r="H27">
            <v>-72.737068965517238</v>
          </cell>
          <cell r="I27">
            <v>-70.751445086705203</v>
          </cell>
          <cell r="J27">
            <v>-70.751445086705203</v>
          </cell>
          <cell r="K27">
            <v>-73.410404624277461</v>
          </cell>
          <cell r="L27">
            <v>-73.410404624277461</v>
          </cell>
          <cell r="N27">
            <v>-1350</v>
          </cell>
          <cell r="O27">
            <v>-1224</v>
          </cell>
          <cell r="P27">
            <v>-1397</v>
          </cell>
        </row>
        <row r="28">
          <cell r="A28" t="str">
            <v>J&amp;J Med Mexico</v>
          </cell>
          <cell r="B28" t="str">
            <v>004160</v>
          </cell>
          <cell r="C28">
            <v>980</v>
          </cell>
          <cell r="D28">
            <v>3372</v>
          </cell>
          <cell r="E28">
            <v>2011</v>
          </cell>
          <cell r="F28">
            <v>2630</v>
          </cell>
          <cell r="G28">
            <v>-70.937129300118627</v>
          </cell>
          <cell r="H28">
            <v>-69.678925861062567</v>
          </cell>
          <cell r="I28">
            <v>-51.268025857782206</v>
          </cell>
          <cell r="J28">
            <v>-51.004622205452506</v>
          </cell>
          <cell r="K28">
            <v>-62.737642585551335</v>
          </cell>
          <cell r="L28">
            <v>-58.165196729893921</v>
          </cell>
          <cell r="N28">
            <v>-2349.5733800350299</v>
          </cell>
          <cell r="O28">
            <v>-1025.70295255165</v>
          </cell>
          <cell r="P28">
            <v>-1529.7446739962102</v>
          </cell>
        </row>
        <row r="29">
          <cell r="A29" t="str">
            <v>J&amp;J Med Southern Con</v>
          </cell>
          <cell r="B29" t="str">
            <v>002890</v>
          </cell>
          <cell r="C29">
            <v>4082</v>
          </cell>
          <cell r="D29">
            <v>1471</v>
          </cell>
          <cell r="E29">
            <v>4556</v>
          </cell>
          <cell r="F29">
            <v>142</v>
          </cell>
          <cell r="G29">
            <v>177.49830047586678</v>
          </cell>
          <cell r="H29">
            <v>132.77702309334398</v>
          </cell>
          <cell r="I29">
            <v>-10.403863037752414</v>
          </cell>
          <cell r="J29">
            <v>-9.3622487532114391</v>
          </cell>
          <cell r="K29">
            <v>2774.6478873239435</v>
          </cell>
          <cell r="L29">
            <v>3327.1428571428605</v>
          </cell>
          <cell r="N29">
            <v>1953.1500097030901</v>
          </cell>
          <cell r="O29">
            <v>-426.54405319631314</v>
          </cell>
          <cell r="P29">
            <v>4724.542857142862</v>
          </cell>
        </row>
        <row r="30">
          <cell r="A30" t="str">
            <v>J&amp;J Med Northern Reg</v>
          </cell>
          <cell r="B30" t="str">
            <v>002115</v>
          </cell>
          <cell r="C30">
            <v>2450</v>
          </cell>
          <cell r="D30">
            <v>4532</v>
          </cell>
          <cell r="E30">
            <v>2030</v>
          </cell>
          <cell r="F30">
            <v>3002</v>
          </cell>
          <cell r="G30">
            <v>-45.939982347749336</v>
          </cell>
          <cell r="H30">
            <v>-41.62243980500044</v>
          </cell>
          <cell r="I30">
            <v>20.689655172413797</v>
          </cell>
          <cell r="J30">
            <v>20.586420662873699</v>
          </cell>
          <cell r="K30">
            <v>-18.387741505662891</v>
          </cell>
          <cell r="L30">
            <v>-1.5658950222775352</v>
          </cell>
          <cell r="N30">
            <v>-1886.3289719626198</v>
          </cell>
          <cell r="O30">
            <v>417.90433945633612</v>
          </cell>
          <cell r="P30">
            <v>-47.008168568771609</v>
          </cell>
        </row>
        <row r="31">
          <cell r="A31" t="str">
            <v>Ttl Moreira-Rato</v>
          </cell>
          <cell r="B31" t="str">
            <v>A000DM</v>
          </cell>
          <cell r="C31">
            <v>14328</v>
          </cell>
          <cell r="D31">
            <v>14998</v>
          </cell>
          <cell r="E31">
            <v>13794</v>
          </cell>
          <cell r="F31">
            <v>12792</v>
          </cell>
          <cell r="G31">
            <v>-4.4672623016402184</v>
          </cell>
          <cell r="H31">
            <v>-18.140269783390366</v>
          </cell>
          <cell r="I31">
            <v>3.871248368856024</v>
          </cell>
          <cell r="J31">
            <v>4.6061382713017291</v>
          </cell>
          <cell r="K31">
            <v>12.007504690431519</v>
          </cell>
          <cell r="L31">
            <v>45.363271711771276</v>
          </cell>
          <cell r="N31">
            <v>-2720.6776621128874</v>
          </cell>
          <cell r="O31">
            <v>635.37071314336049</v>
          </cell>
          <cell r="P31">
            <v>5802.869717369781</v>
          </cell>
        </row>
        <row r="32">
          <cell r="A32" t="str">
            <v>Ttl Longstreet</v>
          </cell>
          <cell r="B32" t="str">
            <v>A000CE</v>
          </cell>
          <cell r="C32">
            <v>333469</v>
          </cell>
          <cell r="D32">
            <v>339701</v>
          </cell>
          <cell r="E32">
            <v>331934</v>
          </cell>
          <cell r="F32">
            <v>296766</v>
          </cell>
          <cell r="G32">
            <v>-1.8345545052855305</v>
          </cell>
          <cell r="H32">
            <v>-4.6116271489080525</v>
          </cell>
          <cell r="I32">
            <v>0.46244132869787374</v>
          </cell>
          <cell r="J32">
            <v>0.57171270852973544</v>
          </cell>
          <cell r="K32">
            <v>12.367656672260301</v>
          </cell>
          <cell r="L32">
            <v>8.9004029894770937</v>
          </cell>
          <cell r="N32">
            <v>-15665.743541112144</v>
          </cell>
          <cell r="O32">
            <v>1897.7088619310919</v>
          </cell>
          <cell r="P32">
            <v>26413.369935751591</v>
          </cell>
        </row>
        <row r="33">
          <cell r="A33" t="str">
            <v>J&amp;J Medical Benelux</v>
          </cell>
          <cell r="B33" t="str">
            <v>002520</v>
          </cell>
          <cell r="C33">
            <v>9043</v>
          </cell>
          <cell r="D33">
            <v>2996</v>
          </cell>
          <cell r="E33">
            <v>8701</v>
          </cell>
          <cell r="F33">
            <v>3226</v>
          </cell>
          <cell r="G33">
            <v>201.83578104138851</v>
          </cell>
          <cell r="H33">
            <v>173.65771812080541</v>
          </cell>
          <cell r="I33">
            <v>3.9305826916446387</v>
          </cell>
          <cell r="J33">
            <v>4.3105653619851632</v>
          </cell>
          <cell r="K33">
            <v>180.31618102913825</v>
          </cell>
          <cell r="L33">
            <v>133.80160550458712</v>
          </cell>
          <cell r="N33">
            <v>5202.7852348993301</v>
          </cell>
          <cell r="O33">
            <v>375.06229214632901</v>
          </cell>
          <cell r="P33">
            <v>4316.4397935779798</v>
          </cell>
        </row>
        <row r="34">
          <cell r="A34" t="str">
            <v>J&amp;J Medical Greece</v>
          </cell>
          <cell r="B34" t="str">
            <v>003760</v>
          </cell>
          <cell r="C34">
            <v>757</v>
          </cell>
          <cell r="D34">
            <v>909</v>
          </cell>
          <cell r="E34">
            <v>1290</v>
          </cell>
          <cell r="F34">
            <v>2051</v>
          </cell>
          <cell r="G34">
            <v>-16.72167216721672</v>
          </cell>
          <cell r="H34">
            <v>-24.21875</v>
          </cell>
          <cell r="I34">
            <v>-41.31782945736434</v>
          </cell>
          <cell r="J34">
            <v>-41.415012942191552</v>
          </cell>
          <cell r="K34">
            <v>-63.091175036567527</v>
          </cell>
          <cell r="L34">
            <v>-69.441944194419307</v>
          </cell>
          <cell r="N34">
            <v>-220.1484375</v>
          </cell>
          <cell r="O34">
            <v>-534.25366695427101</v>
          </cell>
          <cell r="P34">
            <v>-1424.2542754275398</v>
          </cell>
        </row>
        <row r="35">
          <cell r="A35" t="str">
            <v>J&amp;J Medical Ireland</v>
          </cell>
          <cell r="B35" t="str">
            <v>003960</v>
          </cell>
          <cell r="C35">
            <v>2569</v>
          </cell>
          <cell r="D35">
            <v>2337</v>
          </cell>
          <cell r="E35">
            <v>2571</v>
          </cell>
          <cell r="F35">
            <v>1496</v>
          </cell>
          <cell r="G35">
            <v>9.9272571673085146</v>
          </cell>
          <cell r="H35">
            <v>-0.43047783039173293</v>
          </cell>
          <cell r="I35">
            <v>-7.7790742901594725E-2</v>
          </cell>
          <cell r="J35">
            <v>8.6542622241453898E-2</v>
          </cell>
          <cell r="K35">
            <v>71.724598930481278</v>
          </cell>
          <cell r="L35">
            <v>42.777777777777821</v>
          </cell>
          <cell r="N35">
            <v>-10.060266896254799</v>
          </cell>
          <cell r="O35">
            <v>2.2250108178277799</v>
          </cell>
          <cell r="P35">
            <v>639.9555555555562</v>
          </cell>
        </row>
        <row r="36">
          <cell r="A36" t="str">
            <v>J&amp;J Medical Austria</v>
          </cell>
          <cell r="B36" t="str">
            <v>003070</v>
          </cell>
          <cell r="C36">
            <v>2747</v>
          </cell>
          <cell r="D36">
            <v>2599</v>
          </cell>
          <cell r="E36">
            <v>2744</v>
          </cell>
          <cell r="F36">
            <v>2954</v>
          </cell>
          <cell r="G36">
            <v>5.6944978838014633</v>
          </cell>
          <cell r="H36">
            <v>-3.916246607212083</v>
          </cell>
          <cell r="I36">
            <v>0.10932944606413994</v>
          </cell>
          <cell r="J36">
            <v>0.60901339829476331</v>
          </cell>
          <cell r="K36">
            <v>-7.0074475287745432</v>
          </cell>
          <cell r="L36">
            <v>-22.586691658856598</v>
          </cell>
          <cell r="N36">
            <v>-101.78324932144204</v>
          </cell>
          <cell r="O36">
            <v>16.711327649208304</v>
          </cell>
          <cell r="P36">
            <v>-667.21087160262391</v>
          </cell>
        </row>
        <row r="37">
          <cell r="A37" t="str">
            <v>J&amp;J Med Switzerland</v>
          </cell>
          <cell r="B37" t="str">
            <v>004840</v>
          </cell>
          <cell r="C37">
            <v>4586</v>
          </cell>
          <cell r="D37">
            <v>2711</v>
          </cell>
          <cell r="E37">
            <v>4066</v>
          </cell>
          <cell r="F37">
            <v>3845</v>
          </cell>
          <cell r="G37">
            <v>69.162670601254163</v>
          </cell>
          <cell r="H37">
            <v>56.722054380664694</v>
          </cell>
          <cell r="I37">
            <v>12.788981800295133</v>
          </cell>
          <cell r="J37">
            <v>12.914928351169969</v>
          </cell>
          <cell r="K37">
            <v>19.271781534460338</v>
          </cell>
          <cell r="L37">
            <v>1.7822105951602369</v>
          </cell>
          <cell r="N37">
            <v>1537.7348942598201</v>
          </cell>
          <cell r="O37">
            <v>525.12098675857089</v>
          </cell>
          <cell r="P37">
            <v>68.525997383911118</v>
          </cell>
        </row>
        <row r="38">
          <cell r="A38" t="str">
            <v>J&amp;J Prof Pr Portugal</v>
          </cell>
          <cell r="B38" t="str">
            <v>004420</v>
          </cell>
          <cell r="C38">
            <v>1171</v>
          </cell>
          <cell r="D38">
            <v>920</v>
          </cell>
          <cell r="E38">
            <v>1040</v>
          </cell>
          <cell r="F38">
            <v>923</v>
          </cell>
          <cell r="G38">
            <v>27.282608695652176</v>
          </cell>
          <cell r="H38">
            <v>16.924778761061951</v>
          </cell>
          <cell r="I38">
            <v>12.596153846153848</v>
          </cell>
          <cell r="J38">
            <v>12.686567164179134</v>
          </cell>
          <cell r="K38">
            <v>26.868905742145181</v>
          </cell>
          <cell r="L38">
            <v>5.4890219560878224</v>
          </cell>
          <cell r="N38">
            <v>155.70796460176996</v>
          </cell>
          <cell r="O38">
            <v>131.94029850746301</v>
          </cell>
          <cell r="P38">
            <v>50.6636726546906</v>
          </cell>
        </row>
        <row r="39">
          <cell r="A39" t="str">
            <v>J&amp;J Prof Pr Spain</v>
          </cell>
          <cell r="B39" t="str">
            <v>004600</v>
          </cell>
          <cell r="C39">
            <v>6246</v>
          </cell>
          <cell r="D39">
            <v>2310</v>
          </cell>
          <cell r="E39">
            <v>6154</v>
          </cell>
          <cell r="F39">
            <v>2437</v>
          </cell>
          <cell r="G39">
            <v>170.3896103896104</v>
          </cell>
          <cell r="H39">
            <v>145.95893403232856</v>
          </cell>
          <cell r="I39">
            <v>1.4949626259343518</v>
          </cell>
          <cell r="J39">
            <v>1.7899114084252361</v>
          </cell>
          <cell r="K39">
            <v>156.29872794419367</v>
          </cell>
          <cell r="L39">
            <v>113.98707715697459</v>
          </cell>
          <cell r="N39">
            <v>3371.6513761467895</v>
          </cell>
          <cell r="O39">
            <v>110.15114807448904</v>
          </cell>
          <cell r="P39">
            <v>2777.8650703154713</v>
          </cell>
        </row>
        <row r="40">
          <cell r="A40" t="str">
            <v>J&amp;J Prof Pr Sweden</v>
          </cell>
          <cell r="B40" t="str">
            <v>002610</v>
          </cell>
          <cell r="C40">
            <v>3337</v>
          </cell>
          <cell r="D40">
            <v>2326</v>
          </cell>
          <cell r="E40">
            <v>3323</v>
          </cell>
          <cell r="F40">
            <v>2067</v>
          </cell>
          <cell r="G40">
            <v>43.465176268271719</v>
          </cell>
          <cell r="H40">
            <v>30.486763450042691</v>
          </cell>
          <cell r="I40">
            <v>0.42130604875112854</v>
          </cell>
          <cell r="J40">
            <v>0.41987659279272649</v>
          </cell>
          <cell r="K40">
            <v>61.441702951136904</v>
          </cell>
          <cell r="L40">
            <v>33.475686693196202</v>
          </cell>
          <cell r="N40">
            <v>709.12211784799297</v>
          </cell>
          <cell r="O40">
            <v>13.9524991785023</v>
          </cell>
          <cell r="P40">
            <v>691.94244394836551</v>
          </cell>
        </row>
        <row r="41">
          <cell r="A41" t="str">
            <v>West Umbrellas</v>
          </cell>
          <cell r="B41" t="str">
            <v>A000FB</v>
          </cell>
          <cell r="C41">
            <v>30456</v>
          </cell>
          <cell r="D41">
            <v>17108</v>
          </cell>
          <cell r="E41">
            <v>29889</v>
          </cell>
          <cell r="F41">
            <v>18999</v>
          </cell>
          <cell r="G41">
            <v>78.021978021978029</v>
          </cell>
          <cell r="H41">
            <v>62.222408429027382</v>
          </cell>
          <cell r="I41">
            <v>1.897018970189702</v>
          </cell>
          <cell r="J41">
            <v>2.1443002314500972</v>
          </cell>
          <cell r="K41">
            <v>60.303173851255323</v>
          </cell>
          <cell r="L41">
            <v>33.969826761439066</v>
          </cell>
          <cell r="N41">
            <v>10645.009634038006</v>
          </cell>
          <cell r="O41">
            <v>640.90989617811954</v>
          </cell>
          <cell r="P41">
            <v>6453.9273864058077</v>
          </cell>
        </row>
        <row r="42">
          <cell r="A42" t="str">
            <v>J&amp;J Prof Czech Repub</v>
          </cell>
          <cell r="B42" t="str">
            <v>002130</v>
          </cell>
          <cell r="C42">
            <v>934</v>
          </cell>
          <cell r="D42">
            <v>1067</v>
          </cell>
          <cell r="E42">
            <v>650</v>
          </cell>
          <cell r="F42">
            <v>1031</v>
          </cell>
          <cell r="G42">
            <v>-12.46485473289597</v>
          </cell>
          <cell r="H42">
            <v>-18.847701237676944</v>
          </cell>
          <cell r="I42">
            <v>43.692307692307693</v>
          </cell>
          <cell r="J42">
            <v>42.478162406988005</v>
          </cell>
          <cell r="K42">
            <v>-9.4083414161008729</v>
          </cell>
          <cell r="L42">
            <v>-22.838370565045974</v>
          </cell>
          <cell r="N42">
            <v>-201.104972206013</v>
          </cell>
          <cell r="O42">
            <v>276.10805564542204</v>
          </cell>
          <cell r="P42">
            <v>-235.46360052562397</v>
          </cell>
        </row>
        <row r="43">
          <cell r="A43" t="str">
            <v>J&amp;J Prof Prd Hungary</v>
          </cell>
          <cell r="B43" t="str">
            <v>002320</v>
          </cell>
          <cell r="C43">
            <v>1242</v>
          </cell>
          <cell r="D43">
            <v>1038</v>
          </cell>
          <cell r="E43">
            <v>1221</v>
          </cell>
          <cell r="F43">
            <v>1604</v>
          </cell>
          <cell r="G43">
            <v>19.653179190751445</v>
          </cell>
          <cell r="H43">
            <v>15.397859182709057</v>
          </cell>
          <cell r="I43">
            <v>1.7199017199017197</v>
          </cell>
          <cell r="J43">
            <v>1.4053281145060765</v>
          </cell>
          <cell r="K43">
            <v>-22.568578553615961</v>
          </cell>
          <cell r="L43">
            <v>-33.50885126512599</v>
          </cell>
          <cell r="N43">
            <v>159.82977831651999</v>
          </cell>
          <cell r="O43">
            <v>17.159056278119195</v>
          </cell>
          <cell r="P43">
            <v>-537.48197429262086</v>
          </cell>
        </row>
        <row r="44">
          <cell r="A44" t="str">
            <v>J&amp;J Prof Prd Poland</v>
          </cell>
          <cell r="B44" t="str">
            <v>002560</v>
          </cell>
          <cell r="C44">
            <v>79</v>
          </cell>
          <cell r="D44">
            <v>1069</v>
          </cell>
          <cell r="E44">
            <v>279</v>
          </cell>
          <cell r="F44">
            <v>969</v>
          </cell>
          <cell r="G44">
            <v>-92.609915809167447</v>
          </cell>
          <cell r="H44">
            <v>-91.832335329341348</v>
          </cell>
          <cell r="I44">
            <v>-71.68458781362007</v>
          </cell>
          <cell r="J44">
            <v>-68.396663577386391</v>
          </cell>
          <cell r="K44">
            <v>-91.847265221878246</v>
          </cell>
          <cell r="L44">
            <v>-91.474999999999994</v>
          </cell>
          <cell r="N44">
            <v>-981.68766467065905</v>
          </cell>
          <cell r="O44">
            <v>-190.82669138090804</v>
          </cell>
          <cell r="P44">
            <v>-886.39274999999998</v>
          </cell>
        </row>
        <row r="45">
          <cell r="A45" t="str">
            <v>J&amp;J Prof Russia</v>
          </cell>
          <cell r="B45" t="str">
            <v>004466</v>
          </cell>
          <cell r="C45">
            <v>402</v>
          </cell>
          <cell r="D45">
            <v>-180</v>
          </cell>
          <cell r="E45">
            <v>380</v>
          </cell>
          <cell r="F45">
            <v>229</v>
          </cell>
          <cell r="G45">
            <v>323.33333333333331</v>
          </cell>
          <cell r="H45">
            <v>323.33333333333331</v>
          </cell>
          <cell r="I45">
            <v>5.7894736842105274</v>
          </cell>
          <cell r="J45">
            <v>5.7894736842105274</v>
          </cell>
          <cell r="K45">
            <v>75.54585152838429</v>
          </cell>
          <cell r="L45">
            <v>75.54585152838429</v>
          </cell>
          <cell r="N45">
            <v>581.99999999999989</v>
          </cell>
          <cell r="O45">
            <v>22.000000000000004</v>
          </cell>
          <cell r="P45">
            <v>173.00000000000003</v>
          </cell>
        </row>
        <row r="46">
          <cell r="A46" t="str">
            <v>J&amp;J S.E. Slovenia</v>
          </cell>
          <cell r="B46" t="str">
            <v>002790</v>
          </cell>
          <cell r="C46">
            <v>1102</v>
          </cell>
          <cell r="D46">
            <v>451</v>
          </cell>
          <cell r="E46">
            <v>1094</v>
          </cell>
          <cell r="F46">
            <v>618</v>
          </cell>
          <cell r="G46">
            <v>144.34589800443459</v>
          </cell>
          <cell r="H46">
            <v>123.03413180604456</v>
          </cell>
          <cell r="I46">
            <v>0.73126142595978072</v>
          </cell>
          <cell r="J46">
            <v>0.82483785332231285</v>
          </cell>
          <cell r="K46">
            <v>78.317152103559891</v>
          </cell>
          <cell r="L46">
            <v>54.928697194930081</v>
          </cell>
          <cell r="N46">
            <v>554.88393444526105</v>
          </cell>
          <cell r="O46">
            <v>9.0237261153461024</v>
          </cell>
          <cell r="P46">
            <v>339.45934866466786</v>
          </cell>
        </row>
        <row r="47">
          <cell r="A47" t="str">
            <v>J&amp;J Medical Turkey</v>
          </cell>
          <cell r="B47" t="str">
            <v>002693</v>
          </cell>
          <cell r="C47">
            <v>-1460</v>
          </cell>
          <cell r="D47">
            <v>-362</v>
          </cell>
          <cell r="E47">
            <v>-1529</v>
          </cell>
          <cell r="F47">
            <v>-1907</v>
          </cell>
          <cell r="G47">
            <v>-303.31491712707185</v>
          </cell>
          <cell r="H47">
            <v>-288.8412017167376</v>
          </cell>
          <cell r="I47">
            <v>4.5127534336167425</v>
          </cell>
          <cell r="J47">
            <v>4.4303797468354409</v>
          </cell>
          <cell r="K47">
            <v>23.43995804929208</v>
          </cell>
          <cell r="L47">
            <v>30.200308166409858</v>
          </cell>
          <cell r="N47">
            <v>-1045.6051502145901</v>
          </cell>
          <cell r="O47">
            <v>67.740506329113899</v>
          </cell>
          <cell r="P47">
            <v>575.9198767334359</v>
          </cell>
        </row>
        <row r="48">
          <cell r="A48" t="str">
            <v>East Umbrellas</v>
          </cell>
          <cell r="B48" t="str">
            <v>A000FC</v>
          </cell>
          <cell r="C48">
            <v>2299</v>
          </cell>
          <cell r="D48">
            <v>3083</v>
          </cell>
          <cell r="E48">
            <v>2095</v>
          </cell>
          <cell r="F48">
            <v>2544</v>
          </cell>
          <cell r="G48">
            <v>-25.429776192020764</v>
          </cell>
          <cell r="H48">
            <v>-30.220047821261151</v>
          </cell>
          <cell r="I48">
            <v>9.7374701670644388</v>
          </cell>
          <cell r="J48">
            <v>9.6040407153743743</v>
          </cell>
          <cell r="K48">
            <v>-9.6305031446540887</v>
          </cell>
          <cell r="L48">
            <v>-22.443360826263408</v>
          </cell>
          <cell r="N48">
            <v>-931.6840743294814</v>
          </cell>
          <cell r="O48">
            <v>201.20465298709314</v>
          </cell>
          <cell r="P48">
            <v>-570.95909942014111</v>
          </cell>
        </row>
        <row r="49">
          <cell r="A49" t="str">
            <v>J&amp;J Prof Pr S Africa</v>
          </cell>
          <cell r="B49" t="str">
            <v>004530</v>
          </cell>
          <cell r="C49">
            <v>3475</v>
          </cell>
          <cell r="D49">
            <v>2271</v>
          </cell>
          <cell r="E49">
            <v>3128</v>
          </cell>
          <cell r="F49">
            <v>3051</v>
          </cell>
          <cell r="G49">
            <v>53.016292382210487</v>
          </cell>
          <cell r="H49">
            <v>23.014719244048703</v>
          </cell>
          <cell r="I49">
            <v>11.093350383631714</v>
          </cell>
          <cell r="J49">
            <v>10.495388884354863</v>
          </cell>
          <cell r="K49">
            <v>13.897082923631595</v>
          </cell>
          <cell r="L49">
            <v>-17.913117288628843</v>
          </cell>
          <cell r="N49">
            <v>522.66427403234604</v>
          </cell>
          <cell r="O49">
            <v>328.29576430262011</v>
          </cell>
          <cell r="P49">
            <v>-546.52920847606606</v>
          </cell>
        </row>
        <row r="50">
          <cell r="A50" t="str">
            <v>J&amp;J Prof. Egypt</v>
          </cell>
          <cell r="B50" t="str">
            <v>003505</v>
          </cell>
          <cell r="C50">
            <v>280</v>
          </cell>
          <cell r="D50">
            <v>-125</v>
          </cell>
          <cell r="E50">
            <v>157</v>
          </cell>
          <cell r="F50">
            <v>-687</v>
          </cell>
          <cell r="G50">
            <v>324</v>
          </cell>
          <cell r="H50">
            <v>378.52112676056328</v>
          </cell>
          <cell r="I50">
            <v>78.343949044585983</v>
          </cell>
          <cell r="J50">
            <v>75.973303670745224</v>
          </cell>
          <cell r="K50">
            <v>140.75691411935952</v>
          </cell>
          <cell r="L50">
            <v>149.42205560762298</v>
          </cell>
          <cell r="N50">
            <v>473.15140845070408</v>
          </cell>
          <cell r="O50">
            <v>119.27808676307001</v>
          </cell>
          <cell r="P50">
            <v>1026.52952202437</v>
          </cell>
        </row>
        <row r="51">
          <cell r="A51" t="str">
            <v>J&amp;J Medical Israel</v>
          </cell>
          <cell r="B51" t="str">
            <v>004966</v>
          </cell>
          <cell r="C51">
            <v>318</v>
          </cell>
          <cell r="D51">
            <v>218</v>
          </cell>
          <cell r="E51">
            <v>453</v>
          </cell>
          <cell r="F51">
            <v>1373</v>
          </cell>
          <cell r="G51">
            <v>45.87155963302753</v>
          </cell>
          <cell r="H51">
            <v>43.87855044074437</v>
          </cell>
          <cell r="I51">
            <v>-29.801324503311257</v>
          </cell>
          <cell r="J51">
            <v>-28.965183752417886</v>
          </cell>
          <cell r="K51">
            <v>-76.839038601602326</v>
          </cell>
          <cell r="L51">
            <v>-77.295208655332132</v>
          </cell>
          <cell r="N51">
            <v>95.655239960822726</v>
          </cell>
          <cell r="O51">
            <v>-131.212282398453</v>
          </cell>
          <cell r="P51">
            <v>-1061.2632148377102</v>
          </cell>
        </row>
        <row r="52">
          <cell r="A52" t="str">
            <v>J&amp;J Prof Middle East</v>
          </cell>
          <cell r="B52" t="str">
            <v>004961</v>
          </cell>
          <cell r="C52">
            <v>5797</v>
          </cell>
          <cell r="D52">
            <v>4262</v>
          </cell>
          <cell r="E52">
            <v>5192</v>
          </cell>
          <cell r="F52">
            <v>3928</v>
          </cell>
          <cell r="G52">
            <v>36.015954950727355</v>
          </cell>
          <cell r="H52">
            <v>36.015954950727355</v>
          </cell>
          <cell r="I52">
            <v>11.652542372881355</v>
          </cell>
          <cell r="J52">
            <v>11.652542372881355</v>
          </cell>
          <cell r="K52">
            <v>47.581466395112024</v>
          </cell>
          <cell r="L52">
            <v>47.581466395112024</v>
          </cell>
          <cell r="N52">
            <v>1535</v>
          </cell>
          <cell r="O52">
            <v>604.99999999999989</v>
          </cell>
          <cell r="P52">
            <v>1869.0000000000005</v>
          </cell>
        </row>
        <row r="53">
          <cell r="A53" t="str">
            <v>Africa/ME</v>
          </cell>
          <cell r="B53" t="str">
            <v>A000FD</v>
          </cell>
          <cell r="C53">
            <v>9870</v>
          </cell>
          <cell r="D53">
            <v>6626</v>
          </cell>
          <cell r="E53">
            <v>8930</v>
          </cell>
          <cell r="F53">
            <v>7665</v>
          </cell>
          <cell r="G53">
            <v>48.958647751282825</v>
          </cell>
          <cell r="H53">
            <v>39.638860888075357</v>
          </cell>
          <cell r="I53">
            <v>10.526315789473685</v>
          </cell>
          <cell r="J53">
            <v>10.317598753272533</v>
          </cell>
          <cell r="K53">
            <v>28.767123287671236</v>
          </cell>
          <cell r="L53">
            <v>16.80022307515452</v>
          </cell>
          <cell r="N53">
            <v>2626.470922443873</v>
          </cell>
          <cell r="O53">
            <v>921.36156866723718</v>
          </cell>
          <cell r="P53">
            <v>1287.737098710594</v>
          </cell>
        </row>
        <row r="54">
          <cell r="A54" t="str">
            <v>Ttl Hak Umbrellas</v>
          </cell>
          <cell r="B54" t="str">
            <v>A000DN</v>
          </cell>
          <cell r="C54">
            <v>42625</v>
          </cell>
          <cell r="D54">
            <v>26817</v>
          </cell>
          <cell r="E54">
            <v>40914</v>
          </cell>
          <cell r="F54">
            <v>29208</v>
          </cell>
          <cell r="G54">
            <v>58.947682440243128</v>
          </cell>
          <cell r="H54">
            <v>46.01482821401499</v>
          </cell>
          <cell r="I54">
            <v>4.1819426113310847</v>
          </cell>
          <cell r="J54">
            <v>4.3102021748850019</v>
          </cell>
          <cell r="K54">
            <v>45.936044919200221</v>
          </cell>
          <cell r="L54">
            <v>24.5504840649694</v>
          </cell>
          <cell r="N54">
            <v>12339.7964821524</v>
          </cell>
          <cell r="O54">
            <v>1763.4761178324497</v>
          </cell>
          <cell r="P54">
            <v>7170.7053856962621</v>
          </cell>
        </row>
        <row r="55">
          <cell r="A55" t="str">
            <v>W European RO-Prof</v>
          </cell>
          <cell r="B55" t="str">
            <v>003730</v>
          </cell>
          <cell r="C55">
            <v>-3460</v>
          </cell>
          <cell r="D55">
            <v>-4301</v>
          </cell>
          <cell r="E55">
            <v>-2881</v>
          </cell>
          <cell r="F55">
            <v>-1760</v>
          </cell>
          <cell r="G55">
            <v>19.553592187863291</v>
          </cell>
          <cell r="H55">
            <v>19.553592187863291</v>
          </cell>
          <cell r="I55">
            <v>-20.097188476223536</v>
          </cell>
          <cell r="J55">
            <v>-20.097188476223536</v>
          </cell>
          <cell r="K55">
            <v>-96.590909090909108</v>
          </cell>
          <cell r="L55">
            <v>-96.590909090909108</v>
          </cell>
          <cell r="N55">
            <v>841.00000000000023</v>
          </cell>
          <cell r="O55">
            <v>-579.00000000000011</v>
          </cell>
          <cell r="P55">
            <v>-1700.0000000000002</v>
          </cell>
        </row>
        <row r="56">
          <cell r="A56" t="str">
            <v>Ttl Hak</v>
          </cell>
          <cell r="B56" t="str">
            <v>A000CF</v>
          </cell>
          <cell r="C56">
            <v>39165</v>
          </cell>
          <cell r="D56">
            <v>22516</v>
          </cell>
          <cell r="E56">
            <v>38033</v>
          </cell>
          <cell r="F56">
            <v>27448</v>
          </cell>
          <cell r="G56">
            <v>73.942973885237166</v>
          </cell>
          <cell r="H56">
            <v>58.539689474828563</v>
          </cell>
          <cell r="I56">
            <v>2.9763626324507664</v>
          </cell>
          <cell r="J56">
            <v>3.1143378587869739</v>
          </cell>
          <cell r="K56">
            <v>42.68799183911397</v>
          </cell>
          <cell r="L56">
            <v>19.931162145497897</v>
          </cell>
          <cell r="N56">
            <v>13180.796482152398</v>
          </cell>
          <cell r="O56">
            <v>1184.4761178324497</v>
          </cell>
          <cell r="P56">
            <v>5470.705385696263</v>
          </cell>
        </row>
        <row r="57">
          <cell r="A57" t="str">
            <v>Cordis USA</v>
          </cell>
          <cell r="B57" t="str">
            <v>001650</v>
          </cell>
          <cell r="C57">
            <v>-10993</v>
          </cell>
          <cell r="D57">
            <v>51388</v>
          </cell>
          <cell r="E57">
            <v>71577</v>
          </cell>
          <cell r="F57">
            <v>44655</v>
          </cell>
          <cell r="G57">
            <v>-121.39215381022807</v>
          </cell>
          <cell r="H57">
            <v>-121.39215381022807</v>
          </cell>
          <cell r="I57">
            <v>-115.35828548276683</v>
          </cell>
          <cell r="J57">
            <v>-115.35828548276683</v>
          </cell>
          <cell r="K57">
            <v>-124.61762400627029</v>
          </cell>
          <cell r="L57">
            <v>-124.61762400627029</v>
          </cell>
          <cell r="N57">
            <v>-62381.000000000007</v>
          </cell>
          <cell r="O57">
            <v>-82570.000000000015</v>
          </cell>
          <cell r="P57">
            <v>-55648</v>
          </cell>
        </row>
        <row r="58">
          <cell r="A58" t="str">
            <v>Cordis Roden</v>
          </cell>
          <cell r="B58" t="str">
            <v>002523</v>
          </cell>
          <cell r="C58">
            <v>65654</v>
          </cell>
          <cell r="D58">
            <v>62277</v>
          </cell>
          <cell r="E58">
            <v>80520</v>
          </cell>
          <cell r="F58">
            <v>100818</v>
          </cell>
          <cell r="G58">
            <v>5.4225476500152547</v>
          </cell>
          <cell r="H58">
            <v>-4.7079646017699153</v>
          </cell>
          <cell r="I58">
            <v>-18.462493790362643</v>
          </cell>
          <cell r="J58">
            <v>-18.171769647396914</v>
          </cell>
          <cell r="K58">
            <v>-34.87869229701046</v>
          </cell>
          <cell r="L58">
            <v>-45.714861867311996</v>
          </cell>
          <cell r="N58">
            <v>-2931.9791150442502</v>
          </cell>
          <cell r="O58">
            <v>-14631.908920083997</v>
          </cell>
          <cell r="P58">
            <v>-46088.809437386604</v>
          </cell>
        </row>
        <row r="59">
          <cell r="A59" t="str">
            <v>Ttl Cordis Dom</v>
          </cell>
          <cell r="B59" t="str">
            <v>A000FE</v>
          </cell>
          <cell r="C59">
            <v>54661</v>
          </cell>
          <cell r="D59">
            <v>113665</v>
          </cell>
          <cell r="E59">
            <v>152097</v>
          </cell>
          <cell r="F59">
            <v>145473</v>
          </cell>
          <cell r="G59">
            <v>-51.910438569480498</v>
          </cell>
          <cell r="H59">
            <v>-57.460941463990011</v>
          </cell>
          <cell r="I59">
            <v>-64.061750067391202</v>
          </cell>
          <cell r="J59">
            <v>-63.907840996261598</v>
          </cell>
          <cell r="K59">
            <v>-62.425329786283363</v>
          </cell>
          <cell r="L59">
            <v>-69.935183461801586</v>
          </cell>
          <cell r="N59">
            <v>-65312.979115044247</v>
          </cell>
          <cell r="O59">
            <v>-97201.90892008401</v>
          </cell>
          <cell r="P59">
            <v>-101736.80943738662</v>
          </cell>
        </row>
        <row r="60">
          <cell r="A60" t="str">
            <v>Cordis Benelux</v>
          </cell>
          <cell r="B60" t="str">
            <v>002521</v>
          </cell>
          <cell r="C60">
            <v>2181</v>
          </cell>
          <cell r="D60">
            <v>516</v>
          </cell>
          <cell r="E60">
            <v>2083</v>
          </cell>
          <cell r="F60">
            <v>763</v>
          </cell>
          <cell r="G60">
            <v>322.67441860465118</v>
          </cell>
          <cell r="H60">
            <v>285.49019607843223</v>
          </cell>
          <cell r="I60">
            <v>4.7047527604416706</v>
          </cell>
          <cell r="J60">
            <v>5.0774986638161295</v>
          </cell>
          <cell r="K60">
            <v>185.84534731323726</v>
          </cell>
          <cell r="L60">
            <v>138.30303030303017</v>
          </cell>
          <cell r="N60">
            <v>1473.1294117647103</v>
          </cell>
          <cell r="O60">
            <v>105.76429716728998</v>
          </cell>
          <cell r="P60">
            <v>1055.2521212121203</v>
          </cell>
        </row>
        <row r="61">
          <cell r="A61" t="str">
            <v>Cordis European HQ</v>
          </cell>
          <cell r="B61" t="str">
            <v>002522</v>
          </cell>
          <cell r="C61">
            <v>-8932</v>
          </cell>
          <cell r="D61">
            <v>-8685</v>
          </cell>
          <cell r="E61">
            <v>-9695</v>
          </cell>
          <cell r="F61">
            <v>-9157</v>
          </cell>
          <cell r="G61">
            <v>-2.8439838802533104</v>
          </cell>
          <cell r="H61">
            <v>7.0604522381172137</v>
          </cell>
          <cell r="I61">
            <v>7.8700361010830333</v>
          </cell>
          <cell r="J61">
            <v>7.5510672481064987</v>
          </cell>
          <cell r="K61">
            <v>2.4571366167958941</v>
          </cell>
          <cell r="L61">
            <v>18.700171561206943</v>
          </cell>
          <cell r="N61">
            <v>613.20027688048003</v>
          </cell>
          <cell r="O61">
            <v>732.07596970392501</v>
          </cell>
          <cell r="P61">
            <v>1712.3747098597198</v>
          </cell>
        </row>
        <row r="62">
          <cell r="A62" t="str">
            <v>Cordis France</v>
          </cell>
          <cell r="B62" t="str">
            <v>002232</v>
          </cell>
          <cell r="C62">
            <v>1392</v>
          </cell>
          <cell r="D62">
            <v>844</v>
          </cell>
          <cell r="E62">
            <v>1152</v>
          </cell>
          <cell r="F62">
            <v>87</v>
          </cell>
          <cell r="G62">
            <v>64.928909952606631</v>
          </cell>
          <cell r="H62">
            <v>49.227110582639696</v>
          </cell>
          <cell r="I62">
            <v>20.833333333333332</v>
          </cell>
          <cell r="J62">
            <v>21.022179363548698</v>
          </cell>
          <cell r="K62">
            <v>1500</v>
          </cell>
          <cell r="L62">
            <v>1221.0526315789425</v>
          </cell>
          <cell r="N62">
            <v>415.47681331747901</v>
          </cell>
          <cell r="O62">
            <v>242.17550626808099</v>
          </cell>
          <cell r="P62">
            <v>1062.3157894736798</v>
          </cell>
        </row>
        <row r="63">
          <cell r="A63" t="str">
            <v>Cordis Germany</v>
          </cell>
          <cell r="B63" t="str">
            <v>002302</v>
          </cell>
          <cell r="C63">
            <v>545</v>
          </cell>
          <cell r="D63">
            <v>2149</v>
          </cell>
          <cell r="E63">
            <v>819</v>
          </cell>
          <cell r="F63">
            <v>1070</v>
          </cell>
          <cell r="G63">
            <v>-74.63936714751047</v>
          </cell>
          <cell r="H63">
            <v>-76.87645687645697</v>
          </cell>
          <cell r="I63">
            <v>-33.455433455433457</v>
          </cell>
          <cell r="J63">
            <v>-32.700135685210256</v>
          </cell>
          <cell r="K63">
            <v>-49.065420560747661</v>
          </cell>
          <cell r="L63">
            <v>-57.130509939498701</v>
          </cell>
          <cell r="N63">
            <v>-1652.0750582750602</v>
          </cell>
          <cell r="O63">
            <v>-267.81411126187203</v>
          </cell>
          <cell r="P63">
            <v>-611.29645635263603</v>
          </cell>
        </row>
        <row r="64">
          <cell r="A64" t="str">
            <v>Cordis Italy</v>
          </cell>
          <cell r="B64" t="str">
            <v>002332</v>
          </cell>
          <cell r="C64">
            <v>2449</v>
          </cell>
          <cell r="D64">
            <v>701</v>
          </cell>
          <cell r="E64">
            <v>1326</v>
          </cell>
          <cell r="F64">
            <v>227</v>
          </cell>
          <cell r="G64">
            <v>249.35805991440796</v>
          </cell>
          <cell r="H64">
            <v>217.38505747126393</v>
          </cell>
          <cell r="I64">
            <v>84.690799396681754</v>
          </cell>
          <cell r="J64">
            <v>85.008375209380119</v>
          </cell>
          <cell r="K64">
            <v>978.8546255506609</v>
          </cell>
          <cell r="L64">
            <v>780.07968127489846</v>
          </cell>
          <cell r="N64">
            <v>1523.8692528735603</v>
          </cell>
          <cell r="O64">
            <v>1127.2110552763804</v>
          </cell>
          <cell r="P64">
            <v>1770.7808764940196</v>
          </cell>
        </row>
        <row r="65">
          <cell r="A65" t="str">
            <v>Cordis PR LLC</v>
          </cell>
          <cell r="B65" t="str">
            <v>001651</v>
          </cell>
          <cell r="C65">
            <v>166122</v>
          </cell>
          <cell r="D65">
            <v>169701</v>
          </cell>
          <cell r="E65">
            <v>80002</v>
          </cell>
          <cell r="F65">
            <v>-94079</v>
          </cell>
          <cell r="G65">
            <v>-2.1090034825958592</v>
          </cell>
          <cell r="H65">
            <v>-2.1090034825958592</v>
          </cell>
          <cell r="I65">
            <v>107.64730881727958</v>
          </cell>
          <cell r="J65">
            <v>107.64730881727958</v>
          </cell>
          <cell r="K65">
            <v>276.57713198482128</v>
          </cell>
          <cell r="L65">
            <v>276.57713198482128</v>
          </cell>
          <cell r="N65">
            <v>-3578.9999999999991</v>
          </cell>
          <cell r="O65">
            <v>86120</v>
          </cell>
          <cell r="P65">
            <v>260201</v>
          </cell>
        </row>
        <row r="66">
          <cell r="A66" t="str">
            <v>Cordis UK</v>
          </cell>
          <cell r="B66" t="str">
            <v>005102</v>
          </cell>
          <cell r="C66">
            <v>2057</v>
          </cell>
          <cell r="D66">
            <v>1621</v>
          </cell>
          <cell r="E66">
            <v>1528</v>
          </cell>
          <cell r="F66">
            <v>1329</v>
          </cell>
          <cell r="G66">
            <v>26.89697717458359</v>
          </cell>
          <cell r="H66">
            <v>24.124513618677046</v>
          </cell>
          <cell r="I66">
            <v>34.620418848167546</v>
          </cell>
          <cell r="J66">
            <v>34.741288278775066</v>
          </cell>
          <cell r="K66">
            <v>54.778028592927022</v>
          </cell>
          <cell r="L66">
            <v>41.620421753607069</v>
          </cell>
          <cell r="N66">
            <v>391.05836575875492</v>
          </cell>
          <cell r="O66">
            <v>530.846884899683</v>
          </cell>
          <cell r="P66">
            <v>553.13540510543794</v>
          </cell>
        </row>
        <row r="67">
          <cell r="A67" t="str">
            <v>Ttl Cordis Intl</v>
          </cell>
          <cell r="B67" t="str">
            <v>A000FF</v>
          </cell>
          <cell r="C67">
            <v>165814</v>
          </cell>
          <cell r="D67">
            <v>166847</v>
          </cell>
          <cell r="E67">
            <v>77215</v>
          </cell>
          <cell r="F67">
            <v>-99760</v>
          </cell>
          <cell r="G67">
            <v>-0.61913010123046863</v>
          </cell>
          <cell r="H67">
            <v>-0.48807646387413373</v>
          </cell>
          <cell r="I67">
            <v>114.74324936864599</v>
          </cell>
          <cell r="J67">
            <v>114.73192980904417</v>
          </cell>
          <cell r="K67">
            <v>266.21291098636726</v>
          </cell>
          <cell r="L67">
            <v>266.38288136105888</v>
          </cell>
          <cell r="N67">
            <v>-814.34093768007585</v>
          </cell>
          <cell r="O67">
            <v>88590.259602053455</v>
          </cell>
          <cell r="P67">
            <v>265743.56244579231</v>
          </cell>
        </row>
        <row r="68">
          <cell r="A68" t="str">
            <v>Ttl Cordis Direct</v>
          </cell>
          <cell r="B68" t="str">
            <v>A000DO</v>
          </cell>
          <cell r="C68">
            <v>220475</v>
          </cell>
          <cell r="D68">
            <v>280512</v>
          </cell>
          <cell r="E68">
            <v>229312</v>
          </cell>
          <cell r="F68">
            <v>45713</v>
          </cell>
          <cell r="G68">
            <v>-21.402649441022131</v>
          </cell>
          <cell r="H68">
            <v>-23.573793653292675</v>
          </cell>
          <cell r="I68">
            <v>-3.8537015071169409</v>
          </cell>
          <cell r="J68">
            <v>-3.7554289867213728</v>
          </cell>
          <cell r="K68">
            <v>382.30262726139171</v>
          </cell>
          <cell r="L68">
            <v>358.77486274890231</v>
          </cell>
          <cell r="N68">
            <v>-66127.320052724346</v>
          </cell>
          <cell r="O68">
            <v>-8611.6493180305151</v>
          </cell>
          <cell r="P68">
            <v>164006.75300840571</v>
          </cell>
        </row>
        <row r="69">
          <cell r="A69" t="str">
            <v>Biosense Webster USA</v>
          </cell>
          <cell r="B69" t="str">
            <v>001655</v>
          </cell>
          <cell r="C69">
            <v>17002</v>
          </cell>
          <cell r="D69">
            <v>13387</v>
          </cell>
          <cell r="E69">
            <v>15636</v>
          </cell>
          <cell r="F69">
            <v>7891</v>
          </cell>
          <cell r="G69">
            <v>27.003809666093975</v>
          </cell>
          <cell r="H69">
            <v>27.003809666093975</v>
          </cell>
          <cell r="I69">
            <v>8.7362496802251233</v>
          </cell>
          <cell r="J69">
            <v>8.7362496802251233</v>
          </cell>
          <cell r="K69">
            <v>115.46065137498415</v>
          </cell>
          <cell r="L69">
            <v>115.46065137498421</v>
          </cell>
          <cell r="N69">
            <v>3615.0000000000005</v>
          </cell>
          <cell r="O69">
            <v>1366.0000000000002</v>
          </cell>
          <cell r="P69">
            <v>9111.0000000000036</v>
          </cell>
        </row>
        <row r="70">
          <cell r="A70" t="str">
            <v>Biosense Europe</v>
          </cell>
          <cell r="B70" t="str">
            <v>003717</v>
          </cell>
          <cell r="C70">
            <v>-3589</v>
          </cell>
          <cell r="D70">
            <v>-3962</v>
          </cell>
          <cell r="E70">
            <v>-4071</v>
          </cell>
          <cell r="F70">
            <v>-3351</v>
          </cell>
          <cell r="G70">
            <v>9.4144371529530542</v>
          </cell>
          <cell r="H70">
            <v>18.108244815376832</v>
          </cell>
          <cell r="I70">
            <v>11.839842790469172</v>
          </cell>
          <cell r="J70">
            <v>11.48168398031712</v>
          </cell>
          <cell r="K70">
            <v>-7.1023575052223213</v>
          </cell>
          <cell r="L70">
            <v>10.675862068965506</v>
          </cell>
          <cell r="N70">
            <v>717.44865958523008</v>
          </cell>
          <cell r="O70">
            <v>467.41935483870998</v>
          </cell>
          <cell r="P70">
            <v>357.74813793103408</v>
          </cell>
        </row>
        <row r="71">
          <cell r="A71" t="str">
            <v>Biosense Israel</v>
          </cell>
          <cell r="B71" t="str">
            <v>004968</v>
          </cell>
          <cell r="C71">
            <v>4105</v>
          </cell>
          <cell r="D71">
            <v>2248</v>
          </cell>
          <cell r="E71">
            <v>3290</v>
          </cell>
          <cell r="F71">
            <v>3381</v>
          </cell>
          <cell r="G71">
            <v>82.606761565836294</v>
          </cell>
          <cell r="H71">
            <v>82.606761565836294</v>
          </cell>
          <cell r="I71">
            <v>24.772036474164139</v>
          </cell>
          <cell r="J71">
            <v>24.772036474164139</v>
          </cell>
          <cell r="K71">
            <v>21.413782904466135</v>
          </cell>
          <cell r="L71">
            <v>21.413782904466135</v>
          </cell>
          <cell r="N71">
            <v>1857</v>
          </cell>
          <cell r="O71">
            <v>815.00000000000011</v>
          </cell>
          <cell r="P71">
            <v>724.00000000000011</v>
          </cell>
        </row>
        <row r="72">
          <cell r="A72" t="str">
            <v>Ttl Biosense</v>
          </cell>
          <cell r="B72" t="str">
            <v>A000DP</v>
          </cell>
          <cell r="C72">
            <v>17518</v>
          </cell>
          <cell r="D72">
            <v>11673</v>
          </cell>
          <cell r="E72">
            <v>14855</v>
          </cell>
          <cell r="F72">
            <v>7921</v>
          </cell>
          <cell r="G72">
            <v>50.072817613295641</v>
          </cell>
          <cell r="H72">
            <v>53.023632824340197</v>
          </cell>
          <cell r="I72">
            <v>17.926624032312354</v>
          </cell>
          <cell r="J72">
            <v>17.828470917796771</v>
          </cell>
          <cell r="K72">
            <v>121.15894457770484</v>
          </cell>
          <cell r="L72">
            <v>128.68006738961037</v>
          </cell>
          <cell r="N72">
            <v>6189.4486595852313</v>
          </cell>
          <cell r="O72">
            <v>2648.4193548387102</v>
          </cell>
          <cell r="P72">
            <v>10192.748137931037</v>
          </cell>
        </row>
        <row r="73">
          <cell r="A73" t="str">
            <v>Ttl Croce Direct</v>
          </cell>
          <cell r="B73" t="str">
            <v>A000CG</v>
          </cell>
          <cell r="C73">
            <v>237993</v>
          </cell>
          <cell r="D73">
            <v>292185</v>
          </cell>
          <cell r="E73">
            <v>244167</v>
          </cell>
          <cell r="F73">
            <v>53634</v>
          </cell>
          <cell r="G73">
            <v>-18.547153344627549</v>
          </cell>
          <cell r="H73">
            <v>-20.513671609815393</v>
          </cell>
          <cell r="I73">
            <v>-2.5285972305839857</v>
          </cell>
          <cell r="J73">
            <v>-2.4422751490544594</v>
          </cell>
          <cell r="K73">
            <v>343.73531714956931</v>
          </cell>
          <cell r="L73">
            <v>324.79304386459472</v>
          </cell>
          <cell r="N73">
            <v>-59937.871393139103</v>
          </cell>
          <cell r="O73">
            <v>-5963.2299631918022</v>
          </cell>
          <cell r="P73">
            <v>174199.50114633673</v>
          </cell>
        </row>
        <row r="74">
          <cell r="A74" t="str">
            <v>DePuy Ortho Joint US</v>
          </cell>
          <cell r="B74" t="str">
            <v>000940</v>
          </cell>
          <cell r="C74">
            <v>151298</v>
          </cell>
          <cell r="D74">
            <v>143040</v>
          </cell>
          <cell r="E74">
            <v>149997</v>
          </cell>
          <cell r="F74">
            <v>131423</v>
          </cell>
          <cell r="G74">
            <v>5.7732102908277412</v>
          </cell>
          <cell r="H74">
            <v>5.7732102908277412</v>
          </cell>
          <cell r="I74">
            <v>0.86735068034694041</v>
          </cell>
          <cell r="J74">
            <v>0.86735068034694041</v>
          </cell>
          <cell r="K74">
            <v>15.122923689156389</v>
          </cell>
          <cell r="L74">
            <v>15.122923689156389</v>
          </cell>
          <cell r="N74">
            <v>8258.0000000000018</v>
          </cell>
          <cell r="O74">
            <v>1301.0000000000002</v>
          </cell>
          <cell r="P74">
            <v>19875</v>
          </cell>
        </row>
        <row r="75">
          <cell r="A75" t="str">
            <v>DePuy Acromed USA</v>
          </cell>
          <cell r="B75" t="str">
            <v>000942</v>
          </cell>
          <cell r="C75">
            <v>86178</v>
          </cell>
          <cell r="D75">
            <v>89200</v>
          </cell>
          <cell r="E75">
            <v>84443</v>
          </cell>
          <cell r="F75">
            <v>75071</v>
          </cell>
          <cell r="G75">
            <v>-3.3878923766816142</v>
          </cell>
          <cell r="H75">
            <v>-3.3878923766816142</v>
          </cell>
          <cell r="I75">
            <v>2.0546404083227738</v>
          </cell>
          <cell r="J75">
            <v>2.0546404083227738</v>
          </cell>
          <cell r="K75">
            <v>14.795327090354466</v>
          </cell>
          <cell r="L75">
            <v>14.795327090354466</v>
          </cell>
          <cell r="N75">
            <v>-3022</v>
          </cell>
          <cell r="O75">
            <v>1734.9999999999998</v>
          </cell>
          <cell r="P75">
            <v>11107</v>
          </cell>
        </row>
        <row r="76">
          <cell r="A76" t="str">
            <v>DePuy Ace Medical US</v>
          </cell>
          <cell r="B76" t="str">
            <v>000944</v>
          </cell>
          <cell r="C76">
            <v>19475</v>
          </cell>
          <cell r="D76">
            <v>17132</v>
          </cell>
          <cell r="E76">
            <v>17979</v>
          </cell>
          <cell r="F76">
            <v>16838</v>
          </cell>
          <cell r="G76">
            <v>13.676161568993695</v>
          </cell>
          <cell r="H76">
            <v>13.676161568993695</v>
          </cell>
          <cell r="I76">
            <v>8.320818732966238</v>
          </cell>
          <cell r="J76">
            <v>8.320818732966238</v>
          </cell>
          <cell r="K76">
            <v>15.661004869937047</v>
          </cell>
          <cell r="L76">
            <v>15.661004869937047</v>
          </cell>
          <cell r="N76">
            <v>2342.9999999999995</v>
          </cell>
          <cell r="O76">
            <v>1496</v>
          </cell>
          <cell r="P76">
            <v>2637</v>
          </cell>
        </row>
        <row r="77">
          <cell r="A77" t="str">
            <v>DePuy CBS USA</v>
          </cell>
          <cell r="B77" t="str">
            <v>000946</v>
          </cell>
          <cell r="C77">
            <v>-1090</v>
          </cell>
          <cell r="D77">
            <v>-391</v>
          </cell>
          <cell r="E77">
            <v>-726</v>
          </cell>
          <cell r="F77">
            <v>-712</v>
          </cell>
          <cell r="G77">
            <v>-178.772378516624</v>
          </cell>
          <cell r="H77">
            <v>-178.772378516624</v>
          </cell>
          <cell r="I77">
            <v>-50.137741046831955</v>
          </cell>
          <cell r="J77">
            <v>-50.137741046831955</v>
          </cell>
          <cell r="K77">
            <v>-53.08988764044944</v>
          </cell>
          <cell r="L77">
            <v>-53.08988764044944</v>
          </cell>
          <cell r="N77">
            <v>-698.99999999999989</v>
          </cell>
          <cell r="O77">
            <v>-363.99999999999994</v>
          </cell>
          <cell r="P77">
            <v>-378</v>
          </cell>
        </row>
        <row r="78">
          <cell r="A78" t="str">
            <v>DePuy Ireland</v>
          </cell>
          <cell r="B78" t="str">
            <v>003970</v>
          </cell>
          <cell r="C78">
            <v>61173</v>
          </cell>
          <cell r="D78">
            <v>64640</v>
          </cell>
          <cell r="E78">
            <v>63896</v>
          </cell>
          <cell r="F78">
            <v>24871</v>
          </cell>
          <cell r="G78">
            <v>-5.3635519801980198</v>
          </cell>
          <cell r="H78">
            <v>-14.465525793650791</v>
          </cell>
          <cell r="I78">
            <v>-4.261612620508326</v>
          </cell>
          <cell r="J78">
            <v>-3.9228318214267088</v>
          </cell>
          <cell r="K78">
            <v>145.96115958345058</v>
          </cell>
          <cell r="L78">
            <v>105.00055726864059</v>
          </cell>
          <cell r="N78">
            <v>-9350.515873015871</v>
          </cell>
          <cell r="O78">
            <v>-2506.5326206188097</v>
          </cell>
          <cell r="P78">
            <v>26114.688598283603</v>
          </cell>
        </row>
        <row r="79">
          <cell r="A79" t="str">
            <v>DePuy Australia</v>
          </cell>
          <cell r="B79" t="str">
            <v>002961</v>
          </cell>
          <cell r="C79">
            <v>3941</v>
          </cell>
          <cell r="D79">
            <v>1027</v>
          </cell>
          <cell r="E79">
            <v>971</v>
          </cell>
          <cell r="F79">
            <v>3587</v>
          </cell>
          <cell r="G79">
            <v>283.73904576436223</v>
          </cell>
          <cell r="H79">
            <v>242.88052373158712</v>
          </cell>
          <cell r="I79">
            <v>305.87023686920702</v>
          </cell>
          <cell r="J79">
            <v>307.0595854922276</v>
          </cell>
          <cell r="K79">
            <v>9.8689712851965439</v>
          </cell>
          <cell r="L79">
            <v>-5.786238944685949</v>
          </cell>
          <cell r="N79">
            <v>2494.3829787233994</v>
          </cell>
          <cell r="O79">
            <v>2981.54857512953</v>
          </cell>
          <cell r="P79">
            <v>-207.55239094588498</v>
          </cell>
        </row>
        <row r="80">
          <cell r="A80" t="str">
            <v>DePuy France</v>
          </cell>
          <cell r="B80" t="str">
            <v>002231</v>
          </cell>
          <cell r="C80">
            <v>3915</v>
          </cell>
          <cell r="D80">
            <v>2396</v>
          </cell>
          <cell r="E80">
            <v>2149</v>
          </cell>
          <cell r="F80">
            <v>2267</v>
          </cell>
          <cell r="G80">
            <v>63.397328881469114</v>
          </cell>
          <cell r="H80">
            <v>47.47179272879216</v>
          </cell>
          <cell r="I80">
            <v>82.177757096323873</v>
          </cell>
          <cell r="J80">
            <v>82.660455486542602</v>
          </cell>
          <cell r="K80">
            <v>72.695191883546542</v>
          </cell>
          <cell r="L80">
            <v>44.099632503062466</v>
          </cell>
          <cell r="N80">
            <v>1137.4241537818602</v>
          </cell>
          <cell r="O80">
            <v>1776.3731884058006</v>
          </cell>
          <cell r="P80">
            <v>999.738668844426</v>
          </cell>
        </row>
        <row r="81">
          <cell r="A81" t="str">
            <v>DePuy Germany</v>
          </cell>
          <cell r="B81" t="str">
            <v>002301</v>
          </cell>
          <cell r="C81">
            <v>3958</v>
          </cell>
          <cell r="D81">
            <v>2204</v>
          </cell>
          <cell r="E81">
            <v>4714</v>
          </cell>
          <cell r="F81">
            <v>-384</v>
          </cell>
          <cell r="G81">
            <v>79.582577132486392</v>
          </cell>
          <cell r="H81">
            <v>62.391996361982727</v>
          </cell>
          <cell r="I81">
            <v>-16.037335596096732</v>
          </cell>
          <cell r="J81">
            <v>-15.718668869483135</v>
          </cell>
          <cell r="K81">
            <v>1130.729166666667</v>
          </cell>
          <cell r="L81">
            <v>956.35491606714584</v>
          </cell>
          <cell r="N81">
            <v>1375.1195998180992</v>
          </cell>
          <cell r="O81">
            <v>-740.978050507435</v>
          </cell>
          <cell r="P81">
            <v>3672.4028776978403</v>
          </cell>
        </row>
        <row r="82">
          <cell r="A82" t="str">
            <v>DePuy UK</v>
          </cell>
          <cell r="B82" t="str">
            <v>005110</v>
          </cell>
          <cell r="C82">
            <v>13142</v>
          </cell>
          <cell r="D82">
            <v>15103</v>
          </cell>
          <cell r="E82">
            <v>17137</v>
          </cell>
          <cell r="F82">
            <v>34322</v>
          </cell>
          <cell r="G82">
            <v>-12.984175329404755</v>
          </cell>
          <cell r="H82">
            <v>-15.04378648874065</v>
          </cell>
          <cell r="I82">
            <v>-23.312131644978702</v>
          </cell>
          <cell r="J82">
            <v>-23.332392511054678</v>
          </cell>
          <cell r="K82">
            <v>-61.709690577472173</v>
          </cell>
          <cell r="L82">
            <v>-64.93092912165929</v>
          </cell>
          <cell r="N82">
            <v>-2272.0630733945004</v>
          </cell>
          <cell r="O82">
            <v>-3998.4721046194404</v>
          </cell>
          <cell r="P82">
            <v>-22285.593493135901</v>
          </cell>
        </row>
        <row r="83">
          <cell r="A83" t="str">
            <v>DePuy Italy</v>
          </cell>
          <cell r="B83" t="str">
            <v>002341</v>
          </cell>
          <cell r="C83">
            <v>-1383</v>
          </cell>
          <cell r="D83">
            <v>-1280</v>
          </cell>
          <cell r="E83">
            <v>-1266</v>
          </cell>
          <cell r="F83">
            <v>-793</v>
          </cell>
          <cell r="G83">
            <v>-8.046875</v>
          </cell>
          <cell r="H83">
            <v>2.578125</v>
          </cell>
          <cell r="I83">
            <v>-9.24170616113744</v>
          </cell>
          <cell r="J83">
            <v>-9.4820017559262268</v>
          </cell>
          <cell r="K83">
            <v>-74.401008827238329</v>
          </cell>
          <cell r="L83">
            <v>-45.677570093457888</v>
          </cell>
          <cell r="N83">
            <v>33</v>
          </cell>
          <cell r="O83">
            <v>-120.04214223002603</v>
          </cell>
          <cell r="P83">
            <v>-362.22313084112102</v>
          </cell>
        </row>
        <row r="84">
          <cell r="A84" t="str">
            <v>DePuy New Zealand</v>
          </cell>
          <cell r="B84" t="str">
            <v>002963</v>
          </cell>
          <cell r="C84">
            <v>-82</v>
          </cell>
          <cell r="D84">
            <v>280</v>
          </cell>
          <cell r="E84">
            <v>303</v>
          </cell>
          <cell r="F84">
            <v>0</v>
          </cell>
          <cell r="G84">
            <v>-129.28571428571428</v>
          </cell>
          <cell r="H84">
            <v>-126.16487455197149</v>
          </cell>
          <cell r="I84">
            <v>-127.06270627062707</v>
          </cell>
          <cell r="J84">
            <v>-127.23880597014917</v>
          </cell>
          <cell r="K84">
            <v>0</v>
          </cell>
          <cell r="L84">
            <v>0</v>
          </cell>
          <cell r="N84">
            <v>-353.26164874552018</v>
          </cell>
          <cell r="O84">
            <v>-385.533582089552</v>
          </cell>
          <cell r="P84">
            <v>0</v>
          </cell>
        </row>
        <row r="85">
          <cell r="A85" t="str">
            <v>DePuy Japan</v>
          </cell>
          <cell r="B85" t="str">
            <v>004081</v>
          </cell>
          <cell r="C85">
            <v>-874</v>
          </cell>
          <cell r="D85">
            <v>1845</v>
          </cell>
          <cell r="E85">
            <v>-681</v>
          </cell>
          <cell r="F85">
            <v>2006</v>
          </cell>
          <cell r="G85">
            <v>-147.37127371273712</v>
          </cell>
          <cell r="H85">
            <v>-145.81382771216803</v>
          </cell>
          <cell r="I85">
            <v>-28.340675477239358</v>
          </cell>
          <cell r="J85">
            <v>-27.669956885369462</v>
          </cell>
          <cell r="K85">
            <v>-143.56929212362911</v>
          </cell>
          <cell r="L85">
            <v>-140.86381627593417</v>
          </cell>
          <cell r="N85">
            <v>-2690.2651212895003</v>
          </cell>
          <cell r="O85">
            <v>-188.43240638936604</v>
          </cell>
          <cell r="P85">
            <v>-2825.7281544952393</v>
          </cell>
        </row>
        <row r="86">
          <cell r="A86" t="str">
            <v>DePuy CBS Germany</v>
          </cell>
          <cell r="B86" t="str">
            <v>002306</v>
          </cell>
          <cell r="C86">
            <v>-400</v>
          </cell>
          <cell r="D86">
            <v>-480</v>
          </cell>
          <cell r="E86">
            <v>-536</v>
          </cell>
          <cell r="F86">
            <v>-497</v>
          </cell>
          <cell r="G86">
            <v>16.666666666666671</v>
          </cell>
          <cell r="H86">
            <v>25.155925155925207</v>
          </cell>
          <cell r="I86">
            <v>25.373134328358205</v>
          </cell>
          <cell r="J86">
            <v>25.155925155925189</v>
          </cell>
          <cell r="K86">
            <v>19.517102615694164</v>
          </cell>
          <cell r="L86">
            <v>33.333333333333407</v>
          </cell>
          <cell r="N86">
            <v>120.748440748441</v>
          </cell>
          <cell r="O86">
            <v>134.83575883575901</v>
          </cell>
          <cell r="P86">
            <v>165.66666666666706</v>
          </cell>
        </row>
        <row r="87">
          <cell r="A87" t="str">
            <v>DePuy CBS UK</v>
          </cell>
          <cell r="B87" t="str">
            <v>005116</v>
          </cell>
          <cell r="C87">
            <v>194</v>
          </cell>
          <cell r="D87">
            <v>118</v>
          </cell>
          <cell r="E87">
            <v>202</v>
          </cell>
          <cell r="F87">
            <v>32</v>
          </cell>
          <cell r="G87">
            <v>64.406779661016955</v>
          </cell>
          <cell r="H87">
            <v>62.162162162162204</v>
          </cell>
          <cell r="I87">
            <v>-3.9603960396039608</v>
          </cell>
          <cell r="J87">
            <v>-4</v>
          </cell>
          <cell r="K87">
            <v>506.25</v>
          </cell>
          <cell r="L87">
            <v>471.4285714285719</v>
          </cell>
          <cell r="N87">
            <v>73.351351351351397</v>
          </cell>
          <cell r="O87">
            <v>-8.08</v>
          </cell>
          <cell r="P87">
            <v>150.857142857143</v>
          </cell>
        </row>
        <row r="88">
          <cell r="A88" t="str">
            <v>Sub Ttl DePuy</v>
          </cell>
          <cell r="B88" t="str">
            <v>A000DQ</v>
          </cell>
          <cell r="C88">
            <v>339445</v>
          </cell>
          <cell r="D88">
            <v>334834</v>
          </cell>
          <cell r="E88">
            <v>338582</v>
          </cell>
          <cell r="F88">
            <v>288031</v>
          </cell>
          <cell r="G88">
            <v>1.3771002944742767</v>
          </cell>
          <cell r="H88">
            <v>-0.76219236756788111</v>
          </cell>
          <cell r="I88">
            <v>0.2548865562847405</v>
          </cell>
          <cell r="J88">
            <v>0.32863135545199085</v>
          </cell>
          <cell r="K88">
            <v>17.850161961733285</v>
          </cell>
          <cell r="L88">
            <v>13.394827912596746</v>
          </cell>
          <cell r="N88">
            <v>-2552.0791920222391</v>
          </cell>
          <cell r="O88">
            <v>1112.6866159164597</v>
          </cell>
          <cell r="P88">
            <v>38581.256784931531</v>
          </cell>
        </row>
        <row r="89">
          <cell r="A89" t="str">
            <v>Codman USA</v>
          </cell>
          <cell r="B89" t="str">
            <v>000945</v>
          </cell>
          <cell r="C89">
            <v>26017</v>
          </cell>
          <cell r="D89">
            <v>24215</v>
          </cell>
          <cell r="E89">
            <v>24533</v>
          </cell>
          <cell r="F89">
            <v>23297</v>
          </cell>
          <cell r="G89">
            <v>7.4416683873632055</v>
          </cell>
          <cell r="H89">
            <v>7.4416683873632055</v>
          </cell>
          <cell r="I89">
            <v>6.048995230913464</v>
          </cell>
          <cell r="J89">
            <v>6.048995230913464</v>
          </cell>
          <cell r="K89">
            <v>11.675323002961754</v>
          </cell>
          <cell r="L89">
            <v>11.675323002961754</v>
          </cell>
          <cell r="N89">
            <v>1802.0000000000002</v>
          </cell>
          <cell r="O89">
            <v>1484.0000000000002</v>
          </cell>
          <cell r="P89">
            <v>2720</v>
          </cell>
        </row>
        <row r="90">
          <cell r="A90" t="str">
            <v>Codman France</v>
          </cell>
          <cell r="B90" t="str">
            <v>002230</v>
          </cell>
          <cell r="C90">
            <v>-407</v>
          </cell>
          <cell r="D90">
            <v>-133</v>
          </cell>
          <cell r="E90">
            <v>-201</v>
          </cell>
          <cell r="F90">
            <v>-271</v>
          </cell>
          <cell r="G90">
            <v>-206.01503759398497</v>
          </cell>
          <cell r="H90">
            <v>-172.59259259259252</v>
          </cell>
          <cell r="I90">
            <v>-102.48756218905474</v>
          </cell>
          <cell r="J90">
            <v>-105.58659217877111</v>
          </cell>
          <cell r="K90">
            <v>-50.18450184501846</v>
          </cell>
          <cell r="L90">
            <v>-25.597269624573396</v>
          </cell>
          <cell r="N90">
            <v>-229.54814814814804</v>
          </cell>
          <cell r="O90">
            <v>-212.22905027932993</v>
          </cell>
          <cell r="P90">
            <v>-69.368600682593907</v>
          </cell>
        </row>
        <row r="91">
          <cell r="A91" t="str">
            <v>Codman Germany</v>
          </cell>
          <cell r="B91" t="str">
            <v>002300</v>
          </cell>
          <cell r="C91">
            <v>-104</v>
          </cell>
          <cell r="D91">
            <v>104</v>
          </cell>
          <cell r="E91">
            <v>-86</v>
          </cell>
          <cell r="F91">
            <v>-195</v>
          </cell>
          <cell r="G91">
            <v>-200</v>
          </cell>
          <cell r="H91">
            <v>-191.2621359223298</v>
          </cell>
          <cell r="I91">
            <v>-20.930232558139537</v>
          </cell>
          <cell r="J91">
            <v>-18.987341772151861</v>
          </cell>
          <cell r="K91">
            <v>46.666666666666664</v>
          </cell>
          <cell r="L91">
            <v>55.450236966824626</v>
          </cell>
          <cell r="N91">
            <v>-198.91262135922301</v>
          </cell>
          <cell r="O91">
            <v>-16.329113924050599</v>
          </cell>
          <cell r="P91">
            <v>108.12796208530803</v>
          </cell>
        </row>
        <row r="92">
          <cell r="A92" t="str">
            <v>Codman Italy</v>
          </cell>
          <cell r="B92" t="str">
            <v>002334</v>
          </cell>
          <cell r="C92">
            <v>-49</v>
          </cell>
          <cell r="D92">
            <v>-34</v>
          </cell>
          <cell r="E92">
            <v>-135</v>
          </cell>
          <cell r="F92">
            <v>91</v>
          </cell>
          <cell r="G92">
            <v>-44.117647058823529</v>
          </cell>
          <cell r="H92">
            <v>-19.444444444444436</v>
          </cell>
          <cell r="I92">
            <v>63.703703703703702</v>
          </cell>
          <cell r="J92">
            <v>65.322580645161267</v>
          </cell>
          <cell r="K92">
            <v>-153.84615384615384</v>
          </cell>
          <cell r="L92">
            <v>-143.87755102040771</v>
          </cell>
          <cell r="N92">
            <v>-6.6111111111111081</v>
          </cell>
          <cell r="O92">
            <v>88.185483870967715</v>
          </cell>
          <cell r="P92">
            <v>-130.92857142857102</v>
          </cell>
        </row>
        <row r="93">
          <cell r="A93" t="str">
            <v>Codman UK</v>
          </cell>
          <cell r="B93" t="str">
            <v>005100</v>
          </cell>
          <cell r="C93">
            <v>-1424</v>
          </cell>
          <cell r="D93">
            <v>-782</v>
          </cell>
          <cell r="E93">
            <v>-947</v>
          </cell>
          <cell r="F93">
            <v>-791</v>
          </cell>
          <cell r="G93">
            <v>-82.097186700767267</v>
          </cell>
          <cell r="H93">
            <v>-77.665995975855111</v>
          </cell>
          <cell r="I93">
            <v>-50.369588173178457</v>
          </cell>
          <cell r="J93">
            <v>-50.425894378194201</v>
          </cell>
          <cell r="K93">
            <v>-80.025284450063225</v>
          </cell>
          <cell r="L93">
            <v>-65.046728971962594</v>
          </cell>
          <cell r="N93">
            <v>-607.34808853118693</v>
          </cell>
          <cell r="O93">
            <v>-477.53321976149908</v>
          </cell>
          <cell r="P93">
            <v>-514.51962616822414</v>
          </cell>
        </row>
        <row r="94">
          <cell r="A94" t="str">
            <v>Ttl Codman</v>
          </cell>
          <cell r="B94" t="str">
            <v>A000DR</v>
          </cell>
          <cell r="C94">
            <v>24033</v>
          </cell>
          <cell r="D94">
            <v>23370</v>
          </cell>
          <cell r="E94">
            <v>23164</v>
          </cell>
          <cell r="F94">
            <v>22131</v>
          </cell>
          <cell r="G94">
            <v>2.8369704749679081</v>
          </cell>
          <cell r="H94">
            <v>3.2502354764669694</v>
          </cell>
          <cell r="I94">
            <v>3.7515109652909686</v>
          </cell>
          <cell r="J94">
            <v>3.7389660676311856</v>
          </cell>
          <cell r="K94">
            <v>8.5942795174190074</v>
          </cell>
          <cell r="L94">
            <v>9.5490992897108971</v>
          </cell>
          <cell r="N94">
            <v>759.58003085033067</v>
          </cell>
          <cell r="O94">
            <v>866.09409990608788</v>
          </cell>
          <cell r="P94">
            <v>2113.3111638059186</v>
          </cell>
        </row>
        <row r="95">
          <cell r="A95" t="str">
            <v>Mitek USA</v>
          </cell>
          <cell r="B95" t="str">
            <v>001225</v>
          </cell>
          <cell r="C95">
            <v>15371</v>
          </cell>
          <cell r="D95">
            <v>0</v>
          </cell>
          <cell r="E95">
            <v>15373</v>
          </cell>
          <cell r="F95">
            <v>0</v>
          </cell>
          <cell r="G95">
            <v>0</v>
          </cell>
          <cell r="H95">
            <v>0</v>
          </cell>
          <cell r="I95">
            <v>-1.3009822415924023E-2</v>
          </cell>
          <cell r="J95">
            <v>-1.300982241592402E-2</v>
          </cell>
          <cell r="K95">
            <v>0</v>
          </cell>
          <cell r="L95">
            <v>0</v>
          </cell>
          <cell r="N95">
            <v>0</v>
          </cell>
          <cell r="O95">
            <v>-1.9999999999999996</v>
          </cell>
          <cell r="P95">
            <v>0</v>
          </cell>
        </row>
        <row r="96">
          <cell r="A96" t="str">
            <v>Mitek France</v>
          </cell>
          <cell r="B96" t="str">
            <v>003524</v>
          </cell>
          <cell r="C96">
            <v>-1537</v>
          </cell>
          <cell r="D96">
            <v>0</v>
          </cell>
          <cell r="E96">
            <v>-1450</v>
          </cell>
          <cell r="F96">
            <v>0</v>
          </cell>
          <cell r="G96">
            <v>0</v>
          </cell>
          <cell r="H96">
            <v>0</v>
          </cell>
          <cell r="I96">
            <v>-6</v>
          </cell>
          <cell r="J96">
            <v>-6.2116564417177926</v>
          </cell>
          <cell r="K96">
            <v>0</v>
          </cell>
          <cell r="L96">
            <v>0</v>
          </cell>
          <cell r="N96">
            <v>0</v>
          </cell>
          <cell r="O96">
            <v>-90.069018404907993</v>
          </cell>
          <cell r="P96">
            <v>0</v>
          </cell>
        </row>
        <row r="97">
          <cell r="A97" t="str">
            <v>Mitek Germany</v>
          </cell>
          <cell r="B97" t="str">
            <v>003613</v>
          </cell>
          <cell r="C97">
            <v>-668</v>
          </cell>
          <cell r="D97">
            <v>0</v>
          </cell>
          <cell r="E97">
            <v>-713</v>
          </cell>
          <cell r="F97">
            <v>0</v>
          </cell>
          <cell r="G97">
            <v>0</v>
          </cell>
          <cell r="H97">
            <v>0</v>
          </cell>
          <cell r="I97">
            <v>6.3113604488078545</v>
          </cell>
          <cell r="J97">
            <v>5.78125</v>
          </cell>
          <cell r="K97">
            <v>0</v>
          </cell>
          <cell r="L97">
            <v>0</v>
          </cell>
          <cell r="N97">
            <v>0</v>
          </cell>
          <cell r="O97">
            <v>41.220312499999999</v>
          </cell>
          <cell r="P97">
            <v>0</v>
          </cell>
        </row>
        <row r="98">
          <cell r="A98" t="str">
            <v>Mitek Italy</v>
          </cell>
          <cell r="B98" t="str">
            <v>002338</v>
          </cell>
          <cell r="C98">
            <v>-511</v>
          </cell>
          <cell r="D98">
            <v>0</v>
          </cell>
          <cell r="E98">
            <v>-591</v>
          </cell>
          <cell r="F98">
            <v>0</v>
          </cell>
          <cell r="G98">
            <v>0</v>
          </cell>
          <cell r="H98">
            <v>0</v>
          </cell>
          <cell r="I98">
            <v>13.53637901861252</v>
          </cell>
          <cell r="J98">
            <v>13.345864661654129</v>
          </cell>
          <cell r="K98">
            <v>0</v>
          </cell>
          <cell r="L98">
            <v>0</v>
          </cell>
          <cell r="N98">
            <v>0</v>
          </cell>
          <cell r="O98">
            <v>78.874060150375911</v>
          </cell>
          <cell r="P98">
            <v>0</v>
          </cell>
        </row>
        <row r="99">
          <cell r="A99" t="str">
            <v>Mitek UK</v>
          </cell>
          <cell r="B99" t="str">
            <v>002715</v>
          </cell>
          <cell r="C99">
            <v>-465</v>
          </cell>
          <cell r="D99">
            <v>0</v>
          </cell>
          <cell r="E99">
            <v>-619</v>
          </cell>
          <cell r="F99">
            <v>0</v>
          </cell>
          <cell r="G99">
            <v>0</v>
          </cell>
          <cell r="H99">
            <v>0</v>
          </cell>
          <cell r="I99">
            <v>24.87883683360258</v>
          </cell>
          <cell r="J99">
            <v>25</v>
          </cell>
          <cell r="K99">
            <v>0</v>
          </cell>
          <cell r="L99">
            <v>0</v>
          </cell>
          <cell r="N99">
            <v>0</v>
          </cell>
          <cell r="O99">
            <v>154.75</v>
          </cell>
          <cell r="P99">
            <v>0</v>
          </cell>
        </row>
        <row r="100">
          <cell r="A100" t="str">
            <v>Ttl Mitek</v>
          </cell>
          <cell r="B100" t="str">
            <v>A000MK</v>
          </cell>
          <cell r="C100">
            <v>12190</v>
          </cell>
          <cell r="D100">
            <v>0</v>
          </cell>
          <cell r="E100">
            <v>12000</v>
          </cell>
          <cell r="F100">
            <v>0</v>
          </cell>
          <cell r="G100">
            <v>0</v>
          </cell>
          <cell r="H100">
            <v>0</v>
          </cell>
          <cell r="I100">
            <v>1.5833333333333333</v>
          </cell>
          <cell r="J100">
            <v>1.5231279520455658</v>
          </cell>
          <cell r="K100">
            <v>0</v>
          </cell>
          <cell r="L100">
            <v>0</v>
          </cell>
          <cell r="N100">
            <v>0</v>
          </cell>
          <cell r="O100">
            <v>182.77535424546789</v>
          </cell>
          <cell r="P100">
            <v>0</v>
          </cell>
        </row>
        <row r="101">
          <cell r="A101" t="str">
            <v>Total DePuy</v>
          </cell>
          <cell r="B101" t="str">
            <v>A000CQ</v>
          </cell>
          <cell r="C101">
            <v>375668</v>
          </cell>
          <cell r="D101">
            <v>358204</v>
          </cell>
          <cell r="E101">
            <v>373746</v>
          </cell>
          <cell r="F101">
            <v>310162</v>
          </cell>
          <cell r="G101">
            <v>4.8754341101718586</v>
          </cell>
          <cell r="H101">
            <v>2.9026758045214716</v>
          </cell>
          <cell r="I101">
            <v>0.51425299534978297</v>
          </cell>
          <cell r="J101">
            <v>0.57834895090998051</v>
          </cell>
          <cell r="K101">
            <v>21.119930874833155</v>
          </cell>
          <cell r="L101">
            <v>17.050627719945528</v>
          </cell>
          <cell r="N101">
            <v>10397.500838828093</v>
          </cell>
          <cell r="O101">
            <v>2161.5560700680157</v>
          </cell>
          <cell r="P101">
            <v>52884.567948737444</v>
          </cell>
        </row>
        <row r="102">
          <cell r="A102" t="str">
            <v>J&amp;J Prof Canada</v>
          </cell>
          <cell r="B102" t="str">
            <v>003350</v>
          </cell>
          <cell r="C102">
            <v>4291</v>
          </cell>
          <cell r="D102">
            <v>3618</v>
          </cell>
          <cell r="E102">
            <v>4161</v>
          </cell>
          <cell r="F102">
            <v>4171</v>
          </cell>
          <cell r="G102">
            <v>18.601437258153677</v>
          </cell>
          <cell r="H102">
            <v>7.2387929530786606</v>
          </cell>
          <cell r="I102">
            <v>3.1242489786109107</v>
          </cell>
          <cell r="J102">
            <v>2.7406417112299444</v>
          </cell>
          <cell r="K102">
            <v>2.8770079117717575</v>
          </cell>
          <cell r="L102">
            <v>-6.2661991157188686</v>
          </cell>
          <cell r="N102">
            <v>261.89952904238589</v>
          </cell>
          <cell r="O102">
            <v>114.03810160427798</v>
          </cell>
          <cell r="P102">
            <v>-261.36316511663398</v>
          </cell>
        </row>
        <row r="103">
          <cell r="A103" t="str">
            <v>Ttl Valeriani</v>
          </cell>
          <cell r="B103" t="str">
            <v>A000CH</v>
          </cell>
          <cell r="C103">
            <v>379959</v>
          </cell>
          <cell r="D103">
            <v>361822</v>
          </cell>
          <cell r="E103">
            <v>377907</v>
          </cell>
          <cell r="F103">
            <v>314333</v>
          </cell>
          <cell r="G103">
            <v>5.0126857957780349</v>
          </cell>
          <cell r="H103">
            <v>2.9460343395013231</v>
          </cell>
          <cell r="I103">
            <v>0.54299073581595469</v>
          </cell>
          <cell r="J103">
            <v>0.6021571899097643</v>
          </cell>
          <cell r="K103">
            <v>20.877858831239482</v>
          </cell>
          <cell r="L103">
            <v>16.741228182730033</v>
          </cell>
          <cell r="N103">
            <v>10659.400367870478</v>
          </cell>
          <cell r="O103">
            <v>2275.5941716722932</v>
          </cell>
          <cell r="P103">
            <v>52623.204783620793</v>
          </cell>
        </row>
        <row r="104">
          <cell r="A104" t="str">
            <v>J&amp;J Medical China</v>
          </cell>
          <cell r="B104" t="str">
            <v>003435</v>
          </cell>
          <cell r="C104">
            <v>7783</v>
          </cell>
          <cell r="D104">
            <v>7310</v>
          </cell>
          <cell r="E104">
            <v>7625</v>
          </cell>
          <cell r="F104">
            <v>4998</v>
          </cell>
          <cell r="G104">
            <v>6.4705882352941169</v>
          </cell>
          <cell r="H104">
            <v>6.2719899568872925</v>
          </cell>
          <cell r="I104">
            <v>2.0721311475409836</v>
          </cell>
          <cell r="J104">
            <v>1.9377941153169702</v>
          </cell>
          <cell r="K104">
            <v>55.722288915566224</v>
          </cell>
          <cell r="L104">
            <v>55.46480438827529</v>
          </cell>
          <cell r="N104">
            <v>458.48246584846112</v>
          </cell>
          <cell r="O104">
            <v>147.75680129291896</v>
          </cell>
          <cell r="P104">
            <v>2772.130923325999</v>
          </cell>
        </row>
        <row r="105">
          <cell r="A105" t="str">
            <v>J&amp;J Med Hong Kong</v>
          </cell>
          <cell r="B105" t="str">
            <v>003850</v>
          </cell>
          <cell r="C105">
            <v>1129</v>
          </cell>
          <cell r="D105">
            <v>1076</v>
          </cell>
          <cell r="E105">
            <v>1073</v>
          </cell>
          <cell r="F105">
            <v>1452</v>
          </cell>
          <cell r="G105">
            <v>4.9256505576208189</v>
          </cell>
          <cell r="H105">
            <v>5.0364876181361424</v>
          </cell>
          <cell r="I105">
            <v>5.2190121155638396</v>
          </cell>
          <cell r="J105">
            <v>5.0364876181361424</v>
          </cell>
          <cell r="K105">
            <v>-22.245179063360883</v>
          </cell>
          <cell r="L105">
            <v>-22.252722925706198</v>
          </cell>
          <cell r="N105">
            <v>54.192606771144888</v>
          </cell>
          <cell r="O105">
            <v>54.041512142600808</v>
          </cell>
          <cell r="P105">
            <v>-323.10953688125397</v>
          </cell>
        </row>
        <row r="106">
          <cell r="A106" t="str">
            <v>J&amp;J Medical Taiwan</v>
          </cell>
          <cell r="B106" t="str">
            <v>004890</v>
          </cell>
          <cell r="C106">
            <v>-727</v>
          </cell>
          <cell r="D106">
            <v>462</v>
          </cell>
          <cell r="E106">
            <v>-780</v>
          </cell>
          <cell r="F106">
            <v>238</v>
          </cell>
          <cell r="G106">
            <v>-257.35930735930737</v>
          </cell>
          <cell r="H106">
            <v>-255.83816470294809</v>
          </cell>
          <cell r="I106">
            <v>6.7948717948717956</v>
          </cell>
          <cell r="J106">
            <v>6.9495626279545881</v>
          </cell>
          <cell r="K106">
            <v>-405.46218487394958</v>
          </cell>
          <cell r="L106">
            <v>-408.12276593122152</v>
          </cell>
          <cell r="N106">
            <v>-1181.9723209276201</v>
          </cell>
          <cell r="O106">
            <v>54.206588498045782</v>
          </cell>
          <cell r="P106">
            <v>-971.33218291630737</v>
          </cell>
        </row>
        <row r="107">
          <cell r="A107" t="str">
            <v>Sub-total Greater China</v>
          </cell>
          <cell r="B107" t="str">
            <v>A000FG</v>
          </cell>
          <cell r="C107">
            <v>8185</v>
          </cell>
          <cell r="D107">
            <v>8848</v>
          </cell>
          <cell r="E107">
            <v>7918</v>
          </cell>
          <cell r="F107">
            <v>6688</v>
          </cell>
          <cell r="G107">
            <v>-7.4932188065099457</v>
          </cell>
          <cell r="H107">
            <v>-7.5643902385625488</v>
          </cell>
          <cell r="I107">
            <v>3.3720636524374847</v>
          </cell>
          <cell r="J107">
            <v>3.2332015904719063</v>
          </cell>
          <cell r="K107">
            <v>22.383373205741627</v>
          </cell>
          <cell r="L107">
            <v>22.094635220221864</v>
          </cell>
          <cell r="N107">
            <v>-669.29724830801433</v>
          </cell>
          <cell r="O107">
            <v>256.00490193356552</v>
          </cell>
          <cell r="P107">
            <v>1477.6892035284384</v>
          </cell>
        </row>
        <row r="108">
          <cell r="A108" t="str">
            <v>J&amp;J Medical Korea</v>
          </cell>
          <cell r="B108" t="str">
            <v>002450</v>
          </cell>
          <cell r="C108">
            <v>35</v>
          </cell>
          <cell r="D108">
            <v>-2449</v>
          </cell>
          <cell r="E108">
            <v>153</v>
          </cell>
          <cell r="F108">
            <v>234</v>
          </cell>
          <cell r="G108">
            <v>101.42915475704369</v>
          </cell>
          <cell r="H108">
            <v>101.98370981593058</v>
          </cell>
          <cell r="I108">
            <v>-77.124183006535958</v>
          </cell>
          <cell r="J108">
            <v>-67.957827434064058</v>
          </cell>
          <cell r="K108">
            <v>-85.04273504273506</v>
          </cell>
          <cell r="L108">
            <v>-80.187986339343595</v>
          </cell>
          <cell r="N108">
            <v>2497.5810533921403</v>
          </cell>
          <cell r="O108">
            <v>-103.975475974118</v>
          </cell>
          <cell r="P108">
            <v>-187.63988803406403</v>
          </cell>
        </row>
        <row r="109">
          <cell r="A109" t="str">
            <v>Subtotal N Asia Region</v>
          </cell>
          <cell r="B109" t="str">
            <v>A000FN</v>
          </cell>
          <cell r="C109">
            <v>8220</v>
          </cell>
          <cell r="D109">
            <v>6399</v>
          </cell>
          <cell r="E109">
            <v>8071</v>
          </cell>
          <cell r="F109">
            <v>6922</v>
          </cell>
          <cell r="G109">
            <v>28.45757149554618</v>
          </cell>
          <cell r="H109">
            <v>28.571398735491886</v>
          </cell>
          <cell r="I109">
            <v>1.8461157229587415</v>
          </cell>
          <cell r="J109">
            <v>1.8836504269538794</v>
          </cell>
          <cell r="K109">
            <v>18.751805836463454</v>
          </cell>
          <cell r="L109">
            <v>18.636944748546295</v>
          </cell>
          <cell r="N109">
            <v>1828.2838050841258</v>
          </cell>
          <cell r="O109">
            <v>152.02942595944762</v>
          </cell>
          <cell r="P109">
            <v>1290.0493154943745</v>
          </cell>
        </row>
        <row r="110">
          <cell r="A110" t="str">
            <v>J&amp;J Pakistan</v>
          </cell>
          <cell r="B110" t="str">
            <v>002540</v>
          </cell>
          <cell r="C110">
            <v>394</v>
          </cell>
          <cell r="D110">
            <v>394</v>
          </cell>
          <cell r="E110">
            <v>390</v>
          </cell>
          <cell r="F110">
            <v>557</v>
          </cell>
          <cell r="G110">
            <v>0</v>
          </cell>
          <cell r="H110">
            <v>1.3329130454361242</v>
          </cell>
          <cell r="I110">
            <v>1.0256410256410255</v>
          </cell>
          <cell r="J110">
            <v>0.56307816061134108</v>
          </cell>
          <cell r="K110">
            <v>-29.26391382405745</v>
          </cell>
          <cell r="L110">
            <v>-31.006254598969832</v>
          </cell>
          <cell r="N110">
            <v>5.2516773990183294</v>
          </cell>
          <cell r="O110">
            <v>2.1960048263842302</v>
          </cell>
          <cell r="P110">
            <v>-172.70483811626198</v>
          </cell>
        </row>
        <row r="111">
          <cell r="A111" t="str">
            <v>J&amp;J Med Indonesia</v>
          </cell>
          <cell r="B111" t="str">
            <v>003891</v>
          </cell>
          <cell r="C111">
            <v>1954</v>
          </cell>
          <cell r="D111">
            <v>1163</v>
          </cell>
          <cell r="E111">
            <v>1357</v>
          </cell>
          <cell r="F111">
            <v>1637</v>
          </cell>
          <cell r="G111">
            <v>68.013757523645751</v>
          </cell>
          <cell r="H111">
            <v>61.6543874236731</v>
          </cell>
          <cell r="I111">
            <v>43.99410464259396</v>
          </cell>
          <cell r="J111">
            <v>43.129909310970973</v>
          </cell>
          <cell r="K111">
            <v>19.364691508857668</v>
          </cell>
          <cell r="L111">
            <v>9.3190900700036057</v>
          </cell>
          <cell r="N111">
            <v>717.04052573731815</v>
          </cell>
          <cell r="O111">
            <v>585.27286934987603</v>
          </cell>
          <cell r="P111">
            <v>152.55350444595902</v>
          </cell>
        </row>
        <row r="112">
          <cell r="A112" t="str">
            <v>J&amp;J Medical Malaysia</v>
          </cell>
          <cell r="B112" t="str">
            <v>004131</v>
          </cell>
          <cell r="C112">
            <v>1296</v>
          </cell>
          <cell r="D112">
            <v>998</v>
          </cell>
          <cell r="E112">
            <v>1320</v>
          </cell>
          <cell r="F112">
            <v>1909</v>
          </cell>
          <cell r="G112">
            <v>29.859719438877757</v>
          </cell>
          <cell r="H112">
            <v>28.843643957191386</v>
          </cell>
          <cell r="I112">
            <v>-1.8181818181818181</v>
          </cell>
          <cell r="J112">
            <v>-1.28</v>
          </cell>
          <cell r="K112">
            <v>-32.111052907281298</v>
          </cell>
          <cell r="L112">
            <v>-31.879657742202621</v>
          </cell>
          <cell r="N112">
            <v>287.85956669276999</v>
          </cell>
          <cell r="O112">
            <v>-16.896000000000001</v>
          </cell>
          <cell r="P112">
            <v>-608.58266629864806</v>
          </cell>
        </row>
        <row r="113">
          <cell r="A113" t="str">
            <v>J&amp;J Med Philippines</v>
          </cell>
          <cell r="B113" t="str">
            <v>004360</v>
          </cell>
          <cell r="C113">
            <v>120</v>
          </cell>
          <cell r="D113">
            <v>642</v>
          </cell>
          <cell r="E113">
            <v>138</v>
          </cell>
          <cell r="F113">
            <v>603</v>
          </cell>
          <cell r="G113">
            <v>-81.308411214953267</v>
          </cell>
          <cell r="H113">
            <v>-81.858173499911999</v>
          </cell>
          <cell r="I113">
            <v>-13.043478260869565</v>
          </cell>
          <cell r="J113">
            <v>-15.43403964456594</v>
          </cell>
          <cell r="K113">
            <v>-80.099502487562191</v>
          </cell>
          <cell r="L113">
            <v>-79.770430687726872</v>
          </cell>
          <cell r="N113">
            <v>-525.52947386943504</v>
          </cell>
          <cell r="O113">
            <v>-21.298974709501</v>
          </cell>
          <cell r="P113">
            <v>-481.01569704699301</v>
          </cell>
        </row>
        <row r="114">
          <cell r="A114" t="str">
            <v>J&amp;J Medical Singapor</v>
          </cell>
          <cell r="B114" t="str">
            <v>004471</v>
          </cell>
          <cell r="C114">
            <v>766</v>
          </cell>
          <cell r="D114">
            <v>1186</v>
          </cell>
          <cell r="E114">
            <v>657</v>
          </cell>
          <cell r="F114">
            <v>1683</v>
          </cell>
          <cell r="G114">
            <v>-35.413153456998316</v>
          </cell>
          <cell r="H114">
            <v>-36.720226843100157</v>
          </cell>
          <cell r="I114">
            <v>16.590563165905632</v>
          </cell>
          <cell r="J114">
            <v>16.841186736474736</v>
          </cell>
          <cell r="K114">
            <v>-54.486036838978016</v>
          </cell>
          <cell r="L114">
            <v>-55.75016523463318</v>
          </cell>
          <cell r="N114">
            <v>-435.50189035916787</v>
          </cell>
          <cell r="O114">
            <v>110.64659685863901</v>
          </cell>
          <cell r="P114">
            <v>-938.2752808988763</v>
          </cell>
        </row>
        <row r="115">
          <cell r="A115" t="str">
            <v>J&amp;J Medical Thailand</v>
          </cell>
          <cell r="B115" t="str">
            <v>004940</v>
          </cell>
          <cell r="C115">
            <v>2645</v>
          </cell>
          <cell r="D115">
            <v>1649</v>
          </cell>
          <cell r="E115">
            <v>2248</v>
          </cell>
          <cell r="F115">
            <v>2112</v>
          </cell>
          <cell r="G115">
            <v>60.400242571255312</v>
          </cell>
          <cell r="H115">
            <v>55.497812578371011</v>
          </cell>
          <cell r="I115">
            <v>17.660142348754444</v>
          </cell>
          <cell r="J115">
            <v>17.273663416274381</v>
          </cell>
          <cell r="K115">
            <v>25.236742424242426</v>
          </cell>
          <cell r="L115">
            <v>22.842142338256963</v>
          </cell>
          <cell r="N115">
            <v>915.15892941733796</v>
          </cell>
          <cell r="O115">
            <v>388.31195359784812</v>
          </cell>
          <cell r="P115">
            <v>482.42604618398707</v>
          </cell>
        </row>
        <row r="116">
          <cell r="A116" t="str">
            <v>Subt PASEAN</v>
          </cell>
          <cell r="B116" t="str">
            <v>A000FH</v>
          </cell>
          <cell r="C116">
            <v>7175</v>
          </cell>
          <cell r="D116">
            <v>6032</v>
          </cell>
          <cell r="E116">
            <v>6110</v>
          </cell>
          <cell r="F116">
            <v>8501</v>
          </cell>
          <cell r="G116">
            <v>18.948938992042439</v>
          </cell>
          <cell r="H116">
            <v>15.986063246317004</v>
          </cell>
          <cell r="I116">
            <v>17.430441898527008</v>
          </cell>
          <cell r="J116">
            <v>17.156013910364095</v>
          </cell>
          <cell r="K116">
            <v>-15.598164921773909</v>
          </cell>
          <cell r="L116">
            <v>-18.416644297504213</v>
          </cell>
          <cell r="N116">
            <v>964.27933501784162</v>
          </cell>
          <cell r="O116">
            <v>1048.2324499232463</v>
          </cell>
          <cell r="P116">
            <v>-1565.5989317308333</v>
          </cell>
        </row>
        <row r="117">
          <cell r="A117" t="str">
            <v>J&amp;J Medical Austral</v>
          </cell>
          <cell r="B117" t="str">
            <v>002960</v>
          </cell>
          <cell r="C117">
            <v>13993</v>
          </cell>
          <cell r="D117">
            <v>5345</v>
          </cell>
          <cell r="E117">
            <v>10348</v>
          </cell>
          <cell r="F117">
            <v>6755</v>
          </cell>
          <cell r="G117">
            <v>161.79607109448082</v>
          </cell>
          <cell r="H117">
            <v>133.52183474709389</v>
          </cell>
          <cell r="I117">
            <v>35.224197912640129</v>
          </cell>
          <cell r="J117">
            <v>35.227410551849637</v>
          </cell>
          <cell r="K117">
            <v>107.15025906735751</v>
          </cell>
          <cell r="L117">
            <v>77.398568019093105</v>
          </cell>
          <cell r="N117">
            <v>7136.7420672321687</v>
          </cell>
          <cell r="O117">
            <v>3645.3324439054004</v>
          </cell>
          <cell r="P117">
            <v>5228.2732696897392</v>
          </cell>
        </row>
        <row r="118">
          <cell r="A118" t="str">
            <v>J&amp;J Prof. India</v>
          </cell>
          <cell r="B118" t="str">
            <v>003872</v>
          </cell>
          <cell r="C118">
            <v>10089</v>
          </cell>
          <cell r="D118">
            <v>8297</v>
          </cell>
          <cell r="E118">
            <v>9740</v>
          </cell>
          <cell r="F118">
            <v>7701</v>
          </cell>
          <cell r="G118">
            <v>21.598168012534646</v>
          </cell>
          <cell r="H118">
            <v>18.375707524122813</v>
          </cell>
          <cell r="I118">
            <v>3.5831622176591371</v>
          </cell>
          <cell r="J118">
            <v>3.3181853967476389</v>
          </cell>
          <cell r="K118">
            <v>31.008959875340867</v>
          </cell>
          <cell r="L118">
            <v>26.124180424150499</v>
          </cell>
          <cell r="N118">
            <v>1524.63245327647</v>
          </cell>
          <cell r="O118">
            <v>323.19125764322001</v>
          </cell>
          <cell r="P118">
            <v>2011.82313446383</v>
          </cell>
        </row>
        <row r="119">
          <cell r="A119" t="str">
            <v>Asia-Pac Reg Off-Pro</v>
          </cell>
          <cell r="B119" t="str">
            <v>005280</v>
          </cell>
          <cell r="C119">
            <v>-8948</v>
          </cell>
          <cell r="D119">
            <v>-7556</v>
          </cell>
          <cell r="E119">
            <v>-7335</v>
          </cell>
          <cell r="F119">
            <v>-6737</v>
          </cell>
          <cell r="G119">
            <v>-18.422445738485973</v>
          </cell>
          <cell r="H119">
            <v>-18.422445738485973</v>
          </cell>
          <cell r="I119">
            <v>-21.990456714383097</v>
          </cell>
          <cell r="J119">
            <v>-21.990456714383097</v>
          </cell>
          <cell r="K119">
            <v>-32.818762060264213</v>
          </cell>
          <cell r="L119">
            <v>-32.818762060264213</v>
          </cell>
          <cell r="N119">
            <v>-1392.0000000000002</v>
          </cell>
          <cell r="O119">
            <v>-1613.0000000000002</v>
          </cell>
          <cell r="P119">
            <v>-2211</v>
          </cell>
        </row>
        <row r="120">
          <cell r="A120" t="str">
            <v>Ttl Asia Pac Excl Japan</v>
          </cell>
          <cell r="B120" t="str">
            <v>A000DS</v>
          </cell>
          <cell r="C120">
            <v>30529</v>
          </cell>
          <cell r="D120">
            <v>18517</v>
          </cell>
          <cell r="E120">
            <v>26934</v>
          </cell>
          <cell r="F120">
            <v>23142</v>
          </cell>
          <cell r="G120">
            <v>64.870119349786677</v>
          </cell>
          <cell r="H120">
            <v>54.338919158668276</v>
          </cell>
          <cell r="I120">
            <v>13.347441895002598</v>
          </cell>
          <cell r="J120">
            <v>13.201847395230246</v>
          </cell>
          <cell r="K120">
            <v>31.920318036470487</v>
          </cell>
          <cell r="L120">
            <v>20.54077775437349</v>
          </cell>
          <cell r="N120">
            <v>10061.937660610605</v>
          </cell>
          <cell r="O120">
            <v>3555.7855774313143</v>
          </cell>
          <cell r="P120">
            <v>4753.5467879171129</v>
          </cell>
        </row>
        <row r="121">
          <cell r="A121" t="str">
            <v>J&amp;J Medical Japan</v>
          </cell>
          <cell r="B121" t="str">
            <v>004090</v>
          </cell>
          <cell r="C121">
            <v>16326</v>
          </cell>
          <cell r="D121">
            <v>18476</v>
          </cell>
          <cell r="E121">
            <v>16234</v>
          </cell>
          <cell r="F121">
            <v>18288</v>
          </cell>
          <cell r="G121">
            <v>-11.636717904308291</v>
          </cell>
          <cell r="H121">
            <v>-14.638434321096884</v>
          </cell>
          <cell r="I121">
            <v>0.56671183934951341</v>
          </cell>
          <cell r="J121">
            <v>0.10503112033195024</v>
          </cell>
          <cell r="K121">
            <v>-10.728346456692915</v>
          </cell>
          <cell r="L121">
            <v>-16.371189251280516</v>
          </cell>
          <cell r="N121">
            <v>-2704.5971251658607</v>
          </cell>
          <cell r="O121">
            <v>17.050752074688802</v>
          </cell>
          <cell r="P121">
            <v>-2993.9630902741806</v>
          </cell>
        </row>
        <row r="122">
          <cell r="A122" t="str">
            <v>Total Japan</v>
          </cell>
          <cell r="B122" t="str">
            <v>A000DT</v>
          </cell>
          <cell r="C122">
            <v>16326</v>
          </cell>
          <cell r="D122">
            <v>18476</v>
          </cell>
          <cell r="E122">
            <v>16234</v>
          </cell>
          <cell r="F122">
            <v>18288</v>
          </cell>
          <cell r="G122">
            <v>-11.636717904308291</v>
          </cell>
          <cell r="H122">
            <v>-14.638434321096884</v>
          </cell>
          <cell r="I122">
            <v>0.56671183934951341</v>
          </cell>
          <cell r="J122">
            <v>0.10503112033195024</v>
          </cell>
          <cell r="K122">
            <v>-10.728346456692915</v>
          </cell>
          <cell r="L122">
            <v>-16.371189251280516</v>
          </cell>
          <cell r="N122">
            <v>-2704.5971251658607</v>
          </cell>
          <cell r="O122">
            <v>17.050752074688802</v>
          </cell>
          <cell r="P122">
            <v>-2993.9630902741806</v>
          </cell>
        </row>
        <row r="123">
          <cell r="A123" t="str">
            <v>Ttl Bose</v>
          </cell>
          <cell r="B123" t="str">
            <v>A000CI</v>
          </cell>
          <cell r="C123">
            <v>46855</v>
          </cell>
          <cell r="D123">
            <v>36993</v>
          </cell>
          <cell r="E123">
            <v>43168</v>
          </cell>
          <cell r="F123">
            <v>41430</v>
          </cell>
          <cell r="G123">
            <v>26.659097667126211</v>
          </cell>
          <cell r="H123">
            <v>19.88846683276498</v>
          </cell>
          <cell r="I123">
            <v>8.5410489251297257</v>
          </cell>
          <cell r="J123">
            <v>8.2765852703530456</v>
          </cell>
          <cell r="K123">
            <v>13.094376055998069</v>
          </cell>
          <cell r="L123">
            <v>4.2471245417401207</v>
          </cell>
          <cell r="N123">
            <v>7357.3405354447495</v>
          </cell>
          <cell r="O123">
            <v>3572.8363295060026</v>
          </cell>
          <cell r="P123">
            <v>1759.5836976429321</v>
          </cell>
        </row>
        <row r="124">
          <cell r="A124" t="str">
            <v>Ethicon Endo-Surgery</v>
          </cell>
          <cell r="B124" t="str">
            <v>001510</v>
          </cell>
          <cell r="C124">
            <v>324335</v>
          </cell>
          <cell r="D124">
            <v>318476</v>
          </cell>
          <cell r="E124">
            <v>316129</v>
          </cell>
          <cell r="F124">
            <v>286792</v>
          </cell>
          <cell r="G124">
            <v>1.8396990668056621</v>
          </cell>
          <cell r="H124">
            <v>1.8396990668056621</v>
          </cell>
          <cell r="I124">
            <v>2.595775775079161</v>
          </cell>
          <cell r="J124">
            <v>2.595775775079161</v>
          </cell>
          <cell r="K124">
            <v>13.090671985271555</v>
          </cell>
          <cell r="L124">
            <v>13.090671985271555</v>
          </cell>
          <cell r="N124">
            <v>5859.0000000000009</v>
          </cell>
          <cell r="O124">
            <v>8206.0000000000018</v>
          </cell>
          <cell r="P124">
            <v>37542.999999999993</v>
          </cell>
        </row>
        <row r="125">
          <cell r="A125" t="str">
            <v>Ethicon Endo France</v>
          </cell>
          <cell r="B125" t="str">
            <v>003521</v>
          </cell>
          <cell r="C125">
            <v>-264</v>
          </cell>
          <cell r="D125">
            <v>535</v>
          </cell>
          <cell r="E125">
            <v>-432</v>
          </cell>
          <cell r="F125">
            <v>-329</v>
          </cell>
          <cell r="G125">
            <v>-149.3457943925234</v>
          </cell>
          <cell r="H125">
            <v>-144.73684210526324</v>
          </cell>
          <cell r="I125">
            <v>38.888888888888886</v>
          </cell>
          <cell r="J125">
            <v>38.974358974359035</v>
          </cell>
          <cell r="K125">
            <v>19.756838905775076</v>
          </cell>
          <cell r="L125">
            <v>33.51955307262584</v>
          </cell>
          <cell r="N125">
            <v>-774.34210526315826</v>
          </cell>
          <cell r="O125">
            <v>168.36923076923102</v>
          </cell>
          <cell r="P125">
            <v>110.27932960893902</v>
          </cell>
        </row>
        <row r="126">
          <cell r="A126" t="str">
            <v>Ethicon Endo Germany</v>
          </cell>
          <cell r="B126" t="str">
            <v>003611</v>
          </cell>
          <cell r="C126">
            <v>2130</v>
          </cell>
          <cell r="D126">
            <v>1861</v>
          </cell>
          <cell r="E126">
            <v>2211</v>
          </cell>
          <cell r="F126">
            <v>607</v>
          </cell>
          <cell r="G126">
            <v>14.454594304137562</v>
          </cell>
          <cell r="H126">
            <v>3.4482758620689622</v>
          </cell>
          <cell r="I126">
            <v>-3.6635006784260522</v>
          </cell>
          <cell r="J126">
            <v>-3.3719174635128315</v>
          </cell>
          <cell r="K126">
            <v>250.90609555189454</v>
          </cell>
          <cell r="L126">
            <v>192.23744292237396</v>
          </cell>
          <cell r="N126">
            <v>64.172413793103388</v>
          </cell>
          <cell r="O126">
            <v>-74.553095118268701</v>
          </cell>
          <cell r="P126">
            <v>1166.88127853881</v>
          </cell>
        </row>
        <row r="127">
          <cell r="A127" t="str">
            <v>Ethicon Endo Italy</v>
          </cell>
          <cell r="B127" t="str">
            <v>002331</v>
          </cell>
          <cell r="C127">
            <v>4567</v>
          </cell>
          <cell r="D127">
            <v>3392</v>
          </cell>
          <cell r="E127">
            <v>4019</v>
          </cell>
          <cell r="F127">
            <v>2313</v>
          </cell>
          <cell r="G127">
            <v>34.640330188679243</v>
          </cell>
          <cell r="H127">
            <v>21.749408983451534</v>
          </cell>
          <cell r="I127">
            <v>13.635232644936551</v>
          </cell>
          <cell r="J127">
            <v>14.001106806862206</v>
          </cell>
          <cell r="K127">
            <v>97.449200172935576</v>
          </cell>
          <cell r="L127">
            <v>64.602477027566792</v>
          </cell>
          <cell r="N127">
            <v>737.73995271867602</v>
          </cell>
          <cell r="O127">
            <v>562.70448256779207</v>
          </cell>
          <cell r="P127">
            <v>1494.25529364762</v>
          </cell>
        </row>
        <row r="128">
          <cell r="A128" t="str">
            <v>Ethicon Endo UK</v>
          </cell>
          <cell r="B128" t="str">
            <v>002711</v>
          </cell>
          <cell r="C128">
            <v>2310</v>
          </cell>
          <cell r="D128">
            <v>3877</v>
          </cell>
          <cell r="E128">
            <v>2191</v>
          </cell>
          <cell r="F128">
            <v>1918</v>
          </cell>
          <cell r="G128">
            <v>-40.41784885220531</v>
          </cell>
          <cell r="H128">
            <v>-41.859520909459889</v>
          </cell>
          <cell r="I128">
            <v>5.4313099041533546</v>
          </cell>
          <cell r="J128">
            <v>5.4491899852724774</v>
          </cell>
          <cell r="K128">
            <v>20.43795620437956</v>
          </cell>
          <cell r="L128">
            <v>10.153846153846144</v>
          </cell>
          <cell r="N128">
            <v>-1622.8936256597599</v>
          </cell>
          <cell r="O128">
            <v>119.39175257731999</v>
          </cell>
          <cell r="P128">
            <v>194.75076923076904</v>
          </cell>
        </row>
        <row r="129">
          <cell r="A129" t="str">
            <v>Obtech Med Switzerland</v>
          </cell>
          <cell r="B129" t="str">
            <v>003721</v>
          </cell>
          <cell r="C129">
            <v>-3736</v>
          </cell>
          <cell r="D129">
            <v>-1894</v>
          </cell>
          <cell r="E129">
            <v>-3857</v>
          </cell>
          <cell r="F129">
            <v>0</v>
          </cell>
          <cell r="G129">
            <v>-97.254487856388593</v>
          </cell>
          <cell r="H129">
            <v>-83.027027027026946</v>
          </cell>
          <cell r="I129">
            <v>3.1371532278973295</v>
          </cell>
          <cell r="J129">
            <v>2.8128587830080383</v>
          </cell>
          <cell r="K129">
            <v>0</v>
          </cell>
          <cell r="L129">
            <v>0</v>
          </cell>
          <cell r="N129">
            <v>-1572.5318918918904</v>
          </cell>
          <cell r="O129">
            <v>108.49196326062004</v>
          </cell>
          <cell r="P129">
            <v>0</v>
          </cell>
        </row>
        <row r="130">
          <cell r="A130" t="str">
            <v>Ethicon Endo Eur HQs</v>
          </cell>
          <cell r="B130" t="str">
            <v>003720</v>
          </cell>
          <cell r="C130">
            <v>-5859</v>
          </cell>
          <cell r="D130">
            <v>-9018</v>
          </cell>
          <cell r="E130">
            <v>-6876</v>
          </cell>
          <cell r="F130">
            <v>-4580</v>
          </cell>
          <cell r="G130">
            <v>35.029940119760489</v>
          </cell>
          <cell r="H130">
            <v>41.26666666666668</v>
          </cell>
          <cell r="I130">
            <v>14.790575916230367</v>
          </cell>
          <cell r="J130">
            <v>14.46601941747573</v>
          </cell>
          <cell r="K130">
            <v>-27.925764192139738</v>
          </cell>
          <cell r="L130">
            <v>-6.6155707946752642</v>
          </cell>
          <cell r="N130">
            <v>3721.4280000000012</v>
          </cell>
          <cell r="O130">
            <v>994.68349514563113</v>
          </cell>
          <cell r="P130">
            <v>-302.9931423961271</v>
          </cell>
        </row>
        <row r="131">
          <cell r="A131" t="str">
            <v>Ttl EES/Indigo</v>
          </cell>
          <cell r="B131" t="str">
            <v>A000DW</v>
          </cell>
          <cell r="C131">
            <v>323483</v>
          </cell>
          <cell r="D131">
            <v>317229</v>
          </cell>
          <cell r="E131">
            <v>313385</v>
          </cell>
          <cell r="F131">
            <v>286721</v>
          </cell>
          <cell r="G131">
            <v>1.9714464944882091</v>
          </cell>
          <cell r="H131">
            <v>2.0214333316616622</v>
          </cell>
          <cell r="I131">
            <v>3.2222346315235253</v>
          </cell>
          <cell r="J131">
            <v>3.2181144053487962</v>
          </cell>
          <cell r="K131">
            <v>12.821523362432467</v>
          </cell>
          <cell r="L131">
            <v>12.719742721541152</v>
          </cell>
          <cell r="N131">
            <v>6412.5727436969746</v>
          </cell>
          <cell r="O131">
            <v>10085.087829202324</v>
          </cell>
          <cell r="P131">
            <v>36470.17352863001</v>
          </cell>
        </row>
        <row r="132">
          <cell r="A132" t="str">
            <v>Adv Steril Prod</v>
          </cell>
          <cell r="B132" t="str">
            <v>001751</v>
          </cell>
          <cell r="C132">
            <v>15195</v>
          </cell>
          <cell r="D132">
            <v>16432</v>
          </cell>
          <cell r="E132">
            <v>15744</v>
          </cell>
          <cell r="F132">
            <v>13652</v>
          </cell>
          <cell r="G132">
            <v>-7.5279941577409932</v>
          </cell>
          <cell r="H132">
            <v>-7.5279941577409932</v>
          </cell>
          <cell r="I132">
            <v>-3.4870426829268291</v>
          </cell>
          <cell r="J132">
            <v>-3.4870426829268291</v>
          </cell>
          <cell r="K132">
            <v>11.302373278640491</v>
          </cell>
          <cell r="L132">
            <v>11.302373278640491</v>
          </cell>
          <cell r="N132">
            <v>-1237</v>
          </cell>
          <cell r="O132">
            <v>-548.99999999999989</v>
          </cell>
          <cell r="P132">
            <v>1543</v>
          </cell>
        </row>
        <row r="133">
          <cell r="A133" t="str">
            <v>ASP UK</v>
          </cell>
          <cell r="B133" t="str">
            <v>002772</v>
          </cell>
          <cell r="C133">
            <v>1294</v>
          </cell>
          <cell r="D133">
            <v>0</v>
          </cell>
          <cell r="E133">
            <v>1432</v>
          </cell>
          <cell r="F133">
            <v>0</v>
          </cell>
          <cell r="G133">
            <v>0</v>
          </cell>
          <cell r="H133">
            <v>0</v>
          </cell>
          <cell r="I133">
            <v>-9.6368715083798886</v>
          </cell>
          <cell r="J133">
            <v>-9.5720720720720678</v>
          </cell>
          <cell r="K133">
            <v>0</v>
          </cell>
          <cell r="L133">
            <v>0</v>
          </cell>
          <cell r="N133">
            <v>0</v>
          </cell>
          <cell r="O133">
            <v>-137.07207207207199</v>
          </cell>
          <cell r="P133">
            <v>0</v>
          </cell>
        </row>
        <row r="134">
          <cell r="A134" t="str">
            <v>ASP Italy</v>
          </cell>
          <cell r="B134" t="str">
            <v>002337</v>
          </cell>
          <cell r="C134">
            <v>536</v>
          </cell>
          <cell r="D134">
            <v>0</v>
          </cell>
          <cell r="E134">
            <v>494</v>
          </cell>
          <cell r="F134">
            <v>0</v>
          </cell>
          <cell r="G134">
            <v>0</v>
          </cell>
          <cell r="H134">
            <v>0</v>
          </cell>
          <cell r="I134">
            <v>8.5020242914979764</v>
          </cell>
          <cell r="J134">
            <v>9.5022624434389087</v>
          </cell>
          <cell r="K134">
            <v>0</v>
          </cell>
          <cell r="L134">
            <v>0</v>
          </cell>
          <cell r="N134">
            <v>0</v>
          </cell>
          <cell r="O134">
            <v>46.941176470588204</v>
          </cell>
          <cell r="P134">
            <v>0</v>
          </cell>
        </row>
        <row r="135">
          <cell r="A135" t="str">
            <v>ASP Germany</v>
          </cell>
          <cell r="B135" t="str">
            <v>003612</v>
          </cell>
          <cell r="C135">
            <v>-501</v>
          </cell>
          <cell r="D135">
            <v>0</v>
          </cell>
          <cell r="E135">
            <v>-467</v>
          </cell>
          <cell r="F135">
            <v>0</v>
          </cell>
          <cell r="G135">
            <v>0</v>
          </cell>
          <cell r="H135">
            <v>0</v>
          </cell>
          <cell r="I135">
            <v>-7.2805139186295502</v>
          </cell>
          <cell r="J135">
            <v>-6.8720379146919468</v>
          </cell>
          <cell r="K135">
            <v>0</v>
          </cell>
          <cell r="L135">
            <v>0</v>
          </cell>
          <cell r="N135">
            <v>0</v>
          </cell>
          <cell r="O135">
            <v>-32.092417061611393</v>
          </cell>
          <cell r="P135">
            <v>0</v>
          </cell>
        </row>
        <row r="136">
          <cell r="A136" t="str">
            <v>ASP France</v>
          </cell>
          <cell r="B136" t="str">
            <v>003523</v>
          </cell>
          <cell r="C136">
            <v>-56</v>
          </cell>
          <cell r="D136">
            <v>0</v>
          </cell>
          <cell r="E136">
            <v>-94</v>
          </cell>
          <cell r="F136">
            <v>0</v>
          </cell>
          <cell r="G136">
            <v>0</v>
          </cell>
          <cell r="H136">
            <v>0</v>
          </cell>
          <cell r="I136">
            <v>40.425531914893618</v>
          </cell>
          <cell r="J136">
            <v>40</v>
          </cell>
          <cell r="K136">
            <v>0</v>
          </cell>
          <cell r="L136">
            <v>0</v>
          </cell>
          <cell r="N136">
            <v>0</v>
          </cell>
          <cell r="O136">
            <v>37.6</v>
          </cell>
          <cell r="P136">
            <v>0</v>
          </cell>
        </row>
        <row r="137">
          <cell r="A137" t="str">
            <v>Ttl ASP</v>
          </cell>
          <cell r="B137" t="str">
            <v>A000DX</v>
          </cell>
          <cell r="C137">
            <v>16468</v>
          </cell>
          <cell r="D137">
            <v>16432</v>
          </cell>
          <cell r="E137">
            <v>17109</v>
          </cell>
          <cell r="F137">
            <v>13652</v>
          </cell>
          <cell r="G137">
            <v>0.21908471275559882</v>
          </cell>
          <cell r="H137">
            <v>0.21908471275559882</v>
          </cell>
          <cell r="I137">
            <v>-3.7465661347828627</v>
          </cell>
          <cell r="J137">
            <v>-3.703450304886875</v>
          </cell>
          <cell r="K137">
            <v>20.627014356870792</v>
          </cell>
          <cell r="L137">
            <v>20.627014356870792</v>
          </cell>
          <cell r="N137">
            <v>35.999999999999993</v>
          </cell>
          <cell r="O137">
            <v>-633.62331266309548</v>
          </cell>
          <cell r="P137">
            <v>2816.0000000000005</v>
          </cell>
        </row>
        <row r="138">
          <cell r="A138" t="str">
            <v>Ttl Licitra</v>
          </cell>
          <cell r="B138" t="str">
            <v>A000CK</v>
          </cell>
          <cell r="C138">
            <v>339951</v>
          </cell>
          <cell r="D138">
            <v>333661</v>
          </cell>
          <cell r="E138">
            <v>330494</v>
          </cell>
          <cell r="F138">
            <v>300373</v>
          </cell>
          <cell r="G138">
            <v>1.8851469005967136</v>
          </cell>
          <cell r="H138">
            <v>1.9326720065266765</v>
          </cell>
          <cell r="I138">
            <v>2.8614740358372619</v>
          </cell>
          <cell r="J138">
            <v>2.8597991238991427</v>
          </cell>
          <cell r="K138">
            <v>13.176284153369311</v>
          </cell>
          <cell r="L138">
            <v>13.079129458583164</v>
          </cell>
          <cell r="N138">
            <v>6448.5727436969746</v>
          </cell>
          <cell r="O138">
            <v>9451.4645165392321</v>
          </cell>
          <cell r="P138">
            <v>39286.173528630003</v>
          </cell>
        </row>
        <row r="139">
          <cell r="A139" t="str">
            <v>Independ Tech USA</v>
          </cell>
          <cell r="B139" t="str">
            <v>001620</v>
          </cell>
          <cell r="C139">
            <v>-22386</v>
          </cell>
          <cell r="D139">
            <v>-22915</v>
          </cell>
          <cell r="E139">
            <v>-23161</v>
          </cell>
          <cell r="F139">
            <v>-13969</v>
          </cell>
          <cell r="G139">
            <v>2.3085315295657867</v>
          </cell>
          <cell r="H139">
            <v>2.3085315295657867</v>
          </cell>
          <cell r="I139">
            <v>3.3461422218384356</v>
          </cell>
          <cell r="J139">
            <v>3.3461422218384356</v>
          </cell>
          <cell r="K139">
            <v>-60.254850025055482</v>
          </cell>
          <cell r="L139">
            <v>-60.254850025055482</v>
          </cell>
          <cell r="N139">
            <v>529</v>
          </cell>
          <cell r="O139">
            <v>775.00000000000011</v>
          </cell>
          <cell r="P139">
            <v>-8417</v>
          </cell>
        </row>
        <row r="140">
          <cell r="A140" t="str">
            <v>Independence Tech Zug</v>
          </cell>
          <cell r="B140" t="str">
            <v>004692</v>
          </cell>
          <cell r="C140">
            <v>-1574</v>
          </cell>
          <cell r="D140">
            <v>0</v>
          </cell>
          <cell r="E140">
            <v>-1335</v>
          </cell>
          <cell r="F140">
            <v>0</v>
          </cell>
          <cell r="G140">
            <v>0</v>
          </cell>
          <cell r="H140">
            <v>0</v>
          </cell>
          <cell r="I140">
            <v>-17.90262172284644</v>
          </cell>
          <cell r="J140">
            <v>-18.151540383014162</v>
          </cell>
          <cell r="K140">
            <v>0</v>
          </cell>
          <cell r="L140">
            <v>0</v>
          </cell>
          <cell r="N140">
            <v>0</v>
          </cell>
          <cell r="O140">
            <v>-242.32306411323904</v>
          </cell>
          <cell r="P140">
            <v>0</v>
          </cell>
        </row>
        <row r="141">
          <cell r="A141" t="str">
            <v>Ttl Independence Tech</v>
          </cell>
          <cell r="B141" t="str">
            <v>A000CC</v>
          </cell>
          <cell r="C141">
            <v>-23960</v>
          </cell>
          <cell r="D141">
            <v>-22915</v>
          </cell>
          <cell r="E141">
            <v>-24496</v>
          </cell>
          <cell r="F141">
            <v>-13969</v>
          </cell>
          <cell r="G141">
            <v>-4.5603316604844002</v>
          </cell>
          <cell r="H141">
            <v>-4.5603316604844002</v>
          </cell>
          <cell r="I141">
            <v>2.1881123448726321</v>
          </cell>
          <cell r="J141">
            <v>2.1745466030648313</v>
          </cell>
          <cell r="K141">
            <v>-71.522657312620808</v>
          </cell>
          <cell r="L141">
            <v>-71.522657312620808</v>
          </cell>
          <cell r="N141">
            <v>-1045.0000000000002</v>
          </cell>
          <cell r="O141">
            <v>532.67693588676104</v>
          </cell>
          <cell r="P141">
            <v>-9991</v>
          </cell>
        </row>
        <row r="142">
          <cell r="A142" t="str">
            <v>J&amp;J HCS USA</v>
          </cell>
          <cell r="B142" t="str">
            <v>001710</v>
          </cell>
          <cell r="C142">
            <v>165</v>
          </cell>
          <cell r="D142">
            <v>46</v>
          </cell>
          <cell r="E142">
            <v>46</v>
          </cell>
          <cell r="F142">
            <v>-936</v>
          </cell>
          <cell r="G142">
            <v>258.69565217391306</v>
          </cell>
          <cell r="H142">
            <v>258.69565217391306</v>
          </cell>
          <cell r="I142">
            <v>258.69565217391306</v>
          </cell>
          <cell r="J142">
            <v>258.69565217391306</v>
          </cell>
          <cell r="K142">
            <v>117.62820512820512</v>
          </cell>
          <cell r="L142">
            <v>117.62820512820512</v>
          </cell>
          <cell r="N142">
            <v>119.00000000000001</v>
          </cell>
          <cell r="O142">
            <v>119.00000000000001</v>
          </cell>
          <cell r="P142">
            <v>1101</v>
          </cell>
        </row>
        <row r="143">
          <cell r="A143" t="str">
            <v>Subtotal Other HCS</v>
          </cell>
          <cell r="B143" t="str">
            <v>A000CS</v>
          </cell>
          <cell r="C143">
            <v>165</v>
          </cell>
          <cell r="D143">
            <v>46</v>
          </cell>
          <cell r="E143">
            <v>46</v>
          </cell>
          <cell r="F143">
            <v>-936</v>
          </cell>
          <cell r="G143">
            <v>258.69565217391306</v>
          </cell>
          <cell r="H143">
            <v>258.69565217391306</v>
          </cell>
          <cell r="I143">
            <v>258.69565217391306</v>
          </cell>
          <cell r="J143">
            <v>258.69565217391306</v>
          </cell>
          <cell r="K143">
            <v>117.62820512820512</v>
          </cell>
          <cell r="L143">
            <v>117.62820512820512</v>
          </cell>
          <cell r="N143">
            <v>119.00000000000001</v>
          </cell>
          <cell r="O143">
            <v>119.00000000000001</v>
          </cell>
          <cell r="P143">
            <v>1101</v>
          </cell>
        </row>
        <row r="144">
          <cell r="A144" t="str">
            <v>JJ Med Divested USA</v>
          </cell>
          <cell r="B144" t="str">
            <v>001752</v>
          </cell>
          <cell r="C144">
            <v>0</v>
          </cell>
          <cell r="D144">
            <v>-11700</v>
          </cell>
          <cell r="E144">
            <v>0</v>
          </cell>
          <cell r="F144">
            <v>0</v>
          </cell>
          <cell r="G144">
            <v>100</v>
          </cell>
          <cell r="H144">
            <v>100</v>
          </cell>
          <cell r="I144">
            <v>0</v>
          </cell>
          <cell r="J144">
            <v>0</v>
          </cell>
          <cell r="K144">
            <v>0</v>
          </cell>
          <cell r="L144">
            <v>0</v>
          </cell>
          <cell r="N144">
            <v>11700</v>
          </cell>
          <cell r="O144">
            <v>0</v>
          </cell>
          <cell r="P144">
            <v>0</v>
          </cell>
        </row>
        <row r="145">
          <cell r="A145" t="str">
            <v>Other Medical Devices</v>
          </cell>
          <cell r="B145" t="str">
            <v>A000CP</v>
          </cell>
          <cell r="C145">
            <v>0</v>
          </cell>
          <cell r="D145">
            <v>-11700</v>
          </cell>
          <cell r="E145">
            <v>0</v>
          </cell>
          <cell r="F145">
            <v>0</v>
          </cell>
          <cell r="G145">
            <v>100</v>
          </cell>
          <cell r="H145">
            <v>100</v>
          </cell>
          <cell r="I145">
            <v>0</v>
          </cell>
          <cell r="J145">
            <v>0</v>
          </cell>
          <cell r="K145">
            <v>0</v>
          </cell>
          <cell r="L145">
            <v>0</v>
          </cell>
          <cell r="N145">
            <v>11700</v>
          </cell>
          <cell r="O145">
            <v>0</v>
          </cell>
          <cell r="P145">
            <v>0</v>
          </cell>
        </row>
        <row r="146">
          <cell r="A146" t="str">
            <v>Ttl Med Devices</v>
          </cell>
          <cell r="B146" t="str">
            <v>A000BE</v>
          </cell>
          <cell r="C146">
            <v>1353597</v>
          </cell>
          <cell r="D146">
            <v>1352309</v>
          </cell>
          <cell r="E146">
            <v>1341253</v>
          </cell>
          <cell r="F146">
            <v>1019079</v>
          </cell>
          <cell r="G146">
            <v>9.524450402977426E-2</v>
          </cell>
          <cell r="H146">
            <v>-2.0101548392480306</v>
          </cell>
          <cell r="I146">
            <v>0.92033344939396233</v>
          </cell>
          <cell r="J146">
            <v>0.97450122908772818</v>
          </cell>
          <cell r="K146">
            <v>32.825521868275175</v>
          </cell>
          <cell r="L146">
            <v>28.54170662703072</v>
          </cell>
          <cell r="N146">
            <v>-27183.50480508665</v>
          </cell>
          <cell r="O146">
            <v>13070.526970176026</v>
          </cell>
          <cell r="P146">
            <v>290862.53847767843</v>
          </cell>
        </row>
        <row r="147">
          <cell r="A147" t="str">
            <v>Total Med Devices incl Ad</v>
          </cell>
          <cell r="B147" t="str">
            <v>A000A8</v>
          </cell>
          <cell r="C147">
            <v>1353597</v>
          </cell>
          <cell r="D147">
            <v>1352309</v>
          </cell>
          <cell r="E147">
            <v>1341253</v>
          </cell>
          <cell r="F147">
            <v>1019079</v>
          </cell>
          <cell r="G147">
            <v>9.524450402977426E-2</v>
          </cell>
          <cell r="H147">
            <v>-2.0101548392480306</v>
          </cell>
          <cell r="I147">
            <v>0.92033344939396233</v>
          </cell>
          <cell r="J147">
            <v>0.97450122908772818</v>
          </cell>
          <cell r="K147">
            <v>32.825521868275175</v>
          </cell>
          <cell r="L147">
            <v>28.54170662703072</v>
          </cell>
          <cell r="N147">
            <v>-27183.50480508665</v>
          </cell>
          <cell r="O147">
            <v>13070.526970176026</v>
          </cell>
          <cell r="P147">
            <v>290862.53847767843</v>
          </cell>
        </row>
        <row r="148">
          <cell r="A148" t="str">
            <v>OCD USA</v>
          </cell>
          <cell r="B148" t="str">
            <v>001200</v>
          </cell>
          <cell r="C148">
            <v>57579</v>
          </cell>
          <cell r="D148">
            <v>53135</v>
          </cell>
          <cell r="E148">
            <v>53062</v>
          </cell>
          <cell r="F148">
            <v>62634</v>
          </cell>
          <cell r="G148">
            <v>8.3636021454784988</v>
          </cell>
          <cell r="H148">
            <v>8.3636021454784988</v>
          </cell>
          <cell r="I148">
            <v>8.5126832761675022</v>
          </cell>
          <cell r="J148">
            <v>8.5126832761675022</v>
          </cell>
          <cell r="K148">
            <v>-8.0706964268608097</v>
          </cell>
          <cell r="L148">
            <v>-8.0706964268608097</v>
          </cell>
          <cell r="N148">
            <v>4444.0000000000009</v>
          </cell>
          <cell r="O148">
            <v>4517</v>
          </cell>
          <cell r="P148">
            <v>-5055</v>
          </cell>
        </row>
        <row r="149">
          <cell r="A149" t="str">
            <v>OCD Canada</v>
          </cell>
          <cell r="B149" t="str">
            <v>003260</v>
          </cell>
          <cell r="C149">
            <v>1394</v>
          </cell>
          <cell r="D149">
            <v>1405</v>
          </cell>
          <cell r="E149">
            <v>1351</v>
          </cell>
          <cell r="F149">
            <v>1343</v>
          </cell>
          <cell r="G149">
            <v>-0.78291814946619231</v>
          </cell>
          <cell r="H149">
            <v>-10.493273542600928</v>
          </cell>
          <cell r="I149">
            <v>3.182827535159142</v>
          </cell>
          <cell r="J149">
            <v>2.9396596183599786</v>
          </cell>
          <cell r="K149">
            <v>3.7974683544303791</v>
          </cell>
          <cell r="L149">
            <v>-5.4028436018957322</v>
          </cell>
          <cell r="N149">
            <v>-147.43049327354305</v>
          </cell>
          <cell r="O149">
            <v>39.71480144404331</v>
          </cell>
          <cell r="P149">
            <v>-72.560189573459681</v>
          </cell>
        </row>
        <row r="150">
          <cell r="A150" t="str">
            <v>OCD UK Operations</v>
          </cell>
          <cell r="B150" t="str">
            <v>005026</v>
          </cell>
          <cell r="C150">
            <v>537</v>
          </cell>
          <cell r="D150">
            <v>4910</v>
          </cell>
          <cell r="E150">
            <v>2350</v>
          </cell>
          <cell r="F150">
            <v>-3185</v>
          </cell>
          <cell r="G150">
            <v>-89.063136456211822</v>
          </cell>
          <cell r="H150">
            <v>-89.288005131494501</v>
          </cell>
          <cell r="I150">
            <v>-77.148936170212764</v>
          </cell>
          <cell r="J150">
            <v>-77.091906721536162</v>
          </cell>
          <cell r="K150">
            <v>116.8602825745683</v>
          </cell>
          <cell r="L150">
            <v>115.49165120593688</v>
          </cell>
          <cell r="N150">
            <v>-4384.0410519563802</v>
          </cell>
          <cell r="O150">
            <v>-1811.6598079560999</v>
          </cell>
          <cell r="P150">
            <v>3678.4090909090896</v>
          </cell>
        </row>
        <row r="151">
          <cell r="A151" t="str">
            <v>OCD North Am</v>
          </cell>
          <cell r="B151" t="str">
            <v>A000DY</v>
          </cell>
          <cell r="C151">
            <v>59510</v>
          </cell>
          <cell r="D151">
            <v>59450</v>
          </cell>
          <cell r="E151">
            <v>56763</v>
          </cell>
          <cell r="F151">
            <v>60792</v>
          </cell>
          <cell r="G151">
            <v>0.10092514718250631</v>
          </cell>
          <cell r="H151">
            <v>-0.14713464294352099</v>
          </cell>
          <cell r="I151">
            <v>4.8394200447474587</v>
          </cell>
          <cell r="J151">
            <v>4.8359935054312553</v>
          </cell>
          <cell r="K151">
            <v>-2.1088301092248982</v>
          </cell>
          <cell r="L151">
            <v>-2.3837858577845275</v>
          </cell>
          <cell r="N151">
            <v>-87.471545229923237</v>
          </cell>
          <cell r="O151">
            <v>2745.0549934879436</v>
          </cell>
          <cell r="P151">
            <v>-1449.15109866437</v>
          </cell>
        </row>
        <row r="152">
          <cell r="A152" t="str">
            <v>OCD France</v>
          </cell>
          <cell r="B152" t="str">
            <v>002180</v>
          </cell>
          <cell r="C152">
            <v>-1487</v>
          </cell>
          <cell r="D152">
            <v>-1686</v>
          </cell>
          <cell r="E152">
            <v>-1347</v>
          </cell>
          <cell r="F152">
            <v>-1462</v>
          </cell>
          <cell r="G152">
            <v>11.803084223013048</v>
          </cell>
          <cell r="H152">
            <v>20.261437908496738</v>
          </cell>
          <cell r="I152">
            <v>-10.393466963622863</v>
          </cell>
          <cell r="J152">
            <v>-10.817506193228731</v>
          </cell>
          <cell r="K152">
            <v>-1.7099863201094392</v>
          </cell>
          <cell r="L152">
            <v>15.224257738471271</v>
          </cell>
          <cell r="N152">
            <v>341.60784313725497</v>
          </cell>
          <cell r="O152">
            <v>-145.71180842279099</v>
          </cell>
          <cell r="P152">
            <v>222.57864813645</v>
          </cell>
        </row>
        <row r="153">
          <cell r="A153" t="str">
            <v>OCD Technical Center</v>
          </cell>
          <cell r="B153" t="str">
            <v>005096</v>
          </cell>
          <cell r="C153">
            <v>2270</v>
          </cell>
          <cell r="D153">
            <v>2957</v>
          </cell>
          <cell r="E153">
            <v>2665</v>
          </cell>
          <cell r="F153">
            <v>-1190</v>
          </cell>
          <cell r="G153">
            <v>-23.233006425431181</v>
          </cell>
          <cell r="H153">
            <v>-30.599796679091856</v>
          </cell>
          <cell r="I153">
            <v>-14.821763602251409</v>
          </cell>
          <cell r="J153">
            <v>-14.595496246872386</v>
          </cell>
          <cell r="K153">
            <v>290.75630252100842</v>
          </cell>
          <cell r="L153">
            <v>259.12975912975878</v>
          </cell>
          <cell r="N153">
            <v>-904.83598780074624</v>
          </cell>
          <cell r="O153">
            <v>-388.96997497914907</v>
          </cell>
          <cell r="P153">
            <v>3083.6441336441294</v>
          </cell>
        </row>
        <row r="154">
          <cell r="A154" t="str">
            <v>OCD Germany</v>
          </cell>
          <cell r="B154" t="str">
            <v>003630</v>
          </cell>
          <cell r="C154">
            <v>-436</v>
          </cell>
          <cell r="D154">
            <v>672</v>
          </cell>
          <cell r="E154">
            <v>-549</v>
          </cell>
          <cell r="F154">
            <v>307</v>
          </cell>
          <cell r="G154">
            <v>-164.88095238095238</v>
          </cell>
          <cell r="H154">
            <v>-158.4202682563334</v>
          </cell>
          <cell r="I154">
            <v>20.582877959927142</v>
          </cell>
          <cell r="J154">
            <v>20.325203252032608</v>
          </cell>
          <cell r="K154">
            <v>-242.01954397394141</v>
          </cell>
          <cell r="L154">
            <v>-217.36526946107787</v>
          </cell>
          <cell r="N154">
            <v>-1064.5842026825603</v>
          </cell>
          <cell r="O154">
            <v>111.58536585365903</v>
          </cell>
          <cell r="P154">
            <v>-667.31137724550911</v>
          </cell>
        </row>
        <row r="155">
          <cell r="A155" t="str">
            <v>OCD Italy</v>
          </cell>
          <cell r="B155" t="str">
            <v>004000</v>
          </cell>
          <cell r="C155">
            <v>325</v>
          </cell>
          <cell r="D155">
            <v>-420</v>
          </cell>
          <cell r="E155">
            <v>15</v>
          </cell>
          <cell r="F155">
            <v>-798</v>
          </cell>
          <cell r="G155">
            <v>177.38095238095238</v>
          </cell>
          <cell r="H155">
            <v>169.78417266187049</v>
          </cell>
          <cell r="I155">
            <v>2066.6666666666665</v>
          </cell>
          <cell r="J155">
            <v>1840</v>
          </cell>
          <cell r="K155">
            <v>140.72681704260651</v>
          </cell>
          <cell r="L155">
            <v>133.71958285052131</v>
          </cell>
          <cell r="N155">
            <v>713.0935251798561</v>
          </cell>
          <cell r="O155">
            <v>276</v>
          </cell>
          <cell r="P155">
            <v>1067.0822711471599</v>
          </cell>
        </row>
        <row r="156">
          <cell r="A156" t="str">
            <v>OCD Portugal</v>
          </cell>
          <cell r="B156" t="str">
            <v>004430</v>
          </cell>
          <cell r="C156">
            <v>56</v>
          </cell>
          <cell r="D156">
            <v>172</v>
          </cell>
          <cell r="E156">
            <v>59</v>
          </cell>
          <cell r="F156">
            <v>187</v>
          </cell>
          <cell r="G156">
            <v>-67.441860465116278</v>
          </cell>
          <cell r="H156">
            <v>-70.414201183431985</v>
          </cell>
          <cell r="I156">
            <v>-5.0847457627118642</v>
          </cell>
          <cell r="J156">
            <v>0</v>
          </cell>
          <cell r="K156">
            <v>-70.053475935828871</v>
          </cell>
          <cell r="L156">
            <v>-75.124378109452934</v>
          </cell>
          <cell r="N156">
            <v>-121.11242603550301</v>
          </cell>
          <cell r="O156">
            <v>0</v>
          </cell>
          <cell r="P156">
            <v>-140.48258706467701</v>
          </cell>
        </row>
        <row r="157">
          <cell r="A157" t="str">
            <v>OCD Spain</v>
          </cell>
          <cell r="B157" t="str">
            <v>004580</v>
          </cell>
          <cell r="C157">
            <v>484</v>
          </cell>
          <cell r="D157">
            <v>321</v>
          </cell>
          <cell r="E157">
            <v>322</v>
          </cell>
          <cell r="F157">
            <v>122</v>
          </cell>
          <cell r="G157">
            <v>50.778816199376941</v>
          </cell>
          <cell r="H157">
            <v>36.363636363636452</v>
          </cell>
          <cell r="I157">
            <v>50.310559006211179</v>
          </cell>
          <cell r="J157">
            <v>51.041666666666771</v>
          </cell>
          <cell r="K157">
            <v>296.72131147540989</v>
          </cell>
          <cell r="L157">
            <v>232.06106870229021</v>
          </cell>
          <cell r="N157">
            <v>116.72727272727302</v>
          </cell>
          <cell r="O157">
            <v>164.354166666667</v>
          </cell>
          <cell r="P157">
            <v>283.11450381679401</v>
          </cell>
        </row>
        <row r="158">
          <cell r="A158" t="str">
            <v>OCD Northern Europe</v>
          </cell>
          <cell r="B158" t="str">
            <v>005020</v>
          </cell>
          <cell r="C158">
            <v>6516</v>
          </cell>
          <cell r="D158">
            <v>-310</v>
          </cell>
          <cell r="E158">
            <v>6080</v>
          </cell>
          <cell r="F158">
            <v>235</v>
          </cell>
          <cell r="G158">
            <v>2201.9354838709678</v>
          </cell>
          <cell r="H158">
            <v>2171.7948717948711</v>
          </cell>
          <cell r="I158">
            <v>7.1710526315789478</v>
          </cell>
          <cell r="J158">
            <v>7.1618037135278474</v>
          </cell>
          <cell r="K158">
            <v>2672.7659574468084</v>
          </cell>
          <cell r="L158">
            <v>2440.8805031446559</v>
          </cell>
          <cell r="N158">
            <v>6732.5641025641007</v>
          </cell>
          <cell r="O158">
            <v>435.43766578249313</v>
          </cell>
          <cell r="P158">
            <v>5736.0691823899415</v>
          </cell>
        </row>
        <row r="159">
          <cell r="A159" t="str">
            <v>OCD Europe</v>
          </cell>
          <cell r="B159" t="str">
            <v>A000FI</v>
          </cell>
          <cell r="C159">
            <v>7728</v>
          </cell>
          <cell r="D159">
            <v>1706</v>
          </cell>
          <cell r="E159">
            <v>7245</v>
          </cell>
          <cell r="F159">
            <v>-2599</v>
          </cell>
          <cell r="G159">
            <v>352.989449003517</v>
          </cell>
          <cell r="H159">
            <v>340.76554086105955</v>
          </cell>
          <cell r="I159">
            <v>6.6666666666666679</v>
          </cell>
          <cell r="J159">
            <v>6.2483839185766605</v>
          </cell>
          <cell r="K159">
            <v>397.34513274336285</v>
          </cell>
          <cell r="L159">
            <v>368.78394670351247</v>
          </cell>
          <cell r="N159">
            <v>5813.4601270896765</v>
          </cell>
          <cell r="O159">
            <v>452.69541490087903</v>
          </cell>
          <cell r="P159">
            <v>9584.6947748242892</v>
          </cell>
        </row>
        <row r="160">
          <cell r="A160" t="str">
            <v>OCD KK Japan</v>
          </cell>
          <cell r="B160" t="str">
            <v>004100</v>
          </cell>
          <cell r="C160">
            <v>1929</v>
          </cell>
          <cell r="D160">
            <v>2613</v>
          </cell>
          <cell r="E160">
            <v>2078</v>
          </cell>
          <cell r="F160">
            <v>3757</v>
          </cell>
          <cell r="G160">
            <v>-26.17680826636051</v>
          </cell>
          <cell r="H160">
            <v>-28.710397618541379</v>
          </cell>
          <cell r="I160">
            <v>-7.1703561116458143</v>
          </cell>
          <cell r="J160">
            <v>-7.6096691183920129</v>
          </cell>
          <cell r="K160">
            <v>-48.655842427468727</v>
          </cell>
          <cell r="L160">
            <v>-51.917402885542181</v>
          </cell>
          <cell r="N160">
            <v>-750.20268977248622</v>
          </cell>
          <cell r="O160">
            <v>-158.12892428018603</v>
          </cell>
          <cell r="P160">
            <v>-1950.5368264098199</v>
          </cell>
        </row>
        <row r="161">
          <cell r="A161" t="str">
            <v>OCD Australia</v>
          </cell>
          <cell r="B161" t="str">
            <v>002965</v>
          </cell>
          <cell r="C161">
            <v>-17</v>
          </cell>
          <cell r="D161">
            <v>134</v>
          </cell>
          <cell r="E161">
            <v>-11</v>
          </cell>
          <cell r="F161">
            <v>51</v>
          </cell>
          <cell r="G161">
            <v>-112.68656716417911</v>
          </cell>
          <cell r="H161">
            <v>-111.57024793388433</v>
          </cell>
          <cell r="I161">
            <v>-54.54545454545454</v>
          </cell>
          <cell r="J161">
            <v>-40</v>
          </cell>
          <cell r="K161">
            <v>-133.33333333333337</v>
          </cell>
          <cell r="L161">
            <v>-128.86597938144331</v>
          </cell>
          <cell r="N161">
            <v>-149.50413223140501</v>
          </cell>
          <cell r="O161">
            <v>-4.4000000000000004</v>
          </cell>
          <cell r="P161">
            <v>-65.721649484536087</v>
          </cell>
        </row>
        <row r="162">
          <cell r="A162" t="str">
            <v>OCD Singapore</v>
          </cell>
          <cell r="B162" t="str">
            <v>004475</v>
          </cell>
          <cell r="C162">
            <v>-893</v>
          </cell>
          <cell r="D162">
            <v>642</v>
          </cell>
          <cell r="E162">
            <v>-525</v>
          </cell>
          <cell r="F162">
            <v>51</v>
          </cell>
          <cell r="G162">
            <v>-239.09657320872276</v>
          </cell>
          <cell r="H162">
            <v>-239.09657320872276</v>
          </cell>
          <cell r="I162">
            <v>-70.095238095238116</v>
          </cell>
          <cell r="J162">
            <v>-70.095238095238116</v>
          </cell>
          <cell r="K162">
            <v>-1850.980392156863</v>
          </cell>
          <cell r="L162">
            <v>-1850.980392156863</v>
          </cell>
          <cell r="N162">
            <v>-1535.0000000000002</v>
          </cell>
          <cell r="O162">
            <v>-368.00000000000011</v>
          </cell>
          <cell r="P162">
            <v>-944.00000000000011</v>
          </cell>
        </row>
        <row r="163">
          <cell r="A163" t="str">
            <v>OCD India</v>
          </cell>
          <cell r="B163" t="str">
            <v>003871</v>
          </cell>
          <cell r="C163">
            <v>-412</v>
          </cell>
          <cell r="D163">
            <v>-408</v>
          </cell>
          <cell r="E163">
            <v>-405</v>
          </cell>
          <cell r="F163">
            <v>-438</v>
          </cell>
          <cell r="G163">
            <v>-0.98039215686274517</v>
          </cell>
          <cell r="H163">
            <v>0.96987735413352438</v>
          </cell>
          <cell r="I163">
            <v>-1.728395061728395</v>
          </cell>
          <cell r="J163">
            <v>-1.1637659886768716</v>
          </cell>
          <cell r="K163">
            <v>5.9360730593607309</v>
          </cell>
          <cell r="L163">
            <v>10.045215121428239</v>
          </cell>
          <cell r="N163">
            <v>3.9570996048647791</v>
          </cell>
          <cell r="O163">
            <v>-4.71325225414133</v>
          </cell>
          <cell r="P163">
            <v>43.998042231855685</v>
          </cell>
        </row>
        <row r="164">
          <cell r="A164" t="str">
            <v>OCD Asia/Pac</v>
          </cell>
          <cell r="B164" t="str">
            <v>A000FJ</v>
          </cell>
          <cell r="C164">
            <v>607</v>
          </cell>
          <cell r="D164">
            <v>2981</v>
          </cell>
          <cell r="E164">
            <v>1137</v>
          </cell>
          <cell r="F164">
            <v>3421</v>
          </cell>
          <cell r="G164">
            <v>-79.637705467963769</v>
          </cell>
          <cell r="H164">
            <v>-81.541419738310168</v>
          </cell>
          <cell r="I164">
            <v>-46.613896218117851</v>
          </cell>
          <cell r="J164">
            <v>-47.074949563265385</v>
          </cell>
          <cell r="K164">
            <v>-82.256650102309266</v>
          </cell>
          <cell r="L164">
            <v>-85.245847227784296</v>
          </cell>
          <cell r="N164">
            <v>-2430.7497223990263</v>
          </cell>
          <cell r="O164">
            <v>-535.24217653432743</v>
          </cell>
          <cell r="P164">
            <v>-2916.2604336625009</v>
          </cell>
        </row>
        <row r="165">
          <cell r="A165" t="str">
            <v>OCD Int'l</v>
          </cell>
          <cell r="B165" t="str">
            <v>A000DZ</v>
          </cell>
          <cell r="C165">
            <v>8335</v>
          </cell>
          <cell r="D165">
            <v>4687</v>
          </cell>
          <cell r="E165">
            <v>8382</v>
          </cell>
          <cell r="F165">
            <v>822</v>
          </cell>
          <cell r="G165">
            <v>77.832302112225307</v>
          </cell>
          <cell r="H165">
            <v>72.172187000013864</v>
          </cell>
          <cell r="I165">
            <v>-0.5607253638749703</v>
          </cell>
          <cell r="J165">
            <v>-0.98480985007693167</v>
          </cell>
          <cell r="K165">
            <v>913.99026763990264</v>
          </cell>
          <cell r="L165">
            <v>811.24505366931749</v>
          </cell>
          <cell r="N165">
            <v>3382.7104046906497</v>
          </cell>
          <cell r="O165">
            <v>-82.546761633448412</v>
          </cell>
          <cell r="P165">
            <v>6668.4343411617892</v>
          </cell>
        </row>
        <row r="166">
          <cell r="A166" t="str">
            <v>Ttl OCD</v>
          </cell>
          <cell r="B166" t="str">
            <v>A000CM</v>
          </cell>
          <cell r="C166">
            <v>67845</v>
          </cell>
          <cell r="D166">
            <v>64137</v>
          </cell>
          <cell r="E166">
            <v>65145</v>
          </cell>
          <cell r="F166">
            <v>61614</v>
          </cell>
          <cell r="G166">
            <v>5.7813742457551802</v>
          </cell>
          <cell r="H166">
            <v>5.1378125878365477</v>
          </cell>
          <cell r="I166">
            <v>4.1446005065622842</v>
          </cell>
          <cell r="J166">
            <v>4.087049246840885</v>
          </cell>
          <cell r="K166">
            <v>10.112961339955204</v>
          </cell>
          <cell r="L166">
            <v>8.4709371936530964</v>
          </cell>
          <cell r="N166">
            <v>3295.2388594607264</v>
          </cell>
          <cell r="O166">
            <v>2662.5082318544942</v>
          </cell>
          <cell r="P166">
            <v>5219.2832424974195</v>
          </cell>
        </row>
        <row r="167">
          <cell r="A167" t="str">
            <v>LifeScan USA</v>
          </cell>
          <cell r="B167" t="str">
            <v>001520</v>
          </cell>
          <cell r="C167">
            <v>131633</v>
          </cell>
          <cell r="D167">
            <v>158357</v>
          </cell>
          <cell r="E167">
            <v>117773</v>
          </cell>
          <cell r="F167">
            <v>135238</v>
          </cell>
          <cell r="G167">
            <v>-16.875793302474786</v>
          </cell>
          <cell r="H167">
            <v>-16.875793302474786</v>
          </cell>
          <cell r="I167">
            <v>11.768401925738496</v>
          </cell>
          <cell r="J167">
            <v>11.768401925738496</v>
          </cell>
          <cell r="K167">
            <v>-2.6656708913175295</v>
          </cell>
          <cell r="L167">
            <v>-2.6656708913175295</v>
          </cell>
          <cell r="N167">
            <v>-26724</v>
          </cell>
          <cell r="O167">
            <v>13859.999999999998</v>
          </cell>
          <cell r="P167">
            <v>-3605.0000000000009</v>
          </cell>
        </row>
        <row r="168">
          <cell r="A168" t="str">
            <v>Ttl Demestic LifeScan</v>
          </cell>
          <cell r="B168" t="str">
            <v>A000EE</v>
          </cell>
          <cell r="C168">
            <v>131633</v>
          </cell>
          <cell r="D168">
            <v>158357</v>
          </cell>
          <cell r="E168">
            <v>117773</v>
          </cell>
          <cell r="F168">
            <v>135238</v>
          </cell>
          <cell r="G168">
            <v>-16.875793302474786</v>
          </cell>
          <cell r="H168">
            <v>-16.875793302474786</v>
          </cell>
          <cell r="I168">
            <v>11.768401925738496</v>
          </cell>
          <cell r="J168">
            <v>11.768401925738496</v>
          </cell>
          <cell r="K168">
            <v>-2.6656708913175295</v>
          </cell>
          <cell r="L168">
            <v>-2.6656708913175295</v>
          </cell>
          <cell r="N168">
            <v>-26724</v>
          </cell>
          <cell r="O168">
            <v>13859.999999999998</v>
          </cell>
          <cell r="P168">
            <v>-3605.0000000000009</v>
          </cell>
        </row>
        <row r="169">
          <cell r="A169" t="str">
            <v>LifeScan Canada</v>
          </cell>
          <cell r="B169" t="str">
            <v>003230</v>
          </cell>
          <cell r="C169">
            <v>9384</v>
          </cell>
          <cell r="D169">
            <v>8320</v>
          </cell>
          <cell r="E169">
            <v>10119</v>
          </cell>
          <cell r="F169">
            <v>6398</v>
          </cell>
          <cell r="G169">
            <v>12.788461538461538</v>
          </cell>
          <cell r="H169">
            <v>1.9862027139716469</v>
          </cell>
          <cell r="I169">
            <v>-7.2635635932404385</v>
          </cell>
          <cell r="J169">
            <v>-7.5140932215041891</v>
          </cell>
          <cell r="K169">
            <v>46.670834635823695</v>
          </cell>
          <cell r="L169">
            <v>33.608104081835265</v>
          </cell>
          <cell r="N169">
            <v>165.25206580244102</v>
          </cell>
          <cell r="O169">
            <v>-760.35109308400888</v>
          </cell>
          <cell r="P169">
            <v>2150.2464991558204</v>
          </cell>
        </row>
        <row r="170">
          <cell r="A170" t="str">
            <v>Subtotal Lifescan Other</v>
          </cell>
          <cell r="B170" t="str">
            <v>A000FQ</v>
          </cell>
          <cell r="C170">
            <v>9384</v>
          </cell>
          <cell r="D170">
            <v>8320</v>
          </cell>
          <cell r="E170">
            <v>10119</v>
          </cell>
          <cell r="F170">
            <v>6398</v>
          </cell>
          <cell r="G170">
            <v>12.788461538461538</v>
          </cell>
          <cell r="H170">
            <v>1.9862027139716469</v>
          </cell>
          <cell r="I170">
            <v>-7.2635635932404385</v>
          </cell>
          <cell r="J170">
            <v>-7.5140932215041891</v>
          </cell>
          <cell r="K170">
            <v>46.670834635823695</v>
          </cell>
          <cell r="L170">
            <v>33.608104081835265</v>
          </cell>
          <cell r="N170">
            <v>165.25206580244102</v>
          </cell>
          <cell r="O170">
            <v>-760.35109308400888</v>
          </cell>
          <cell r="P170">
            <v>2150.2464991558204</v>
          </cell>
        </row>
        <row r="171">
          <cell r="A171" t="str">
            <v>LifeScan Belgium</v>
          </cell>
          <cell r="B171" t="str">
            <v>003080</v>
          </cell>
          <cell r="C171">
            <v>563</v>
          </cell>
          <cell r="D171">
            <v>391</v>
          </cell>
          <cell r="E171">
            <v>761</v>
          </cell>
          <cell r="F171">
            <v>2288</v>
          </cell>
          <cell r="G171">
            <v>43.989769820971858</v>
          </cell>
          <cell r="H171">
            <v>30.927835051546285</v>
          </cell>
          <cell r="I171">
            <v>-26.018396846254927</v>
          </cell>
          <cell r="J171">
            <v>-25.730994152046776</v>
          </cell>
          <cell r="K171">
            <v>-75.39335664335664</v>
          </cell>
          <cell r="L171">
            <v>-79.474747474747375</v>
          </cell>
          <cell r="N171">
            <v>120.92783505154598</v>
          </cell>
          <cell r="O171">
            <v>-195.81286549707596</v>
          </cell>
          <cell r="P171">
            <v>-1818.38222222222</v>
          </cell>
        </row>
        <row r="172">
          <cell r="A172" t="str">
            <v>LifeScan France</v>
          </cell>
          <cell r="B172" t="str">
            <v>003510</v>
          </cell>
          <cell r="C172">
            <v>2510</v>
          </cell>
          <cell r="D172">
            <v>911</v>
          </cell>
          <cell r="E172">
            <v>794</v>
          </cell>
          <cell r="F172">
            <v>5643</v>
          </cell>
          <cell r="G172">
            <v>175.52140504939626</v>
          </cell>
          <cell r="H172">
            <v>149.61411245865531</v>
          </cell>
          <cell r="I172">
            <v>216.12090680100755</v>
          </cell>
          <cell r="J172">
            <v>217.08683473389294</v>
          </cell>
          <cell r="K172">
            <v>-55.520113414850258</v>
          </cell>
          <cell r="L172">
            <v>-62.927787784509668</v>
          </cell>
          <cell r="N172">
            <v>1362.98456449835</v>
          </cell>
          <cell r="O172">
            <v>1723.6694677871101</v>
          </cell>
          <cell r="P172">
            <v>-3551.0150646798807</v>
          </cell>
        </row>
        <row r="173">
          <cell r="A173" t="str">
            <v>LifeScan Germany</v>
          </cell>
          <cell r="B173" t="str">
            <v>003570</v>
          </cell>
          <cell r="C173">
            <v>808</v>
          </cell>
          <cell r="D173">
            <v>688</v>
          </cell>
          <cell r="E173">
            <v>745</v>
          </cell>
          <cell r="F173">
            <v>5654</v>
          </cell>
          <cell r="G173">
            <v>17.441860465116278</v>
          </cell>
          <cell r="H173">
            <v>6.1224489795918293</v>
          </cell>
          <cell r="I173">
            <v>8.4563758389261743</v>
          </cell>
          <cell r="J173">
            <v>8.8191330343796803</v>
          </cell>
          <cell r="K173">
            <v>-85.709232401839401</v>
          </cell>
          <cell r="L173">
            <v>-88.100686498855865</v>
          </cell>
          <cell r="N173">
            <v>42.122448979591788</v>
          </cell>
          <cell r="O173">
            <v>65.702541106128621</v>
          </cell>
          <cell r="P173">
            <v>-4981.2128146453106</v>
          </cell>
        </row>
        <row r="174">
          <cell r="A174" t="str">
            <v>LifeScan Intl Europe</v>
          </cell>
          <cell r="B174" t="str">
            <v>004825</v>
          </cell>
          <cell r="C174">
            <v>-3112</v>
          </cell>
          <cell r="D174">
            <v>-447</v>
          </cell>
          <cell r="E174">
            <v>-839</v>
          </cell>
          <cell r="F174">
            <v>-628</v>
          </cell>
          <cell r="G174">
            <v>-596.19686800894851</v>
          </cell>
          <cell r="H174">
            <v>-596.19686800894851</v>
          </cell>
          <cell r="I174">
            <v>-270.91775923718711</v>
          </cell>
          <cell r="J174">
            <v>-270.91775923718711</v>
          </cell>
          <cell r="K174">
            <v>-395.54140127388536</v>
          </cell>
          <cell r="L174">
            <v>-395.54140127388536</v>
          </cell>
          <cell r="N174">
            <v>-2664.9999999999995</v>
          </cell>
          <cell r="O174">
            <v>-2273</v>
          </cell>
          <cell r="P174">
            <v>-2484</v>
          </cell>
        </row>
        <row r="175">
          <cell r="A175" t="str">
            <v>LifeScan Italy</v>
          </cell>
          <cell r="B175" t="str">
            <v>004010</v>
          </cell>
          <cell r="C175">
            <v>-6151</v>
          </cell>
          <cell r="D175">
            <v>-472</v>
          </cell>
          <cell r="E175">
            <v>-6004</v>
          </cell>
          <cell r="F175">
            <v>-262</v>
          </cell>
          <cell r="G175">
            <v>-1203.1779661016949</v>
          </cell>
          <cell r="H175">
            <v>-1075.4237288135594</v>
          </cell>
          <cell r="I175">
            <v>-2.4483677548301133</v>
          </cell>
          <cell r="J175">
            <v>-2.8169014084507</v>
          </cell>
          <cell r="K175">
            <v>-2247.709923664122</v>
          </cell>
          <cell r="L175">
            <v>-1846.6666666666674</v>
          </cell>
          <cell r="N175">
            <v>-5076</v>
          </cell>
          <cell r="O175">
            <v>-169.12676056338003</v>
          </cell>
          <cell r="P175">
            <v>-4838.2666666666692</v>
          </cell>
        </row>
        <row r="176">
          <cell r="A176" t="str">
            <v>LifeScan Portugal</v>
          </cell>
          <cell r="B176" t="str">
            <v>004440</v>
          </cell>
          <cell r="C176">
            <v>-53</v>
          </cell>
          <cell r="D176">
            <v>-66</v>
          </cell>
          <cell r="E176">
            <v>-18</v>
          </cell>
          <cell r="F176">
            <v>184</v>
          </cell>
          <cell r="G176">
            <v>19.696969696969695</v>
          </cell>
          <cell r="H176">
            <v>28.358208955223937</v>
          </cell>
          <cell r="I176">
            <v>-194.44444444444446</v>
          </cell>
          <cell r="J176">
            <v>-166.66666666666666</v>
          </cell>
          <cell r="K176">
            <v>-128.80434782608697</v>
          </cell>
          <cell r="L176">
            <v>-124.12060301507556</v>
          </cell>
          <cell r="N176">
            <v>18.716417910447795</v>
          </cell>
          <cell r="O176">
            <v>-29.999999999999996</v>
          </cell>
          <cell r="P176">
            <v>-228.38190954773904</v>
          </cell>
        </row>
        <row r="177">
          <cell r="A177" t="str">
            <v>LifeScan ROW</v>
          </cell>
          <cell r="B177" t="str">
            <v>001521</v>
          </cell>
          <cell r="C177">
            <v>0</v>
          </cell>
          <cell r="D177">
            <v>0</v>
          </cell>
          <cell r="E177">
            <v>0</v>
          </cell>
          <cell r="F177">
            <v>5578</v>
          </cell>
          <cell r="G177">
            <v>0</v>
          </cell>
          <cell r="H177">
            <v>0</v>
          </cell>
          <cell r="I177">
            <v>0</v>
          </cell>
          <cell r="J177">
            <v>0</v>
          </cell>
          <cell r="K177">
            <v>-100</v>
          </cell>
          <cell r="L177">
            <v>-100</v>
          </cell>
          <cell r="N177">
            <v>0</v>
          </cell>
          <cell r="O177">
            <v>0</v>
          </cell>
          <cell r="P177">
            <v>-5578</v>
          </cell>
        </row>
        <row r="178">
          <cell r="A178" t="str">
            <v>LifeScan Scand-Switz</v>
          </cell>
          <cell r="B178" t="str">
            <v>003081</v>
          </cell>
          <cell r="C178">
            <v>32606</v>
          </cell>
          <cell r="D178">
            <v>24312</v>
          </cell>
          <cell r="E178">
            <v>33919</v>
          </cell>
          <cell r="F178">
            <v>-4137</v>
          </cell>
          <cell r="G178">
            <v>34.114840408028954</v>
          </cell>
          <cell r="H178">
            <v>21.222487841068325</v>
          </cell>
          <cell r="I178">
            <v>-3.870986762581444</v>
          </cell>
          <cell r="J178">
            <v>-3.5357014005050851</v>
          </cell>
          <cell r="K178">
            <v>888.15566835871391</v>
          </cell>
          <cell r="L178">
            <v>756.93544784453979</v>
          </cell>
          <cell r="N178">
            <v>5159.6112439205308</v>
          </cell>
          <cell r="O178">
            <v>-1199.2745580373196</v>
          </cell>
          <cell r="P178">
            <v>31314.419477328611</v>
          </cell>
        </row>
        <row r="179">
          <cell r="A179" t="str">
            <v>LifeScan Spain</v>
          </cell>
          <cell r="B179" t="str">
            <v>004590</v>
          </cell>
          <cell r="C179">
            <v>206</v>
          </cell>
          <cell r="D179">
            <v>91</v>
          </cell>
          <cell r="E179">
            <v>129</v>
          </cell>
          <cell r="F179">
            <v>250</v>
          </cell>
          <cell r="G179">
            <v>126.37362637362639</v>
          </cell>
          <cell r="H179">
            <v>106.6666666666667</v>
          </cell>
          <cell r="I179">
            <v>59.689922480620154</v>
          </cell>
          <cell r="J179">
            <v>60.344827586206904</v>
          </cell>
          <cell r="K179">
            <v>-17.600000000000001</v>
          </cell>
          <cell r="L179">
            <v>-31.111111111111118</v>
          </cell>
          <cell r="N179">
            <v>97.066666666666706</v>
          </cell>
          <cell r="O179">
            <v>77.844827586206904</v>
          </cell>
          <cell r="P179">
            <v>-77.7777777777778</v>
          </cell>
        </row>
        <row r="180">
          <cell r="A180" t="str">
            <v>LifeScan UK</v>
          </cell>
          <cell r="B180" t="str">
            <v>004980</v>
          </cell>
          <cell r="C180">
            <v>371</v>
          </cell>
          <cell r="D180">
            <v>334</v>
          </cell>
          <cell r="E180">
            <v>496</v>
          </cell>
          <cell r="F180">
            <v>-551</v>
          </cell>
          <cell r="G180">
            <v>11.077844311377245</v>
          </cell>
          <cell r="H180">
            <v>9.0047393364929036</v>
          </cell>
          <cell r="I180">
            <v>-25.201612903225811</v>
          </cell>
          <cell r="J180">
            <v>-25.324675324675397</v>
          </cell>
          <cell r="K180">
            <v>167.33212341197822</v>
          </cell>
          <cell r="L180">
            <v>161.66219839142087</v>
          </cell>
          <cell r="N180">
            <v>30.075829383886298</v>
          </cell>
          <cell r="O180">
            <v>-125.61038961038996</v>
          </cell>
          <cell r="P180">
            <v>890.75871313672894</v>
          </cell>
        </row>
        <row r="181">
          <cell r="A181" t="str">
            <v>Lifescan EMEA</v>
          </cell>
          <cell r="B181" t="str">
            <v>A000FK</v>
          </cell>
          <cell r="C181">
            <v>27748</v>
          </cell>
          <cell r="D181">
            <v>25742</v>
          </cell>
          <cell r="E181">
            <v>29983</v>
          </cell>
          <cell r="F181">
            <v>14019</v>
          </cell>
          <cell r="G181">
            <v>7.7927122989666691</v>
          </cell>
          <cell r="H181">
            <v>-3.5331170600146868</v>
          </cell>
          <cell r="I181">
            <v>-7.4542240603008363</v>
          </cell>
          <cell r="J181">
            <v>-7.0893764374102695</v>
          </cell>
          <cell r="K181">
            <v>97.931378842998782</v>
          </cell>
          <cell r="L181">
            <v>61.688720557284661</v>
          </cell>
          <cell r="N181">
            <v>-909.49499358898072</v>
          </cell>
          <cell r="O181">
            <v>-2125.6077372287209</v>
          </cell>
          <cell r="P181">
            <v>8648.1417349257372</v>
          </cell>
        </row>
        <row r="182">
          <cell r="A182" t="str">
            <v>Lifescan Int'l</v>
          </cell>
          <cell r="B182" t="str">
            <v>A000E0</v>
          </cell>
          <cell r="C182">
            <v>37132</v>
          </cell>
          <cell r="D182">
            <v>34062</v>
          </cell>
          <cell r="E182">
            <v>40102</v>
          </cell>
          <cell r="F182">
            <v>20417</v>
          </cell>
          <cell r="G182">
            <v>9.0129763372673359</v>
          </cell>
          <cell r="H182">
            <v>-2.1849654388660094</v>
          </cell>
          <cell r="I182">
            <v>-7.4061144082589401</v>
          </cell>
          <cell r="J182">
            <v>-7.1965458837781897</v>
          </cell>
          <cell r="K182">
            <v>81.868051133859041</v>
          </cell>
          <cell r="L182">
            <v>52.88920132282685</v>
          </cell>
          <cell r="N182">
            <v>-744.24292778654012</v>
          </cell>
          <cell r="O182">
            <v>-2885.9588303127298</v>
          </cell>
          <cell r="P182">
            <v>10798.388234081558</v>
          </cell>
        </row>
        <row r="183">
          <cell r="A183" t="str">
            <v>Can-Am Corp USA</v>
          </cell>
          <cell r="B183" t="str">
            <v>001527</v>
          </cell>
          <cell r="C183">
            <v>0</v>
          </cell>
          <cell r="D183">
            <v>0</v>
          </cell>
          <cell r="E183">
            <v>0</v>
          </cell>
          <cell r="F183">
            <v>1210</v>
          </cell>
          <cell r="G183">
            <v>0</v>
          </cell>
          <cell r="H183">
            <v>0</v>
          </cell>
          <cell r="I183">
            <v>0</v>
          </cell>
          <cell r="J183">
            <v>0</v>
          </cell>
          <cell r="K183">
            <v>-100</v>
          </cell>
          <cell r="L183">
            <v>-100</v>
          </cell>
          <cell r="N183">
            <v>0</v>
          </cell>
          <cell r="O183">
            <v>0</v>
          </cell>
          <cell r="P183">
            <v>-1210</v>
          </cell>
        </row>
        <row r="184">
          <cell r="A184" t="str">
            <v>Integ Research USA</v>
          </cell>
          <cell r="B184" t="str">
            <v>001526</v>
          </cell>
          <cell r="C184">
            <v>-896</v>
          </cell>
          <cell r="D184">
            <v>0</v>
          </cell>
          <cell r="E184">
            <v>-1096</v>
          </cell>
          <cell r="F184">
            <v>-958</v>
          </cell>
          <cell r="G184">
            <v>0</v>
          </cell>
          <cell r="H184">
            <v>0</v>
          </cell>
          <cell r="I184">
            <v>18.248175182481752</v>
          </cell>
          <cell r="J184">
            <v>18.248175182481752</v>
          </cell>
          <cell r="K184">
            <v>6.4718162839248432</v>
          </cell>
          <cell r="L184">
            <v>6.4718162839248432</v>
          </cell>
          <cell r="N184">
            <v>0</v>
          </cell>
          <cell r="O184">
            <v>200</v>
          </cell>
          <cell r="P184">
            <v>61.999999999999993</v>
          </cell>
        </row>
        <row r="185">
          <cell r="A185" t="str">
            <v>Diabetes Diag USA</v>
          </cell>
          <cell r="B185" t="str">
            <v>001528</v>
          </cell>
          <cell r="C185">
            <v>-19175</v>
          </cell>
          <cell r="D185">
            <v>-22768</v>
          </cell>
          <cell r="E185">
            <v>-20669</v>
          </cell>
          <cell r="F185">
            <v>-25409</v>
          </cell>
          <cell r="G185">
            <v>15.780920590302181</v>
          </cell>
          <cell r="H185">
            <v>15.780920590302181</v>
          </cell>
          <cell r="I185">
            <v>7.2282161691421933</v>
          </cell>
          <cell r="J185">
            <v>7.2282161691421933</v>
          </cell>
          <cell r="K185">
            <v>24.53461371954819</v>
          </cell>
          <cell r="L185">
            <v>24.53461371954819</v>
          </cell>
          <cell r="N185">
            <v>3593.0000000000005</v>
          </cell>
          <cell r="O185">
            <v>1494</v>
          </cell>
          <cell r="P185">
            <v>6234</v>
          </cell>
        </row>
        <row r="186">
          <cell r="A186" t="str">
            <v>LXN Corp. USA</v>
          </cell>
          <cell r="B186" t="str">
            <v>001525</v>
          </cell>
          <cell r="C186">
            <v>0</v>
          </cell>
          <cell r="D186">
            <v>0</v>
          </cell>
          <cell r="E186">
            <v>0</v>
          </cell>
          <cell r="F186">
            <v>55</v>
          </cell>
          <cell r="G186">
            <v>0</v>
          </cell>
          <cell r="H186">
            <v>0</v>
          </cell>
          <cell r="I186">
            <v>0</v>
          </cell>
          <cell r="J186">
            <v>0</v>
          </cell>
          <cell r="K186">
            <v>-100</v>
          </cell>
          <cell r="L186">
            <v>-100</v>
          </cell>
          <cell r="N186">
            <v>0</v>
          </cell>
          <cell r="O186">
            <v>0</v>
          </cell>
          <cell r="P186">
            <v>-55</v>
          </cell>
        </row>
        <row r="187">
          <cell r="A187" t="str">
            <v>Diabetes Diag Aus Pty Ltd</v>
          </cell>
          <cell r="B187" t="str">
            <v>003084</v>
          </cell>
          <cell r="C187">
            <v>-5</v>
          </cell>
          <cell r="D187">
            <v>0</v>
          </cell>
          <cell r="E187">
            <v>0</v>
          </cell>
          <cell r="F187">
            <v>-182</v>
          </cell>
          <cell r="G187">
            <v>0</v>
          </cell>
          <cell r="H187">
            <v>0</v>
          </cell>
          <cell r="I187">
            <v>0</v>
          </cell>
          <cell r="J187">
            <v>0</v>
          </cell>
          <cell r="K187">
            <v>97.252747252747255</v>
          </cell>
          <cell r="L187">
            <v>97.337278106508819</v>
          </cell>
          <cell r="N187">
            <v>0</v>
          </cell>
          <cell r="O187">
            <v>0</v>
          </cell>
          <cell r="P187">
            <v>177.15384615384605</v>
          </cell>
        </row>
        <row r="188">
          <cell r="A188" t="str">
            <v>Diabetes Diag Intl GmbH</v>
          </cell>
          <cell r="B188" t="str">
            <v>003083</v>
          </cell>
          <cell r="C188">
            <v>706</v>
          </cell>
          <cell r="D188">
            <v>-495</v>
          </cell>
          <cell r="E188">
            <v>440</v>
          </cell>
          <cell r="F188">
            <v>811</v>
          </cell>
          <cell r="G188">
            <v>242.62626262626262</v>
          </cell>
          <cell r="H188">
            <v>228.94736842105252</v>
          </cell>
          <cell r="I188">
            <v>60.45454545454546</v>
          </cell>
          <cell r="J188">
            <v>61.265822784810247</v>
          </cell>
          <cell r="K188">
            <v>-12.946979038224415</v>
          </cell>
          <cell r="L188">
            <v>-27.448747152619603</v>
          </cell>
          <cell r="N188">
            <v>1133.28947368421</v>
          </cell>
          <cell r="O188">
            <v>269.56962025316506</v>
          </cell>
          <cell r="P188">
            <v>-222.60933940774495</v>
          </cell>
        </row>
        <row r="189">
          <cell r="A189" t="str">
            <v>Inverness Medical Ltd UK</v>
          </cell>
          <cell r="B189" t="str">
            <v>003082</v>
          </cell>
          <cell r="C189">
            <v>22115</v>
          </cell>
          <cell r="D189">
            <v>33903</v>
          </cell>
          <cell r="E189">
            <v>20558</v>
          </cell>
          <cell r="F189">
            <v>38505</v>
          </cell>
          <cell r="G189">
            <v>-34.769784384862696</v>
          </cell>
          <cell r="H189">
            <v>-36.308749767787504</v>
          </cell>
          <cell r="I189">
            <v>7.573693939099134</v>
          </cell>
          <cell r="J189">
            <v>7.5523488353854455</v>
          </cell>
          <cell r="K189">
            <v>-42.565900532398395</v>
          </cell>
          <cell r="L189">
            <v>-47.391437778118679</v>
          </cell>
          <cell r="N189">
            <v>-12309.755433772996</v>
          </cell>
          <cell r="O189">
            <v>1552.6118735785399</v>
          </cell>
          <cell r="P189">
            <v>-18248.073116464599</v>
          </cell>
        </row>
        <row r="190">
          <cell r="A190" t="str">
            <v>Ttl IMT</v>
          </cell>
          <cell r="B190" t="str">
            <v>A000FL</v>
          </cell>
          <cell r="C190">
            <v>2745</v>
          </cell>
          <cell r="D190">
            <v>10640</v>
          </cell>
          <cell r="E190">
            <v>-767</v>
          </cell>
          <cell r="F190">
            <v>14032</v>
          </cell>
          <cell r="G190">
            <v>-74.201127819548873</v>
          </cell>
          <cell r="H190">
            <v>-79.741221429405911</v>
          </cell>
          <cell r="I190">
            <v>457.88787483702743</v>
          </cell>
          <cell r="J190">
            <v>457.7811595608481</v>
          </cell>
          <cell r="K190">
            <v>-80.437571265678443</v>
          </cell>
          <cell r="L190">
            <v>-94.516309932429465</v>
          </cell>
          <cell r="N190">
            <v>-8484.4659600887881</v>
          </cell>
          <cell r="O190">
            <v>3511.1814938317052</v>
          </cell>
          <cell r="P190">
            <v>-13262.528609718502</v>
          </cell>
        </row>
        <row r="191">
          <cell r="A191" t="str">
            <v>Ttl Lifescan</v>
          </cell>
          <cell r="B191" t="str">
            <v>A000CN</v>
          </cell>
          <cell r="C191">
            <v>171510</v>
          </cell>
          <cell r="D191">
            <v>203059</v>
          </cell>
          <cell r="E191">
            <v>157108</v>
          </cell>
          <cell r="F191">
            <v>169687</v>
          </cell>
          <cell r="G191">
            <v>-15.536863670164831</v>
          </cell>
          <cell r="H191">
            <v>-17.705548085962867</v>
          </cell>
          <cell r="I191">
            <v>9.1669424854240393</v>
          </cell>
          <cell r="J191">
            <v>9.2199141122787989</v>
          </cell>
          <cell r="K191">
            <v>1.0743309740875848</v>
          </cell>
          <cell r="L191">
            <v>-3.5766678505937057</v>
          </cell>
          <cell r="N191">
            <v>-35952.708887875335</v>
          </cell>
          <cell r="O191">
            <v>14485.222663518975</v>
          </cell>
          <cell r="P191">
            <v>-6069.1403756369418</v>
          </cell>
        </row>
        <row r="192">
          <cell r="A192" t="str">
            <v>Therakos USA</v>
          </cell>
          <cell r="B192" t="str">
            <v>001880</v>
          </cell>
          <cell r="C192">
            <v>810</v>
          </cell>
          <cell r="D192">
            <v>-3142</v>
          </cell>
          <cell r="E192">
            <v>-765</v>
          </cell>
          <cell r="F192">
            <v>345</v>
          </cell>
          <cell r="G192">
            <v>125.77975811584979</v>
          </cell>
          <cell r="H192">
            <v>125.77975811584979</v>
          </cell>
          <cell r="I192">
            <v>205.88235294117646</v>
          </cell>
          <cell r="J192">
            <v>205.88235294117646</v>
          </cell>
          <cell r="K192">
            <v>134.78260869565219</v>
          </cell>
          <cell r="L192">
            <v>134.78260869565219</v>
          </cell>
          <cell r="N192">
            <v>3952</v>
          </cell>
          <cell r="O192">
            <v>1574.9999999999998</v>
          </cell>
          <cell r="P192">
            <v>465.00000000000006</v>
          </cell>
        </row>
        <row r="193">
          <cell r="A193" t="str">
            <v>Ttl Other</v>
          </cell>
          <cell r="B193" t="str">
            <v>A000E2</v>
          </cell>
          <cell r="C193">
            <v>810</v>
          </cell>
          <cell r="D193">
            <v>-3142</v>
          </cell>
          <cell r="E193">
            <v>-765</v>
          </cell>
          <cell r="F193">
            <v>345</v>
          </cell>
          <cell r="G193">
            <v>125.77975811584979</v>
          </cell>
          <cell r="H193">
            <v>125.77975811584979</v>
          </cell>
          <cell r="I193">
            <v>205.88235294117646</v>
          </cell>
          <cell r="J193">
            <v>205.88235294117646</v>
          </cell>
          <cell r="K193">
            <v>134.78260869565219</v>
          </cell>
          <cell r="L193">
            <v>134.78260869565219</v>
          </cell>
          <cell r="N193">
            <v>3952</v>
          </cell>
          <cell r="O193">
            <v>1574.9999999999998</v>
          </cell>
          <cell r="P193">
            <v>465.00000000000006</v>
          </cell>
        </row>
        <row r="194">
          <cell r="A194" t="str">
            <v>Ttl Diag + H Sys</v>
          </cell>
          <cell r="B194" t="str">
            <v>A000BG</v>
          </cell>
          <cell r="C194">
            <v>240165</v>
          </cell>
          <cell r="D194">
            <v>264054</v>
          </cell>
          <cell r="E194">
            <v>221488</v>
          </cell>
          <cell r="F194">
            <v>231646</v>
          </cell>
          <cell r="G194">
            <v>-9.0470131109545768</v>
          </cell>
          <cell r="H194">
            <v>-10.871060475665812</v>
          </cell>
          <cell r="I194">
            <v>8.4325110163981805</v>
          </cell>
          <cell r="J194">
            <v>8.4531581374040421</v>
          </cell>
          <cell r="K194">
            <v>3.6775942602073854</v>
          </cell>
          <cell r="L194">
            <v>-0.16614020235165838</v>
          </cell>
          <cell r="N194">
            <v>-28705.470028414606</v>
          </cell>
          <cell r="O194">
            <v>18722.730895373465</v>
          </cell>
          <cell r="P194">
            <v>-384.8571331395226</v>
          </cell>
        </row>
        <row r="195">
          <cell r="A195" t="str">
            <v>Ttl Diag + H Sys incl Adj</v>
          </cell>
          <cell r="B195" t="str">
            <v>A000A9</v>
          </cell>
          <cell r="C195">
            <v>240165</v>
          </cell>
          <cell r="D195">
            <v>264054</v>
          </cell>
          <cell r="E195">
            <v>221488</v>
          </cell>
          <cell r="F195">
            <v>231646</v>
          </cell>
          <cell r="G195">
            <v>-9.0470131109545768</v>
          </cell>
          <cell r="H195">
            <v>-10.871060475665812</v>
          </cell>
          <cell r="I195">
            <v>8.4325110163981805</v>
          </cell>
          <cell r="J195">
            <v>8.4531581374040421</v>
          </cell>
          <cell r="K195">
            <v>3.6775942602073854</v>
          </cell>
          <cell r="L195">
            <v>-0.16614020235165838</v>
          </cell>
          <cell r="N195">
            <v>-28705.470028414606</v>
          </cell>
          <cell r="O195">
            <v>18722.730895373465</v>
          </cell>
          <cell r="P195">
            <v>-384.8571331395226</v>
          </cell>
        </row>
        <row r="196">
          <cell r="A196" t="str">
            <v>Med Devices Diag Gr w/aj</v>
          </cell>
          <cell r="B196" t="str">
            <v>A00008</v>
          </cell>
          <cell r="C196">
            <v>1593762</v>
          </cell>
          <cell r="D196">
            <v>1616363</v>
          </cell>
          <cell r="E196">
            <v>1562741</v>
          </cell>
          <cell r="F196">
            <v>1250725</v>
          </cell>
          <cell r="G196">
            <v>-1.3982626427355735</v>
          </cell>
          <cell r="H196">
            <v>-3.4576994668586973</v>
          </cell>
          <cell r="I196">
            <v>1.9850378277654455</v>
          </cell>
          <cell r="J196">
            <v>2.034454709100836</v>
          </cell>
          <cell r="K196">
            <v>27.4270523096604</v>
          </cell>
          <cell r="L196">
            <v>23.22474415595266</v>
          </cell>
          <cell r="N196">
            <v>-55888.974833501241</v>
          </cell>
          <cell r="O196">
            <v>31793.257865549498</v>
          </cell>
          <cell r="P196">
            <v>290477.68134453887</v>
          </cell>
        </row>
        <row r="197">
          <cell r="A197" t="str">
            <v>Ttl Diag + H Sys incl Adj</v>
          </cell>
          <cell r="B197" t="str">
            <v>A000A9</v>
          </cell>
          <cell r="C197">
            <v>153071</v>
          </cell>
          <cell r="D197">
            <v>174838</v>
          </cell>
          <cell r="E197">
            <v>152086</v>
          </cell>
          <cell r="F197">
            <v>165250</v>
          </cell>
          <cell r="G197">
            <v>-12.449810681888378</v>
          </cell>
          <cell r="H197">
            <v>-13.894926633158766</v>
          </cell>
          <cell r="I197">
            <v>0.64765987664873836</v>
          </cell>
          <cell r="J197">
            <v>0.64146017179850179</v>
          </cell>
          <cell r="K197">
            <v>-7.3700453857791226</v>
          </cell>
          <cell r="L197">
            <v>-10.723665656144245</v>
          </cell>
          <cell r="N197">
            <v>-24293.611826882123</v>
          </cell>
          <cell r="O197">
            <v>975.57111688146938</v>
          </cell>
          <cell r="P197">
            <v>-17720.857496778364</v>
          </cell>
        </row>
        <row r="198">
          <cell r="A198" t="str">
            <v>Med Devices Diag Gr w/aj</v>
          </cell>
          <cell r="B198" t="str">
            <v>A00008</v>
          </cell>
          <cell r="C198">
            <v>956555</v>
          </cell>
          <cell r="D198">
            <v>965725</v>
          </cell>
          <cell r="E198">
            <v>968443</v>
          </cell>
          <cell r="F198">
            <v>846928</v>
          </cell>
          <cell r="G198">
            <v>-0.94954567811747648</v>
          </cell>
          <cell r="H198">
            <v>-3.2468980346574412</v>
          </cell>
          <cell r="I198">
            <v>-1.2275373976578901</v>
          </cell>
          <cell r="J198">
            <v>-1.2042934643408914</v>
          </cell>
          <cell r="K198">
            <v>12.94407552944288</v>
          </cell>
          <cell r="L198">
            <v>7.9357457288482189</v>
          </cell>
          <cell r="N198">
            <v>-31356.106045195571</v>
          </cell>
          <cell r="O198">
            <v>-11662.895754866859</v>
          </cell>
          <cell r="P198">
            <v>67210.052586419639</v>
          </cell>
        </row>
        <row r="199">
          <cell r="A199" t="str">
            <v>Report Parameters:</v>
          </cell>
          <cell r="B199" t="str">
            <v>Notes:_x000D_
If 'Local' Currency is selected, exchange rate type and period are ignored.  Totals will not be displayed._x000D_
_x000D_
If 'Product' Hierachy is selected, it will be shown only in USD.</v>
          </cell>
          <cell r="C199" t="str">
            <v>Report Format:</v>
          </cell>
          <cell r="D199" t="str">
            <v>10</v>
          </cell>
          <cell r="E199" t="str">
            <v>Co/Grp Code:</v>
          </cell>
          <cell r="F199" t="str">
            <v>A00008</v>
          </cell>
          <cell r="G199" t="str">
            <v>Budget Period 1:</v>
          </cell>
          <cell r="H199" t="str">
            <v>JUN-03</v>
          </cell>
          <cell r="I199" t="str">
            <v>Co Presentation:</v>
          </cell>
          <cell r="J199" t="str">
            <v>2</v>
          </cell>
          <cell r="K199" t="str">
            <v>Hierarchy for A00008 Therakos USA</v>
          </cell>
          <cell r="L199" t="str">
            <v>Budget Name 1:</v>
          </cell>
        </row>
      </sheetData>
      <sheetData sheetId="20"/>
      <sheetData sheetId="21"/>
      <sheetData sheetId="22"/>
      <sheetData sheetId="23"/>
      <sheetData sheetId="24"/>
      <sheetData sheetId="25"/>
      <sheetData sheetId="26" refreshError="1">
        <row r="2">
          <cell r="A2" t="str">
            <v>Ethicon USA</v>
          </cell>
          <cell r="B2" t="str">
            <v>001220</v>
          </cell>
          <cell r="C2">
            <v>238463</v>
          </cell>
          <cell r="D2">
            <v>292249</v>
          </cell>
          <cell r="E2">
            <v>248807</v>
          </cell>
          <cell r="F2">
            <v>261198</v>
          </cell>
          <cell r="G2">
            <v>-18.404169047627196</v>
          </cell>
          <cell r="H2">
            <v>-18.404169047627196</v>
          </cell>
          <cell r="I2">
            <v>-4.1574393003412284</v>
          </cell>
          <cell r="J2">
            <v>-4.1574393003412284</v>
          </cell>
          <cell r="K2">
            <v>-8.7041248401595723</v>
          </cell>
          <cell r="L2">
            <v>-8.7041248401595723</v>
          </cell>
          <cell r="N2">
            <v>-53786</v>
          </cell>
          <cell r="O2">
            <v>-10344</v>
          </cell>
          <cell r="P2">
            <v>-22735</v>
          </cell>
        </row>
        <row r="3">
          <cell r="A3" t="str">
            <v>Subtotal Ethicon USA</v>
          </cell>
          <cell r="B3" t="str">
            <v>A000EB</v>
          </cell>
          <cell r="C3">
            <v>238463</v>
          </cell>
          <cell r="D3">
            <v>292249</v>
          </cell>
          <cell r="E3">
            <v>248807</v>
          </cell>
          <cell r="F3">
            <v>261198</v>
          </cell>
          <cell r="G3">
            <v>-18.404169047627196</v>
          </cell>
          <cell r="H3">
            <v>-18.404169047627196</v>
          </cell>
          <cell r="I3">
            <v>-4.1574393003412284</v>
          </cell>
          <cell r="J3">
            <v>-4.1574393003412284</v>
          </cell>
          <cell r="K3">
            <v>-8.7041248401595723</v>
          </cell>
          <cell r="L3">
            <v>-8.7041248401595723</v>
          </cell>
          <cell r="N3">
            <v>-53786</v>
          </cell>
          <cell r="O3">
            <v>-10344</v>
          </cell>
          <cell r="P3">
            <v>-22735</v>
          </cell>
        </row>
        <row r="4">
          <cell r="A4" t="str">
            <v>Ethicon Germany</v>
          </cell>
          <cell r="B4" t="str">
            <v>003610</v>
          </cell>
          <cell r="C4">
            <v>58760</v>
          </cell>
          <cell r="D4">
            <v>58007</v>
          </cell>
          <cell r="E4">
            <v>64909</v>
          </cell>
          <cell r="F4">
            <v>51992</v>
          </cell>
          <cell r="G4">
            <v>1.2981191925112487</v>
          </cell>
          <cell r="H4">
            <v>-10.122472485494233</v>
          </cell>
          <cell r="I4">
            <v>-9.4732625675946327</v>
          </cell>
          <cell r="J4">
            <v>-8.5046992634627721</v>
          </cell>
          <cell r="K4">
            <v>13.017387290352362</v>
          </cell>
          <cell r="L4">
            <v>-1.9957248471288276</v>
          </cell>
          <cell r="N4">
            <v>-5871.7426146606394</v>
          </cell>
          <cell r="O4">
            <v>-5520.3152449210511</v>
          </cell>
          <cell r="P4">
            <v>-1037.61726251922</v>
          </cell>
        </row>
        <row r="5">
          <cell r="A5" t="str">
            <v>Ethicon Italy</v>
          </cell>
          <cell r="B5" t="str">
            <v>002330</v>
          </cell>
          <cell r="C5">
            <v>27493</v>
          </cell>
          <cell r="D5">
            <v>30900</v>
          </cell>
          <cell r="E5">
            <v>30340</v>
          </cell>
          <cell r="F5">
            <v>26853</v>
          </cell>
          <cell r="G5">
            <v>-11.025889967637541</v>
          </cell>
          <cell r="H5">
            <v>-21.502586168957251</v>
          </cell>
          <cell r="I5">
            <v>-9.3836519446275553</v>
          </cell>
          <cell r="J5">
            <v>-8.2210028083708302</v>
          </cell>
          <cell r="K5">
            <v>2.3833463672587794</v>
          </cell>
          <cell r="L5">
            <v>-10.17455917489759</v>
          </cell>
          <cell r="N5">
            <v>-6644.2991262077903</v>
          </cell>
          <cell r="O5">
            <v>-2494.2522520597099</v>
          </cell>
          <cell r="P5">
            <v>-2732.1743752352495</v>
          </cell>
        </row>
        <row r="6">
          <cell r="A6" t="str">
            <v>Ethicon Scotland</v>
          </cell>
          <cell r="B6" t="str">
            <v>002710</v>
          </cell>
          <cell r="C6">
            <v>31047</v>
          </cell>
          <cell r="D6">
            <v>34653</v>
          </cell>
          <cell r="E6">
            <v>31236</v>
          </cell>
          <cell r="F6">
            <v>28322</v>
          </cell>
          <cell r="G6">
            <v>-10.40602545234179</v>
          </cell>
          <cell r="H6">
            <v>-12.495348876599806</v>
          </cell>
          <cell r="I6">
            <v>-0.60507107184018449</v>
          </cell>
          <cell r="J6">
            <v>-0.65554155832131511</v>
          </cell>
          <cell r="K6">
            <v>9.6214956570863635</v>
          </cell>
          <cell r="L6">
            <v>4.6580720547307388</v>
          </cell>
          <cell r="N6">
            <v>-4330.013246208131</v>
          </cell>
          <cell r="O6">
            <v>-204.76496115724598</v>
          </cell>
          <cell r="P6">
            <v>1319.2591673408399</v>
          </cell>
        </row>
        <row r="7">
          <cell r="A7" t="str">
            <v>J&amp;J Prof Prd UK-Expo</v>
          </cell>
          <cell r="B7" t="str">
            <v>002714</v>
          </cell>
          <cell r="C7">
            <v>6447</v>
          </cell>
          <cell r="D7">
            <v>6602</v>
          </cell>
          <cell r="E7">
            <v>5986</v>
          </cell>
          <cell r="F7">
            <v>5885</v>
          </cell>
          <cell r="G7">
            <v>-2.3477734019993943</v>
          </cell>
          <cell r="H7">
            <v>-4.6748963713946683</v>
          </cell>
          <cell r="I7">
            <v>7.7013030404276641</v>
          </cell>
          <cell r="J7">
            <v>7.6494852056007687</v>
          </cell>
          <cell r="K7">
            <v>9.5497026338147837</v>
          </cell>
          <cell r="L7">
            <v>4.5299903948516222</v>
          </cell>
          <cell r="N7">
            <v>-308.63665843947598</v>
          </cell>
          <cell r="O7">
            <v>457.89818440726202</v>
          </cell>
          <cell r="P7">
            <v>266.58993473701798</v>
          </cell>
        </row>
        <row r="8">
          <cell r="A8" t="str">
            <v>Ethicon France</v>
          </cell>
          <cell r="B8" t="str">
            <v>003520</v>
          </cell>
          <cell r="C8">
            <v>31340</v>
          </cell>
          <cell r="D8">
            <v>33019</v>
          </cell>
          <cell r="E8">
            <v>32449</v>
          </cell>
          <cell r="F8">
            <v>28401</v>
          </cell>
          <cell r="G8">
            <v>-5.0849510887670739</v>
          </cell>
          <cell r="H8">
            <v>-16.010625910401824</v>
          </cell>
          <cell r="I8">
            <v>-3.4176708064963481</v>
          </cell>
          <cell r="J8">
            <v>-2.2833453654345837</v>
          </cell>
          <cell r="K8">
            <v>10.348227175099469</v>
          </cell>
          <cell r="L8">
            <v>-3.7584812688325759</v>
          </cell>
          <cell r="N8">
            <v>-5286.5485693555784</v>
          </cell>
          <cell r="O8">
            <v>-740.92273762986815</v>
          </cell>
          <cell r="P8">
            <v>-1067.4462651611398</v>
          </cell>
        </row>
        <row r="9">
          <cell r="A9" t="str">
            <v>AWC Europe Operation</v>
          </cell>
          <cell r="B9" t="str">
            <v>002788</v>
          </cell>
          <cell r="C9">
            <v>372</v>
          </cell>
          <cell r="D9">
            <v>537</v>
          </cell>
          <cell r="E9">
            <v>493</v>
          </cell>
          <cell r="F9">
            <v>5759</v>
          </cell>
          <cell r="G9">
            <v>-30.726256983240223</v>
          </cell>
          <cell r="H9">
            <v>-32.25806451612906</v>
          </cell>
          <cell r="I9">
            <v>-24.543610547667345</v>
          </cell>
          <cell r="J9">
            <v>-24.532531065164509</v>
          </cell>
          <cell r="K9">
            <v>-93.540545233547491</v>
          </cell>
          <cell r="L9">
            <v>-93.572927633853965</v>
          </cell>
          <cell r="N9">
            <v>-173.22580645161304</v>
          </cell>
          <cell r="O9">
            <v>-120.94537815126102</v>
          </cell>
          <cell r="P9">
            <v>-5388.8649024336501</v>
          </cell>
        </row>
        <row r="10">
          <cell r="A10" t="str">
            <v>Total Ethicon Europe</v>
          </cell>
          <cell r="B10" t="str">
            <v>A000FM</v>
          </cell>
          <cell r="C10">
            <v>155459</v>
          </cell>
          <cell r="D10">
            <v>163718</v>
          </cell>
          <cell r="E10">
            <v>165413</v>
          </cell>
          <cell r="F10">
            <v>147212</v>
          </cell>
          <cell r="G10">
            <v>-5.0446499468598445</v>
          </cell>
          <cell r="H10">
            <v>-13.813060275182464</v>
          </cell>
          <cell r="I10">
            <v>-6.0176648751911888</v>
          </cell>
          <cell r="J10">
            <v>-5.2131950871526849</v>
          </cell>
          <cell r="K10">
            <v>5.6021248267804253</v>
          </cell>
          <cell r="L10">
            <v>-5.8692590979481318</v>
          </cell>
          <cell r="N10">
            <v>-22614.466021323227</v>
          </cell>
          <cell r="O10">
            <v>-8623.3023895118695</v>
          </cell>
          <cell r="P10">
            <v>-8640.2537032714026</v>
          </cell>
        </row>
        <row r="11">
          <cell r="A11" t="str">
            <v>Ethicon Direct Ex. GWC</v>
          </cell>
          <cell r="B11" t="str">
            <v>A000E6</v>
          </cell>
          <cell r="C11">
            <v>393922</v>
          </cell>
          <cell r="D11">
            <v>455967</v>
          </cell>
          <cell r="E11">
            <v>414220</v>
          </cell>
          <cell r="F11">
            <v>408410</v>
          </cell>
          <cell r="G11">
            <v>-13.607344391151114</v>
          </cell>
          <cell r="H11">
            <v>-16.755700746177514</v>
          </cell>
          <cell r="I11">
            <v>-4.9002945294770894</v>
          </cell>
          <cell r="J11">
            <v>-4.5790407004760452</v>
          </cell>
          <cell r="K11">
            <v>-3.5474155872774906</v>
          </cell>
          <cell r="L11">
            <v>-7.6822932110554119</v>
          </cell>
          <cell r="N11">
            <v>-76400.466021323213</v>
          </cell>
          <cell r="O11">
            <v>-18967.302389511875</v>
          </cell>
          <cell r="P11">
            <v>-31375.253703271406</v>
          </cell>
        </row>
        <row r="12">
          <cell r="A12" t="str">
            <v>J&amp;J Medical USA</v>
          </cell>
          <cell r="B12" t="str">
            <v>001750</v>
          </cell>
          <cell r="C12">
            <v>24829</v>
          </cell>
          <cell r="D12">
            <v>18170</v>
          </cell>
          <cell r="E12">
            <v>30800</v>
          </cell>
          <cell r="F12">
            <v>30947</v>
          </cell>
          <cell r="G12">
            <v>36.648321408915798</v>
          </cell>
          <cell r="H12">
            <v>36.648321408915798</v>
          </cell>
          <cell r="I12">
            <v>-19.386363636363637</v>
          </cell>
          <cell r="J12">
            <v>-19.386363636363637</v>
          </cell>
          <cell r="K12">
            <v>-19.769282967654377</v>
          </cell>
          <cell r="L12">
            <v>-19.769282967654377</v>
          </cell>
          <cell r="N12">
            <v>6659</v>
          </cell>
          <cell r="O12">
            <v>-5971</v>
          </cell>
          <cell r="P12">
            <v>-6118.0000000000009</v>
          </cell>
        </row>
        <row r="13">
          <cell r="A13" t="str">
            <v>Subtotal GWC Other</v>
          </cell>
          <cell r="B13" t="str">
            <v>A000EC</v>
          </cell>
          <cell r="C13">
            <v>24829</v>
          </cell>
          <cell r="D13">
            <v>18170</v>
          </cell>
          <cell r="E13">
            <v>30800</v>
          </cell>
          <cell r="F13">
            <v>30947</v>
          </cell>
          <cell r="G13">
            <v>36.648321408915798</v>
          </cell>
          <cell r="H13">
            <v>36.648321408915798</v>
          </cell>
          <cell r="I13">
            <v>-19.386363636363637</v>
          </cell>
          <cell r="J13">
            <v>-19.386363636363637</v>
          </cell>
          <cell r="K13">
            <v>-19.769282967654377</v>
          </cell>
          <cell r="L13">
            <v>-19.769282967654377</v>
          </cell>
          <cell r="N13">
            <v>6659</v>
          </cell>
          <cell r="O13">
            <v>-5971</v>
          </cell>
          <cell r="P13">
            <v>-6118.0000000000009</v>
          </cell>
        </row>
        <row r="14">
          <cell r="A14" t="str">
            <v>J&amp;J Medical France</v>
          </cell>
          <cell r="B14" t="str">
            <v>002190</v>
          </cell>
          <cell r="C14">
            <v>472</v>
          </cell>
          <cell r="D14">
            <v>498</v>
          </cell>
          <cell r="E14">
            <v>484</v>
          </cell>
          <cell r="F14">
            <v>442</v>
          </cell>
          <cell r="G14">
            <v>-5.2208835341365463</v>
          </cell>
          <cell r="H14">
            <v>-16.300043570360483</v>
          </cell>
          <cell r="I14">
            <v>-2.4793388429752068</v>
          </cell>
          <cell r="J14">
            <v>-1.1493931948477398</v>
          </cell>
          <cell r="K14">
            <v>6.7873303167420822</v>
          </cell>
          <cell r="L14">
            <v>-6.19876616944509</v>
          </cell>
          <cell r="N14">
            <v>-81.174216980395215</v>
          </cell>
          <cell r="O14">
            <v>-5.5630630630630602</v>
          </cell>
          <cell r="P14">
            <v>-27.398546468947298</v>
          </cell>
        </row>
        <row r="15">
          <cell r="A15" t="str">
            <v>J&amp;J Medical Germany</v>
          </cell>
          <cell r="B15" t="str">
            <v>002290</v>
          </cell>
          <cell r="C15">
            <v>1383</v>
          </cell>
          <cell r="D15">
            <v>1397</v>
          </cell>
          <cell r="E15">
            <v>1423</v>
          </cell>
          <cell r="F15">
            <v>1344</v>
          </cell>
          <cell r="G15">
            <v>-1.0021474588403723</v>
          </cell>
          <cell r="H15">
            <v>-11.97989966079578</v>
          </cell>
          <cell r="I15">
            <v>-2.8109627547434997</v>
          </cell>
          <cell r="J15">
            <v>-1.7980103208655798</v>
          </cell>
          <cell r="K15">
            <v>2.9017857142857144</v>
          </cell>
          <cell r="L15">
            <v>-10.94712881711987</v>
          </cell>
          <cell r="N15">
            <v>-167.35919826131703</v>
          </cell>
          <cell r="O15">
            <v>-25.5856868659172</v>
          </cell>
          <cell r="P15">
            <v>-147.12941130209106</v>
          </cell>
        </row>
        <row r="16">
          <cell r="A16" t="str">
            <v>JJ Medical Italy</v>
          </cell>
          <cell r="B16" t="str">
            <v>002333</v>
          </cell>
          <cell r="C16">
            <v>492</v>
          </cell>
          <cell r="D16">
            <v>560</v>
          </cell>
          <cell r="E16">
            <v>484</v>
          </cell>
          <cell r="F16">
            <v>445</v>
          </cell>
          <cell r="G16">
            <v>-12.142857142857142</v>
          </cell>
          <cell r="H16">
            <v>-22.541319380815004</v>
          </cell>
          <cell r="I16">
            <v>1.6528925619834709</v>
          </cell>
          <cell r="J16">
            <v>2.9878839491358056</v>
          </cell>
          <cell r="K16">
            <v>10.561797752808989</v>
          </cell>
          <cell r="L16">
            <v>-2.4379979060137753</v>
          </cell>
          <cell r="N16">
            <v>-126.23138853256401</v>
          </cell>
          <cell r="O16">
            <v>14.4613583138173</v>
          </cell>
          <cell r="P16">
            <v>-10.8490906817613</v>
          </cell>
        </row>
        <row r="17">
          <cell r="A17" t="str">
            <v>J&amp;J Medical UK</v>
          </cell>
          <cell r="B17" t="str">
            <v>002770</v>
          </cell>
          <cell r="C17">
            <v>3859</v>
          </cell>
          <cell r="D17">
            <v>4037</v>
          </cell>
          <cell r="E17">
            <v>4099</v>
          </cell>
          <cell r="F17">
            <v>3678</v>
          </cell>
          <cell r="G17">
            <v>-4.4092147634381966</v>
          </cell>
          <cell r="H17">
            <v>-6.630245254185188</v>
          </cell>
          <cell r="I17">
            <v>-5.8550866064893876</v>
          </cell>
          <cell r="J17">
            <v>-5.9001384517602844</v>
          </cell>
          <cell r="K17">
            <v>4.9211528004350189</v>
          </cell>
          <cell r="L17">
            <v>0.17509061606601406</v>
          </cell>
          <cell r="N17">
            <v>-267.66300091145604</v>
          </cell>
          <cell r="O17">
            <v>-241.84667513765407</v>
          </cell>
          <cell r="P17">
            <v>6.4398328589079972</v>
          </cell>
        </row>
        <row r="18">
          <cell r="A18" t="str">
            <v>Ttl GWC Europe</v>
          </cell>
          <cell r="B18" t="str">
            <v>A000DU</v>
          </cell>
          <cell r="C18">
            <v>6206</v>
          </cell>
          <cell r="D18">
            <v>6492</v>
          </cell>
          <cell r="E18">
            <v>6490</v>
          </cell>
          <cell r="F18">
            <v>5909</v>
          </cell>
          <cell r="G18">
            <v>-4.4054220579174368</v>
          </cell>
          <cell r="H18">
            <v>-9.8956839908461554</v>
          </cell>
          <cell r="I18">
            <v>-4.3759630200308166</v>
          </cell>
          <cell r="J18">
            <v>-3.9835757589031893</v>
          </cell>
          <cell r="K18">
            <v>5.0262311727872735</v>
          </cell>
          <cell r="L18">
            <v>-3.0282148518174239</v>
          </cell>
          <cell r="N18">
            <v>-642.42780468573233</v>
          </cell>
          <cell r="O18">
            <v>-258.53406675281695</v>
          </cell>
          <cell r="P18">
            <v>-178.93721559389158</v>
          </cell>
        </row>
        <row r="19">
          <cell r="A19" t="str">
            <v>General Wound Care</v>
          </cell>
          <cell r="B19" t="str">
            <v>A000E7</v>
          </cell>
          <cell r="C19">
            <v>31035</v>
          </cell>
          <cell r="D19">
            <v>24662</v>
          </cell>
          <cell r="E19">
            <v>37290</v>
          </cell>
          <cell r="F19">
            <v>36856</v>
          </cell>
          <cell r="G19">
            <v>25.841375395345068</v>
          </cell>
          <cell r="H19">
            <v>24.396124382914078</v>
          </cell>
          <cell r="I19">
            <v>-16.773934030571201</v>
          </cell>
          <cell r="J19">
            <v>-16.705642442351351</v>
          </cell>
          <cell r="K19">
            <v>-15.793900586064684</v>
          </cell>
          <cell r="L19">
            <v>-17.085243150623754</v>
          </cell>
          <cell r="N19">
            <v>6016.5721953142702</v>
          </cell>
          <cell r="O19">
            <v>-6229.5340667528189</v>
          </cell>
          <cell r="P19">
            <v>-6296.9372155938909</v>
          </cell>
        </row>
        <row r="20">
          <cell r="A20" t="str">
            <v>Ethicon Direct</v>
          </cell>
          <cell r="B20" t="str">
            <v>A000DL</v>
          </cell>
          <cell r="C20">
            <v>424957</v>
          </cell>
          <cell r="D20">
            <v>480629</v>
          </cell>
          <cell r="E20">
            <v>451510</v>
          </cell>
          <cell r="F20">
            <v>445266</v>
          </cell>
          <cell r="G20">
            <v>-11.583154574526297</v>
          </cell>
          <cell r="H20">
            <v>-14.64412131311447</v>
          </cell>
          <cell r="I20">
            <v>-5.8809328697038827</v>
          </cell>
          <cell r="J20">
            <v>-5.5805710740104733</v>
          </cell>
          <cell r="K20">
            <v>-4.5610938180772838</v>
          </cell>
          <cell r="L20">
            <v>-8.4606035311174228</v>
          </cell>
          <cell r="N20">
            <v>-70383.893826008949</v>
          </cell>
          <cell r="O20">
            <v>-25196.836456264689</v>
          </cell>
          <cell r="P20">
            <v>-37672.190918865301</v>
          </cell>
        </row>
        <row r="21">
          <cell r="A21" t="str">
            <v>J&amp;J Prof Prod Brazil</v>
          </cell>
          <cell r="B21" t="str">
            <v>003180</v>
          </cell>
          <cell r="C21">
            <v>32392</v>
          </cell>
          <cell r="D21">
            <v>27400</v>
          </cell>
          <cell r="E21">
            <v>22647</v>
          </cell>
          <cell r="F21">
            <v>26032</v>
          </cell>
          <cell r="G21">
            <v>18.21897810218978</v>
          </cell>
          <cell r="H21">
            <v>0.14522875389900727</v>
          </cell>
          <cell r="I21">
            <v>43.029981896056881</v>
          </cell>
          <cell r="J21">
            <v>44.282492668768938</v>
          </cell>
          <cell r="K21">
            <v>24.43146896127843</v>
          </cell>
          <cell r="L21">
            <v>26.800810602978295</v>
          </cell>
          <cell r="N21">
            <v>39.792678568327993</v>
          </cell>
          <cell r="O21">
            <v>10028.656114696101</v>
          </cell>
          <cell r="P21">
            <v>6976.78701616731</v>
          </cell>
        </row>
        <row r="22">
          <cell r="A22" t="str">
            <v>JJ Med Car/PR</v>
          </cell>
          <cell r="B22" t="str">
            <v>001757</v>
          </cell>
          <cell r="C22">
            <v>14246</v>
          </cell>
          <cell r="D22">
            <v>15942</v>
          </cell>
          <cell r="E22">
            <v>13211</v>
          </cell>
          <cell r="F22">
            <v>13095</v>
          </cell>
          <cell r="G22">
            <v>-10.638564797390542</v>
          </cell>
          <cell r="H22">
            <v>-10.638564797390542</v>
          </cell>
          <cell r="I22">
            <v>7.8343804405419721</v>
          </cell>
          <cell r="J22">
            <v>7.8343804405419721</v>
          </cell>
          <cell r="K22">
            <v>8.7896143566246661</v>
          </cell>
          <cell r="L22">
            <v>8.7896143566246661</v>
          </cell>
          <cell r="N22">
            <v>-1696.0000000000002</v>
          </cell>
          <cell r="O22">
            <v>1034.9999999999998</v>
          </cell>
          <cell r="P22">
            <v>1151</v>
          </cell>
        </row>
        <row r="23">
          <cell r="A23" t="str">
            <v>J&amp;J Med Mexico</v>
          </cell>
          <cell r="B23" t="str">
            <v>004160</v>
          </cell>
          <cell r="C23">
            <v>15710</v>
          </cell>
          <cell r="D23">
            <v>20490</v>
          </cell>
          <cell r="E23">
            <v>17376</v>
          </cell>
          <cell r="F23">
            <v>15092</v>
          </cell>
          <cell r="G23">
            <v>-23.328452903855542</v>
          </cell>
          <cell r="H23">
            <v>-19.127814647106302</v>
          </cell>
          <cell r="I23">
            <v>-9.5879373848987104</v>
          </cell>
          <cell r="J23">
            <v>-8.271739947097144</v>
          </cell>
          <cell r="K23">
            <v>4.0948847071296051</v>
          </cell>
          <cell r="L23">
            <v>13.764698337024385</v>
          </cell>
          <cell r="N23">
            <v>-3919.2892211920807</v>
          </cell>
          <cell r="O23">
            <v>-1437.2975332075998</v>
          </cell>
          <cell r="P23">
            <v>2077.3682730237201</v>
          </cell>
        </row>
        <row r="24">
          <cell r="A24" t="str">
            <v>J&amp;J Med Southern Con</v>
          </cell>
          <cell r="B24" t="str">
            <v>002890</v>
          </cell>
          <cell r="C24">
            <v>14700</v>
          </cell>
          <cell r="D24">
            <v>10665</v>
          </cell>
          <cell r="E24">
            <v>11077</v>
          </cell>
          <cell r="F24">
            <v>11162</v>
          </cell>
          <cell r="G24">
            <v>37.834036568213783</v>
          </cell>
          <cell r="H24">
            <v>12.700899150668636</v>
          </cell>
          <cell r="I24">
            <v>32.707411754085044</v>
          </cell>
          <cell r="J24">
            <v>36.537414586271197</v>
          </cell>
          <cell r="K24">
            <v>31.696828525353883</v>
          </cell>
          <cell r="L24">
            <v>12.727554176118977</v>
          </cell>
          <cell r="N24">
            <v>1354.5508944188102</v>
          </cell>
          <cell r="O24">
            <v>4047.2494137212607</v>
          </cell>
          <cell r="P24">
            <v>1420.6495971384002</v>
          </cell>
        </row>
        <row r="25">
          <cell r="A25" t="str">
            <v>J&amp;J Med Northern Reg</v>
          </cell>
          <cell r="B25" t="str">
            <v>002115</v>
          </cell>
          <cell r="C25">
            <v>15833</v>
          </cell>
          <cell r="D25">
            <v>18537</v>
          </cell>
          <cell r="E25">
            <v>13108</v>
          </cell>
          <cell r="F25">
            <v>15581</v>
          </cell>
          <cell r="G25">
            <v>-14.587042131952312</v>
          </cell>
          <cell r="H25">
            <v>-8.4907326040014031</v>
          </cell>
          <cell r="I25">
            <v>20.788831248092769</v>
          </cell>
          <cell r="J25">
            <v>20.17912547970667</v>
          </cell>
          <cell r="K25">
            <v>1.6173544701880496</v>
          </cell>
          <cell r="L25">
            <v>12.885611562071368</v>
          </cell>
          <cell r="N25">
            <v>-1573.9271028037399</v>
          </cell>
          <cell r="O25">
            <v>2645.0797678799504</v>
          </cell>
          <cell r="P25">
            <v>2007.7071374863399</v>
          </cell>
        </row>
        <row r="26">
          <cell r="A26" t="str">
            <v>Ttl Moreira-Rato</v>
          </cell>
          <cell r="B26" t="str">
            <v>A000DM</v>
          </cell>
          <cell r="C26">
            <v>92881</v>
          </cell>
          <cell r="D26">
            <v>93034</v>
          </cell>
          <cell r="E26">
            <v>77419</v>
          </cell>
          <cell r="F26">
            <v>80962</v>
          </cell>
          <cell r="G26">
            <v>-0.16445600533138421</v>
          </cell>
          <cell r="H26">
            <v>-6.2287687845397191</v>
          </cell>
          <cell r="I26">
            <v>19.971841537607048</v>
          </cell>
          <cell r="J26">
            <v>21.078401636665049</v>
          </cell>
          <cell r="K26">
            <v>14.721721301351252</v>
          </cell>
          <cell r="L26">
            <v>16.839396289389803</v>
          </cell>
          <cell r="N26">
            <v>-5794.8727510086819</v>
          </cell>
          <cell r="O26">
            <v>16318.687763089714</v>
          </cell>
          <cell r="P26">
            <v>13633.512023815772</v>
          </cell>
        </row>
        <row r="27">
          <cell r="A27" t="str">
            <v>Ttl Longstreet</v>
          </cell>
          <cell r="B27" t="str">
            <v>A000CE</v>
          </cell>
          <cell r="C27">
            <v>517838</v>
          </cell>
          <cell r="D27">
            <v>573663</v>
          </cell>
          <cell r="E27">
            <v>528929</v>
          </cell>
          <cell r="F27">
            <v>526228</v>
          </cell>
          <cell r="G27">
            <v>-9.7313230938721862</v>
          </cell>
          <cell r="H27">
            <v>-13.279358539249984</v>
          </cell>
          <cell r="I27">
            <v>-2.0968787871340009</v>
          </cell>
          <cell r="J27">
            <v>-1.6785142605481986</v>
          </cell>
          <cell r="K27">
            <v>-1.5943659402388322</v>
          </cell>
          <cell r="L27">
            <v>-4.5681109509660311</v>
          </cell>
          <cell r="N27">
            <v>-76178.766577017625</v>
          </cell>
          <cell r="O27">
            <v>-8878.1486931749823</v>
          </cell>
          <cell r="P27">
            <v>-24038.678895049525</v>
          </cell>
        </row>
        <row r="28">
          <cell r="A28" t="str">
            <v>J&amp;J Medical Benelux</v>
          </cell>
          <cell r="B28" t="str">
            <v>002520</v>
          </cell>
          <cell r="C28">
            <v>32429</v>
          </cell>
          <cell r="D28">
            <v>28597</v>
          </cell>
          <cell r="E28">
            <v>33060</v>
          </cell>
          <cell r="F28">
            <v>25933</v>
          </cell>
          <cell r="G28">
            <v>13.400006993740602</v>
          </cell>
          <cell r="H28">
            <v>0.54318579218498797</v>
          </cell>
          <cell r="I28">
            <v>-1.9086509376890501</v>
          </cell>
          <cell r="J28">
            <v>-0.82111760001681189</v>
          </cell>
          <cell r="K28">
            <v>25.049165156364474</v>
          </cell>
          <cell r="L28">
            <v>8.6265896878058079</v>
          </cell>
          <cell r="N28">
            <v>155.33484099114099</v>
          </cell>
          <cell r="O28">
            <v>-271.46147856555802</v>
          </cell>
          <cell r="P28">
            <v>2237.1335037386802</v>
          </cell>
        </row>
        <row r="29">
          <cell r="A29" t="str">
            <v>J&amp;J Medical Greece</v>
          </cell>
          <cell r="B29" t="str">
            <v>003760</v>
          </cell>
          <cell r="C29">
            <v>11188</v>
          </cell>
          <cell r="D29">
            <v>9957</v>
          </cell>
          <cell r="E29">
            <v>11181</v>
          </cell>
          <cell r="F29">
            <v>8965</v>
          </cell>
          <cell r="G29">
            <v>12.363161594857891</v>
          </cell>
          <cell r="H29">
            <v>-0.75505168939256706</v>
          </cell>
          <cell r="I29">
            <v>6.2606206958232713E-2</v>
          </cell>
          <cell r="J29">
            <v>1.3035084358965927</v>
          </cell>
          <cell r="K29">
            <v>24.79643056330173</v>
          </cell>
          <cell r="L29">
            <v>9.1238475928994962</v>
          </cell>
          <cell r="N29">
            <v>-75.180496712817899</v>
          </cell>
          <cell r="O29">
            <v>145.74527821759804</v>
          </cell>
          <cell r="P29">
            <v>817.95293670343983</v>
          </cell>
        </row>
        <row r="30">
          <cell r="A30" t="str">
            <v>J&amp;J Medical Ireland</v>
          </cell>
          <cell r="B30" t="str">
            <v>003960</v>
          </cell>
          <cell r="C30">
            <v>5554</v>
          </cell>
          <cell r="D30">
            <v>5216</v>
          </cell>
          <cell r="E30">
            <v>5709</v>
          </cell>
          <cell r="F30">
            <v>4715</v>
          </cell>
          <cell r="G30">
            <v>6.4800613496932513</v>
          </cell>
          <cell r="H30">
            <v>-5.6480828433216654</v>
          </cell>
          <cell r="I30">
            <v>-2.7150113855316169</v>
          </cell>
          <cell r="J30">
            <v>-1.6175323665541614</v>
          </cell>
          <cell r="K30">
            <v>17.79427359490986</v>
          </cell>
          <cell r="L30">
            <v>2.3326786802244328</v>
          </cell>
          <cell r="N30">
            <v>-294.60400110765806</v>
          </cell>
          <cell r="O30">
            <v>-92.344922806577074</v>
          </cell>
          <cell r="P30">
            <v>109.985799772582</v>
          </cell>
        </row>
        <row r="31">
          <cell r="A31" t="str">
            <v>J&amp;J Medical Austria</v>
          </cell>
          <cell r="B31" t="str">
            <v>003070</v>
          </cell>
          <cell r="C31">
            <v>19340</v>
          </cell>
          <cell r="D31">
            <v>18117</v>
          </cell>
          <cell r="E31">
            <v>20432</v>
          </cell>
          <cell r="F31">
            <v>16108</v>
          </cell>
          <cell r="G31">
            <v>6.7505657669592098</v>
          </cell>
          <cell r="H31">
            <v>-5.4090027905175821</v>
          </cell>
          <cell r="I31">
            <v>-5.3445575567736885</v>
          </cell>
          <cell r="J31">
            <v>-4.2635904183647222</v>
          </cell>
          <cell r="K31">
            <v>20.064564191705983</v>
          </cell>
          <cell r="L31">
            <v>4.430260426089097</v>
          </cell>
          <cell r="N31">
            <v>-979.94903555807036</v>
          </cell>
          <cell r="O31">
            <v>-871.13679428028013</v>
          </cell>
          <cell r="P31">
            <v>713.62634943443175</v>
          </cell>
        </row>
        <row r="32">
          <cell r="A32" t="str">
            <v>J&amp;J Med Switzerland</v>
          </cell>
          <cell r="B32" t="str">
            <v>004840</v>
          </cell>
          <cell r="C32">
            <v>18085</v>
          </cell>
          <cell r="D32">
            <v>16269</v>
          </cell>
          <cell r="E32">
            <v>18227</v>
          </cell>
          <cell r="F32">
            <v>15832</v>
          </cell>
          <cell r="G32">
            <v>11.162333271866741</v>
          </cell>
          <cell r="H32">
            <v>3.8993756891806575</v>
          </cell>
          <cell r="I32">
            <v>-0.77906402589564916</v>
          </cell>
          <cell r="J32">
            <v>0.25111347434214359</v>
          </cell>
          <cell r="K32">
            <v>14.230672056594237</v>
          </cell>
          <cell r="L32">
            <v>5.4830469031559055</v>
          </cell>
          <cell r="N32">
            <v>634.3894308728012</v>
          </cell>
          <cell r="O32">
            <v>45.770452968342511</v>
          </cell>
          <cell r="P32">
            <v>868.07598570764287</v>
          </cell>
        </row>
        <row r="33">
          <cell r="A33" t="str">
            <v>J&amp;J Prof Pr Portugal</v>
          </cell>
          <cell r="B33" t="str">
            <v>004420</v>
          </cell>
          <cell r="C33">
            <v>13357</v>
          </cell>
          <cell r="D33">
            <v>12293</v>
          </cell>
          <cell r="E33">
            <v>13209</v>
          </cell>
          <cell r="F33">
            <v>10437</v>
          </cell>
          <cell r="G33">
            <v>8.6553323029366318</v>
          </cell>
          <cell r="H33">
            <v>-3.6761445025983832</v>
          </cell>
          <cell r="I33">
            <v>1.1204481792717087</v>
          </cell>
          <cell r="J33">
            <v>2.2233918972140363</v>
          </cell>
          <cell r="K33">
            <v>27.977388138353938</v>
          </cell>
          <cell r="L33">
            <v>11.275717438886749</v>
          </cell>
          <cell r="N33">
            <v>-451.9084437044192</v>
          </cell>
          <cell r="O33">
            <v>293.68783570300207</v>
          </cell>
          <cell r="P33">
            <v>1176.8466290966101</v>
          </cell>
        </row>
        <row r="34">
          <cell r="A34" t="str">
            <v>J&amp;J Prof Pr Spain</v>
          </cell>
          <cell r="B34" t="str">
            <v>004600</v>
          </cell>
          <cell r="C34">
            <v>39334</v>
          </cell>
          <cell r="D34">
            <v>34715</v>
          </cell>
          <cell r="E34">
            <v>38436</v>
          </cell>
          <cell r="F34">
            <v>29629</v>
          </cell>
          <cell r="G34">
            <v>13.305487541408613</v>
          </cell>
          <cell r="H34">
            <v>0.17896253123400085</v>
          </cell>
          <cell r="I34">
            <v>2.3363513372879594</v>
          </cell>
          <cell r="J34">
            <v>3.5630691497636331</v>
          </cell>
          <cell r="K34">
            <v>32.755071045259712</v>
          </cell>
          <cell r="L34">
            <v>15.936432583200482</v>
          </cell>
          <cell r="N34">
            <v>62.126842717883392</v>
          </cell>
          <cell r="O34">
            <v>1369.5012584031501</v>
          </cell>
          <cell r="P34">
            <v>4721.8056100764707</v>
          </cell>
        </row>
        <row r="35">
          <cell r="A35" t="str">
            <v>J&amp;J Prof Pr Sweden</v>
          </cell>
          <cell r="B35" t="str">
            <v>002610</v>
          </cell>
          <cell r="C35">
            <v>27668</v>
          </cell>
          <cell r="D35">
            <v>26358</v>
          </cell>
          <cell r="E35">
            <v>28679</v>
          </cell>
          <cell r="F35">
            <v>22717</v>
          </cell>
          <cell r="G35">
            <v>4.9700280749677521</v>
          </cell>
          <cell r="H35">
            <v>-6.9595790808157663</v>
          </cell>
          <cell r="I35">
            <v>-3.5252275183932493</v>
          </cell>
          <cell r="J35">
            <v>-3.1490071366100909</v>
          </cell>
          <cell r="K35">
            <v>21.794251001452658</v>
          </cell>
          <cell r="L35">
            <v>5.1001415247066513</v>
          </cell>
          <cell r="N35">
            <v>-1834.4058541214195</v>
          </cell>
          <cell r="O35">
            <v>-903.1037567084079</v>
          </cell>
          <cell r="P35">
            <v>1158.5991501676099</v>
          </cell>
        </row>
        <row r="36">
          <cell r="A36" t="str">
            <v>West Umbrellas</v>
          </cell>
          <cell r="B36" t="str">
            <v>A000FB</v>
          </cell>
          <cell r="C36">
            <v>166955</v>
          </cell>
          <cell r="D36">
            <v>151522</v>
          </cell>
          <cell r="E36">
            <v>168933</v>
          </cell>
          <cell r="F36">
            <v>134336</v>
          </cell>
          <cell r="G36">
            <v>10.185319623553015</v>
          </cell>
          <cell r="H36">
            <v>-1.8374867785684987</v>
          </cell>
          <cell r="I36">
            <v>-1.1708783955769446</v>
          </cell>
          <cell r="J36">
            <v>-0.16772455770555803</v>
          </cell>
          <cell r="K36">
            <v>24.281651977131968</v>
          </cell>
          <cell r="L36">
            <v>8.7869416721485436</v>
          </cell>
          <cell r="N36">
            <v>-2784.1967166225609</v>
          </cell>
          <cell r="O36">
            <v>-283.34212706873035</v>
          </cell>
          <cell r="P36">
            <v>11804.025964697466</v>
          </cell>
        </row>
        <row r="37">
          <cell r="A37" t="str">
            <v>J&amp;J Prof Czech Repub</v>
          </cell>
          <cell r="B37" t="str">
            <v>002130</v>
          </cell>
          <cell r="C37">
            <v>9464</v>
          </cell>
          <cell r="D37">
            <v>8604</v>
          </cell>
          <cell r="E37">
            <v>9333</v>
          </cell>
          <cell r="F37">
            <v>7680</v>
          </cell>
          <cell r="G37">
            <v>9.995350999535102</v>
          </cell>
          <cell r="H37">
            <v>2.2155498672115068</v>
          </cell>
          <cell r="I37">
            <v>1.4036215579127826</v>
          </cell>
          <cell r="J37">
            <v>2.9071682088785922</v>
          </cell>
          <cell r="K37">
            <v>23.229166666666671</v>
          </cell>
          <cell r="L37">
            <v>14.722027982040755</v>
          </cell>
          <cell r="N37">
            <v>190.62591057487805</v>
          </cell>
          <cell r="O37">
            <v>271.32600893463899</v>
          </cell>
          <cell r="P37">
            <v>1130.65174902073</v>
          </cell>
        </row>
        <row r="38">
          <cell r="A38" t="str">
            <v>J&amp;J Prof Prd Hungary</v>
          </cell>
          <cell r="B38" t="str">
            <v>002320</v>
          </cell>
          <cell r="C38">
            <v>4949</v>
          </cell>
          <cell r="D38">
            <v>5099</v>
          </cell>
          <cell r="E38">
            <v>5166</v>
          </cell>
          <cell r="F38">
            <v>4140</v>
          </cell>
          <cell r="G38">
            <v>-2.9417532849578349</v>
          </cell>
          <cell r="H38">
            <v>-5.7599200370242407</v>
          </cell>
          <cell r="I38">
            <v>-4.2005420054200542</v>
          </cell>
          <cell r="J38">
            <v>-5.4269905545849593</v>
          </cell>
          <cell r="K38">
            <v>19.541062801932366</v>
          </cell>
          <cell r="L38">
            <v>10.909964550862709</v>
          </cell>
          <cell r="N38">
            <v>-293.69832268786604</v>
          </cell>
          <cell r="O38">
            <v>-280.35833204985903</v>
          </cell>
          <cell r="P38">
            <v>451.67253240571614</v>
          </cell>
        </row>
        <row r="39">
          <cell r="A39" t="str">
            <v>J&amp;J Prof Prd Poland</v>
          </cell>
          <cell r="B39" t="str">
            <v>002560</v>
          </cell>
          <cell r="C39">
            <v>9540</v>
          </cell>
          <cell r="D39">
            <v>13067</v>
          </cell>
          <cell r="E39">
            <v>10823</v>
          </cell>
          <cell r="F39">
            <v>10489</v>
          </cell>
          <cell r="G39">
            <v>-26.991658376061839</v>
          </cell>
          <cell r="H39">
            <v>-27.403177872247721</v>
          </cell>
          <cell r="I39">
            <v>-11.85438418183498</v>
          </cell>
          <cell r="J39">
            <v>-10.729835637598081</v>
          </cell>
          <cell r="K39">
            <v>-9.0475736485842315</v>
          </cell>
          <cell r="L39">
            <v>-14.467818613025548</v>
          </cell>
          <cell r="N39">
            <v>-3580.7732525666097</v>
          </cell>
          <cell r="O39">
            <v>-1161.2901110572402</v>
          </cell>
          <cell r="P39">
            <v>-1517.5294943202498</v>
          </cell>
        </row>
        <row r="40">
          <cell r="A40" t="str">
            <v>J&amp;J Prof Russia</v>
          </cell>
          <cell r="B40" t="str">
            <v>004466</v>
          </cell>
          <cell r="C40">
            <v>8694</v>
          </cell>
          <cell r="D40">
            <v>8637</v>
          </cell>
          <cell r="E40">
            <v>9024</v>
          </cell>
          <cell r="F40">
            <v>4652</v>
          </cell>
          <cell r="G40">
            <v>0.65995137200416809</v>
          </cell>
          <cell r="H40">
            <v>0.65995137200416809</v>
          </cell>
          <cell r="I40">
            <v>-3.6569148936170213</v>
          </cell>
          <cell r="J40">
            <v>-3.6569148936170213</v>
          </cell>
          <cell r="K40">
            <v>86.887360275150485</v>
          </cell>
          <cell r="L40">
            <v>86.887360275150485</v>
          </cell>
          <cell r="N40">
            <v>57</v>
          </cell>
          <cell r="O40">
            <v>-330</v>
          </cell>
          <cell r="P40">
            <v>4042.0000000000009</v>
          </cell>
        </row>
        <row r="41">
          <cell r="A41" t="str">
            <v>J&amp;J S.E. Slovenia</v>
          </cell>
          <cell r="B41" t="str">
            <v>002790</v>
          </cell>
          <cell r="C41">
            <v>6273</v>
          </cell>
          <cell r="D41">
            <v>5356</v>
          </cell>
          <cell r="E41">
            <v>5994</v>
          </cell>
          <cell r="F41">
            <v>4708</v>
          </cell>
          <cell r="G41">
            <v>17.120985810306198</v>
          </cell>
          <cell r="H41">
            <v>6.2631901974148256</v>
          </cell>
          <cell r="I41">
            <v>4.6546546546546548</v>
          </cell>
          <cell r="J41">
            <v>5.9623159815549887</v>
          </cell>
          <cell r="K41">
            <v>33.241291418861515</v>
          </cell>
          <cell r="L41">
            <v>19.607394865240039</v>
          </cell>
          <cell r="N41">
            <v>335.45646697353806</v>
          </cell>
          <cell r="O41">
            <v>357.38121993440603</v>
          </cell>
          <cell r="P41">
            <v>923.116150255501</v>
          </cell>
        </row>
        <row r="42">
          <cell r="A42" t="str">
            <v>J&amp;J Medical Turkey</v>
          </cell>
          <cell r="B42" t="str">
            <v>002693</v>
          </cell>
          <cell r="C42">
            <v>4011</v>
          </cell>
          <cell r="D42">
            <v>4361</v>
          </cell>
          <cell r="E42">
            <v>3789</v>
          </cell>
          <cell r="F42">
            <v>3728</v>
          </cell>
          <cell r="G42">
            <v>-8.0256821829855536</v>
          </cell>
          <cell r="H42">
            <v>-10.18133747128959</v>
          </cell>
          <cell r="I42">
            <v>5.8590657165479021</v>
          </cell>
          <cell r="J42">
            <v>5.8297847683239636</v>
          </cell>
          <cell r="K42">
            <v>7.5912017167381975</v>
          </cell>
          <cell r="L42">
            <v>2.0672897894455899</v>
          </cell>
          <cell r="N42">
            <v>-444.00812712293902</v>
          </cell>
          <cell r="O42">
            <v>220.89054487179499</v>
          </cell>
          <cell r="P42">
            <v>77.068563350531591</v>
          </cell>
        </row>
        <row r="43">
          <cell r="A43" t="str">
            <v>East Umbrellas</v>
          </cell>
          <cell r="B43" t="str">
            <v>A000FC</v>
          </cell>
          <cell r="C43">
            <v>42931</v>
          </cell>
          <cell r="D43">
            <v>45124</v>
          </cell>
          <cell r="E43">
            <v>44129</v>
          </cell>
          <cell r="F43">
            <v>35397</v>
          </cell>
          <cell r="G43">
            <v>-4.8599414945483552</v>
          </cell>
          <cell r="H43">
            <v>-8.2780722560699402</v>
          </cell>
          <cell r="I43">
            <v>-2.7147680663509255</v>
          </cell>
          <cell r="J43">
            <v>-2.0894438336836534</v>
          </cell>
          <cell r="K43">
            <v>21.28428962906461</v>
          </cell>
          <cell r="L43">
            <v>14.427718452728277</v>
          </cell>
          <cell r="N43">
            <v>-3735.3973248289999</v>
          </cell>
          <cell r="O43">
            <v>-922.05066936625929</v>
          </cell>
          <cell r="P43">
            <v>5106.9795007122284</v>
          </cell>
        </row>
        <row r="44">
          <cell r="A44" t="str">
            <v>J&amp;J Prof Pr S Africa</v>
          </cell>
          <cell r="B44" t="str">
            <v>004530</v>
          </cell>
          <cell r="C44">
            <v>19642</v>
          </cell>
          <cell r="D44">
            <v>14815</v>
          </cell>
          <cell r="E44">
            <v>17694</v>
          </cell>
          <cell r="F44">
            <v>10553</v>
          </cell>
          <cell r="G44">
            <v>32.58184272696591</v>
          </cell>
          <cell r="H44">
            <v>1.6967499948840705</v>
          </cell>
          <cell r="I44">
            <v>11.009381711314571</v>
          </cell>
          <cell r="J44">
            <v>9.0972855250656188</v>
          </cell>
          <cell r="K44">
            <v>86.127167630057798</v>
          </cell>
          <cell r="L44">
            <v>31.525351064872837</v>
          </cell>
          <cell r="N44">
            <v>251.37351174207504</v>
          </cell>
          <cell r="O44">
            <v>1609.6737008051105</v>
          </cell>
          <cell r="P44">
            <v>3326.8702978760307</v>
          </cell>
        </row>
        <row r="45">
          <cell r="A45" t="str">
            <v>J&amp;J Prof. Egypt</v>
          </cell>
          <cell r="B45" t="str">
            <v>003505</v>
          </cell>
          <cell r="C45">
            <v>2687</v>
          </cell>
          <cell r="D45">
            <v>3173</v>
          </cell>
          <cell r="E45">
            <v>2216</v>
          </cell>
          <cell r="F45">
            <v>2632</v>
          </cell>
          <cell r="G45">
            <v>-15.316734951150329</v>
          </cell>
          <cell r="H45">
            <v>11.483542869813146</v>
          </cell>
          <cell r="I45">
            <v>21.254512635379061</v>
          </cell>
          <cell r="J45">
            <v>21.331950332345805</v>
          </cell>
          <cell r="K45">
            <v>2.089665653495441</v>
          </cell>
          <cell r="L45">
            <v>34.009578743071621</v>
          </cell>
          <cell r="N45">
            <v>364.37281525917109</v>
          </cell>
          <cell r="O45">
            <v>472.71601936478305</v>
          </cell>
          <cell r="P45">
            <v>895.13211251764506</v>
          </cell>
        </row>
        <row r="46">
          <cell r="A46" t="str">
            <v>J&amp;J Medical Israel</v>
          </cell>
          <cell r="B46" t="str">
            <v>004966</v>
          </cell>
          <cell r="C46">
            <v>8326</v>
          </cell>
          <cell r="D46">
            <v>6324</v>
          </cell>
          <cell r="E46">
            <v>7971</v>
          </cell>
          <cell r="F46">
            <v>6536</v>
          </cell>
          <cell r="G46">
            <v>31.657179000632514</v>
          </cell>
          <cell r="H46">
            <v>24.386553991463625</v>
          </cell>
          <cell r="I46">
            <v>4.4536444611717476</v>
          </cell>
          <cell r="J46">
            <v>5.5545062265171365</v>
          </cell>
          <cell r="K46">
            <v>27.386780905752758</v>
          </cell>
          <cell r="L46">
            <v>19.232426850297276</v>
          </cell>
          <cell r="N46">
            <v>1542.2056744201595</v>
          </cell>
          <cell r="O46">
            <v>442.74969131568093</v>
          </cell>
          <cell r="P46">
            <v>1257.0314189354299</v>
          </cell>
        </row>
        <row r="47">
          <cell r="A47" t="str">
            <v>J&amp;J Prof Middle East</v>
          </cell>
          <cell r="B47" t="str">
            <v>004961</v>
          </cell>
          <cell r="C47">
            <v>13548</v>
          </cell>
          <cell r="D47">
            <v>10907</v>
          </cell>
          <cell r="E47">
            <v>12808</v>
          </cell>
          <cell r="F47">
            <v>9696</v>
          </cell>
          <cell r="G47">
            <v>24.213807646465572</v>
          </cell>
          <cell r="H47">
            <v>24.213807646465572</v>
          </cell>
          <cell r="I47">
            <v>5.7776389756402251</v>
          </cell>
          <cell r="J47">
            <v>5.7776389756402251</v>
          </cell>
          <cell r="K47">
            <v>39.727722772277232</v>
          </cell>
          <cell r="L47">
            <v>39.727722772277232</v>
          </cell>
          <cell r="N47">
            <v>2641</v>
          </cell>
          <cell r="O47">
            <v>740</v>
          </cell>
          <cell r="P47">
            <v>3852</v>
          </cell>
        </row>
        <row r="48">
          <cell r="A48" t="str">
            <v>Africa/ME</v>
          </cell>
          <cell r="B48" t="str">
            <v>A000FD</v>
          </cell>
          <cell r="C48">
            <v>44203</v>
          </cell>
          <cell r="D48">
            <v>35219</v>
          </cell>
          <cell r="E48">
            <v>40689</v>
          </cell>
          <cell r="F48">
            <v>29417</v>
          </cell>
          <cell r="G48">
            <v>25.508958232772084</v>
          </cell>
          <cell r="H48">
            <v>13.626031407539697</v>
          </cell>
          <cell r="I48">
            <v>8.6362407530290746</v>
          </cell>
          <cell r="J48">
            <v>8.0246243738739569</v>
          </cell>
          <cell r="K48">
            <v>50.263453105347253</v>
          </cell>
          <cell r="L48">
            <v>31.719868883057774</v>
          </cell>
          <cell r="N48">
            <v>4798.9520014214058</v>
          </cell>
          <cell r="O48">
            <v>3265.1394114855743</v>
          </cell>
          <cell r="P48">
            <v>9331.0338293291061</v>
          </cell>
        </row>
        <row r="49">
          <cell r="A49" t="str">
            <v>Ttl Hak Umbrellas</v>
          </cell>
          <cell r="B49" t="str">
            <v>A000DN</v>
          </cell>
          <cell r="C49">
            <v>254089</v>
          </cell>
          <cell r="D49">
            <v>231865</v>
          </cell>
          <cell r="E49">
            <v>253751</v>
          </cell>
          <cell r="F49">
            <v>199150</v>
          </cell>
          <cell r="G49">
            <v>9.5848877579626102</v>
          </cell>
          <cell r="H49">
            <v>-0.74208787010982824</v>
          </cell>
          <cell r="I49">
            <v>0.13320144551154478</v>
          </cell>
          <cell r="J49">
            <v>0.81171960506582619</v>
          </cell>
          <cell r="K49">
            <v>27.586743660557367</v>
          </cell>
          <cell r="L49">
            <v>13.177021990830431</v>
          </cell>
          <cell r="N49">
            <v>-1720.6420400301533</v>
          </cell>
          <cell r="O49">
            <v>2059.7466150505848</v>
          </cell>
          <cell r="P49">
            <v>26242.039294738803</v>
          </cell>
        </row>
        <row r="50">
          <cell r="A50" t="str">
            <v>Ttl Hak</v>
          </cell>
          <cell r="B50" t="str">
            <v>A000CF</v>
          </cell>
          <cell r="C50">
            <v>254089</v>
          </cell>
          <cell r="D50">
            <v>231865</v>
          </cell>
          <cell r="E50">
            <v>253751</v>
          </cell>
          <cell r="F50">
            <v>199150</v>
          </cell>
          <cell r="G50">
            <v>9.5848877579626102</v>
          </cell>
          <cell r="H50">
            <v>-0.74208787010982824</v>
          </cell>
          <cell r="I50">
            <v>0.13320144551154478</v>
          </cell>
          <cell r="J50">
            <v>0.81171960506582619</v>
          </cell>
          <cell r="K50">
            <v>27.586743660557367</v>
          </cell>
          <cell r="L50">
            <v>13.177021990830431</v>
          </cell>
          <cell r="N50">
            <v>-1720.6420400301533</v>
          </cell>
          <cell r="O50">
            <v>2059.7466150505848</v>
          </cell>
          <cell r="P50">
            <v>26242.039294738803</v>
          </cell>
        </row>
        <row r="51">
          <cell r="A51" t="str">
            <v>Cordis USA</v>
          </cell>
          <cell r="B51" t="str">
            <v>001650</v>
          </cell>
          <cell r="C51">
            <v>548262</v>
          </cell>
          <cell r="D51">
            <v>614237</v>
          </cell>
          <cell r="E51">
            <v>584768</v>
          </cell>
          <cell r="F51">
            <v>201654</v>
          </cell>
          <cell r="G51">
            <v>-10.740968062816144</v>
          </cell>
          <cell r="H51">
            <v>-10.740968062816144</v>
          </cell>
          <cell r="I51">
            <v>-6.2428176644412829</v>
          </cell>
          <cell r="J51">
            <v>-6.2428176644412829</v>
          </cell>
          <cell r="K51">
            <v>171.88253146478624</v>
          </cell>
          <cell r="L51">
            <v>171.88253146478624</v>
          </cell>
          <cell r="N51">
            <v>-65975</v>
          </cell>
          <cell r="O51">
            <v>-36506</v>
          </cell>
          <cell r="P51">
            <v>346608.00000000006</v>
          </cell>
        </row>
        <row r="52">
          <cell r="A52" t="str">
            <v>Cordis Roden</v>
          </cell>
          <cell r="B52" t="str">
            <v>002523</v>
          </cell>
          <cell r="C52">
            <v>127</v>
          </cell>
          <cell r="D52">
            <v>0</v>
          </cell>
          <cell r="E52">
            <v>22</v>
          </cell>
          <cell r="F52">
            <v>211</v>
          </cell>
          <cell r="G52">
            <v>0</v>
          </cell>
          <cell r="H52">
            <v>0</v>
          </cell>
          <cell r="I52">
            <v>477.27272727272731</v>
          </cell>
          <cell r="J52">
            <v>479.98913437160439</v>
          </cell>
          <cell r="K52">
            <v>-39.810426540284361</v>
          </cell>
          <cell r="L52">
            <v>-48.190810412641703</v>
          </cell>
          <cell r="N52">
            <v>0</v>
          </cell>
          <cell r="O52">
            <v>105.59760956175296</v>
          </cell>
          <cell r="P52">
            <v>-101.68260997067399</v>
          </cell>
        </row>
        <row r="53">
          <cell r="A53" t="str">
            <v>Ttl Cordis Dom</v>
          </cell>
          <cell r="B53" t="str">
            <v>A000FE</v>
          </cell>
          <cell r="C53">
            <v>548389</v>
          </cell>
          <cell r="D53">
            <v>614237</v>
          </cell>
          <cell r="E53">
            <v>584790</v>
          </cell>
          <cell r="F53">
            <v>201865</v>
          </cell>
          <cell r="G53">
            <v>-10.720292004551991</v>
          </cell>
          <cell r="H53">
            <v>-10.720292004551991</v>
          </cell>
          <cell r="I53">
            <v>-6.2246276441115622</v>
          </cell>
          <cell r="J53">
            <v>-6.2245254519465529</v>
          </cell>
          <cell r="K53">
            <v>171.6612587620439</v>
          </cell>
          <cell r="L53">
            <v>171.65249914052924</v>
          </cell>
          <cell r="N53">
            <v>-65848.000000000015</v>
          </cell>
          <cell r="O53">
            <v>-36400.402390438248</v>
          </cell>
          <cell r="P53">
            <v>346506.31739002938</v>
          </cell>
        </row>
        <row r="54">
          <cell r="A54" t="str">
            <v>Cordis Benelux</v>
          </cell>
          <cell r="B54" t="str">
            <v>002521</v>
          </cell>
          <cell r="C54">
            <v>6888</v>
          </cell>
          <cell r="D54">
            <v>7485</v>
          </cell>
          <cell r="E54">
            <v>6157</v>
          </cell>
          <cell r="F54">
            <v>7198</v>
          </cell>
          <cell r="G54">
            <v>-7.9759519038076165</v>
          </cell>
          <cell r="H54">
            <v>-18.634505438159653</v>
          </cell>
          <cell r="I54">
            <v>11.872665259054735</v>
          </cell>
          <cell r="J54">
            <v>13.226538580874779</v>
          </cell>
          <cell r="K54">
            <v>-4.3067518755209777</v>
          </cell>
          <cell r="L54">
            <v>-16.421736682818697</v>
          </cell>
          <cell r="N54">
            <v>-1394.7927320462502</v>
          </cell>
          <cell r="O54">
            <v>814.35798042446027</v>
          </cell>
          <cell r="P54">
            <v>-1182.0366064292898</v>
          </cell>
        </row>
        <row r="55">
          <cell r="A55" t="str">
            <v>Cordis France</v>
          </cell>
          <cell r="B55" t="str">
            <v>002232</v>
          </cell>
          <cell r="C55">
            <v>10264</v>
          </cell>
          <cell r="D55">
            <v>14207</v>
          </cell>
          <cell r="E55">
            <v>12270</v>
          </cell>
          <cell r="F55">
            <v>9034</v>
          </cell>
          <cell r="G55">
            <v>-27.753924121911737</v>
          </cell>
          <cell r="H55">
            <v>-36.264992745769973</v>
          </cell>
          <cell r="I55">
            <v>-16.348818255908721</v>
          </cell>
          <cell r="J55">
            <v>-15.277483437051183</v>
          </cell>
          <cell r="K55">
            <v>13.615231348239984</v>
          </cell>
          <cell r="L55">
            <v>-0.30614877021422965</v>
          </cell>
          <cell r="N55">
            <v>-5152.1675193915407</v>
          </cell>
          <cell r="O55">
            <v>-1874.5472177261804</v>
          </cell>
          <cell r="P55">
            <v>-27.657479901153508</v>
          </cell>
        </row>
        <row r="56">
          <cell r="A56" t="str">
            <v>Cordis Germany</v>
          </cell>
          <cell r="B56" t="str">
            <v>002302</v>
          </cell>
          <cell r="C56">
            <v>17631</v>
          </cell>
          <cell r="D56">
            <v>22828</v>
          </cell>
          <cell r="E56">
            <v>18321</v>
          </cell>
          <cell r="F56">
            <v>17127</v>
          </cell>
          <cell r="G56">
            <v>-22.765901524443667</v>
          </cell>
          <cell r="H56">
            <v>-31.584011340360746</v>
          </cell>
          <cell r="I56">
            <v>-3.7661699688881605</v>
          </cell>
          <cell r="J56">
            <v>-2.6900393724198297</v>
          </cell>
          <cell r="K56">
            <v>2.9427220178665259</v>
          </cell>
          <cell r="L56">
            <v>-10.461591059696037</v>
          </cell>
          <cell r="N56">
            <v>-7209.9981087775514</v>
          </cell>
          <cell r="O56">
            <v>-492.84211342103697</v>
          </cell>
          <cell r="P56">
            <v>-1791.7567007941404</v>
          </cell>
        </row>
        <row r="57">
          <cell r="A57" t="str">
            <v>Cordis Italy</v>
          </cell>
          <cell r="B57" t="str">
            <v>002332</v>
          </cell>
          <cell r="C57">
            <v>16174</v>
          </cell>
          <cell r="D57">
            <v>15079</v>
          </cell>
          <cell r="E57">
            <v>13437</v>
          </cell>
          <cell r="F57">
            <v>12897</v>
          </cell>
          <cell r="G57">
            <v>7.2617547582730948</v>
          </cell>
          <cell r="H57">
            <v>-5.0105391007057705</v>
          </cell>
          <cell r="I57">
            <v>20.369130014140062</v>
          </cell>
          <cell r="J57">
            <v>21.750358111699267</v>
          </cell>
          <cell r="K57">
            <v>25.409009847251298</v>
          </cell>
          <cell r="L57">
            <v>9.2073206136223931</v>
          </cell>
          <cell r="N57">
            <v>-755.53919099542316</v>
          </cell>
          <cell r="O57">
            <v>2922.5956194690307</v>
          </cell>
          <cell r="P57">
            <v>1187.46813953888</v>
          </cell>
        </row>
        <row r="58">
          <cell r="A58" t="str">
            <v>Cordis UK</v>
          </cell>
          <cell r="B58" t="str">
            <v>005102</v>
          </cell>
          <cell r="C58">
            <v>7925</v>
          </cell>
          <cell r="D58">
            <v>10684</v>
          </cell>
          <cell r="E58">
            <v>7382</v>
          </cell>
          <cell r="F58">
            <v>9233</v>
          </cell>
          <cell r="G58">
            <v>-25.823661549981281</v>
          </cell>
          <cell r="H58">
            <v>-27.557780985117656</v>
          </cell>
          <cell r="I58">
            <v>7.3557301544296942</v>
          </cell>
          <cell r="J58">
            <v>7.2950225389668661</v>
          </cell>
          <cell r="K58">
            <v>-14.166576410700747</v>
          </cell>
          <cell r="L58">
            <v>-17.185846496566992</v>
          </cell>
          <cell r="N58">
            <v>-2944.2733204499705</v>
          </cell>
          <cell r="O58">
            <v>538.51856382653409</v>
          </cell>
          <cell r="P58">
            <v>-1586.7692070280302</v>
          </cell>
        </row>
        <row r="59">
          <cell r="A59" t="str">
            <v>Ttl Cordis Intl</v>
          </cell>
          <cell r="B59" t="str">
            <v>A000FF</v>
          </cell>
          <cell r="C59">
            <v>58882</v>
          </cell>
          <cell r="D59">
            <v>70283</v>
          </cell>
          <cell r="E59">
            <v>57567</v>
          </cell>
          <cell r="F59">
            <v>55489</v>
          </cell>
          <cell r="G59">
            <v>-16.221561401761448</v>
          </cell>
          <cell r="H59">
            <v>-24.837828310773212</v>
          </cell>
          <cell r="I59">
            <v>2.2842948216860353</v>
          </cell>
          <cell r="J59">
            <v>3.314542763341509</v>
          </cell>
          <cell r="K59">
            <v>6.114725441078412</v>
          </cell>
          <cell r="L59">
            <v>-6.1286955155323302</v>
          </cell>
          <cell r="N59">
            <v>-17456.770871660734</v>
          </cell>
          <cell r="O59">
            <v>1908.0828325728064</v>
          </cell>
          <cell r="P59">
            <v>-3400.7518546137344</v>
          </cell>
        </row>
        <row r="60">
          <cell r="A60" t="str">
            <v>Ttl Cordis Direct</v>
          </cell>
          <cell r="B60" t="str">
            <v>A000DO</v>
          </cell>
          <cell r="C60">
            <v>607271</v>
          </cell>
          <cell r="D60">
            <v>684520</v>
          </cell>
          <cell r="E60">
            <v>642357</v>
          </cell>
          <cell r="F60">
            <v>257354</v>
          </cell>
          <cell r="G60">
            <v>-11.285134108572429</v>
          </cell>
          <cell r="H60">
            <v>-12.169808168009807</v>
          </cell>
          <cell r="I60">
            <v>-5.4620717140157264</v>
          </cell>
          <cell r="J60">
            <v>-5.3696495185489441</v>
          </cell>
          <cell r="K60">
            <v>135.96718916356457</v>
          </cell>
          <cell r="L60">
            <v>133.32047123239417</v>
          </cell>
          <cell r="N60">
            <v>-83304.77087166073</v>
          </cell>
          <cell r="O60">
            <v>-34492.319557865441</v>
          </cell>
          <cell r="P60">
            <v>343105.56553541566</v>
          </cell>
        </row>
        <row r="61">
          <cell r="A61" t="str">
            <v>Biosense Webster USA</v>
          </cell>
          <cell r="B61" t="str">
            <v>001655</v>
          </cell>
          <cell r="C61">
            <v>25653</v>
          </cell>
          <cell r="D61">
            <v>24660</v>
          </cell>
          <cell r="E61">
            <v>25602</v>
          </cell>
          <cell r="F61">
            <v>23854</v>
          </cell>
          <cell r="G61">
            <v>4.0267639902676402</v>
          </cell>
          <cell r="H61">
            <v>4.0267639902676402</v>
          </cell>
          <cell r="I61">
            <v>0.19920318725099603</v>
          </cell>
          <cell r="J61">
            <v>0.19920318725099598</v>
          </cell>
          <cell r="K61">
            <v>7.5417120818311387</v>
          </cell>
          <cell r="L61">
            <v>7.5417120818311387</v>
          </cell>
          <cell r="N61">
            <v>993</v>
          </cell>
          <cell r="O61">
            <v>50.999999999999986</v>
          </cell>
          <cell r="P61">
            <v>1798.9999999999998</v>
          </cell>
        </row>
        <row r="62">
          <cell r="A62" t="str">
            <v>Biosense Europe</v>
          </cell>
          <cell r="B62" t="str">
            <v>003717</v>
          </cell>
          <cell r="C62">
            <v>11412</v>
          </cell>
          <cell r="D62">
            <v>11257</v>
          </cell>
          <cell r="E62">
            <v>13223</v>
          </cell>
          <cell r="F62">
            <v>9440</v>
          </cell>
          <cell r="G62">
            <v>1.3769210269165855</v>
          </cell>
          <cell r="H62">
            <v>-10.200935149015011</v>
          </cell>
          <cell r="I62">
            <v>-13.695833018225819</v>
          </cell>
          <cell r="J62">
            <v>-12.7292615092001</v>
          </cell>
          <cell r="K62">
            <v>20.889830508474578</v>
          </cell>
          <cell r="L62">
            <v>5.1893592077201376</v>
          </cell>
          <cell r="N62">
            <v>-1148.3192697246197</v>
          </cell>
          <cell r="O62">
            <v>-1683.1902493615291</v>
          </cell>
          <cell r="P62">
            <v>489.87550920878101</v>
          </cell>
        </row>
        <row r="63">
          <cell r="A63" t="str">
            <v>Ttl Biosense</v>
          </cell>
          <cell r="B63" t="str">
            <v>A000DP</v>
          </cell>
          <cell r="C63">
            <v>37065</v>
          </cell>
          <cell r="D63">
            <v>35917</v>
          </cell>
          <cell r="E63">
            <v>38825</v>
          </cell>
          <cell r="F63">
            <v>33294</v>
          </cell>
          <cell r="G63">
            <v>3.1962580393685442</v>
          </cell>
          <cell r="H63">
            <v>-0.43243942902976285</v>
          </cell>
          <cell r="I63">
            <v>-4.5331616226658085</v>
          </cell>
          <cell r="J63">
            <v>-4.2039671586903538</v>
          </cell>
          <cell r="K63">
            <v>11.326365110830782</v>
          </cell>
          <cell r="L63">
            <v>6.8747387193151326</v>
          </cell>
          <cell r="N63">
            <v>-155.31926972461991</v>
          </cell>
          <cell r="O63">
            <v>-1632.1902493615301</v>
          </cell>
          <cell r="P63">
            <v>2288.8755092087804</v>
          </cell>
        </row>
        <row r="64">
          <cell r="A64" t="str">
            <v>Ttl Croce Direct</v>
          </cell>
          <cell r="B64" t="str">
            <v>A000CG</v>
          </cell>
          <cell r="C64">
            <v>644336</v>
          </cell>
          <cell r="D64">
            <v>720437</v>
          </cell>
          <cell r="E64">
            <v>681182</v>
          </cell>
          <cell r="F64">
            <v>290648</v>
          </cell>
          <cell r="G64">
            <v>-10.56317207472687</v>
          </cell>
          <cell r="H64">
            <v>-11.58464794859028</v>
          </cell>
          <cell r="I64">
            <v>-5.409127076170539</v>
          </cell>
          <cell r="J64">
            <v>-5.3032096865781799</v>
          </cell>
          <cell r="K64">
            <v>121.68946629600066</v>
          </cell>
          <cell r="L64">
            <v>118.83599441407628</v>
          </cell>
          <cell r="N64">
            <v>-83460.090141385357</v>
          </cell>
          <cell r="O64">
            <v>-36124.509807226976</v>
          </cell>
          <cell r="P64">
            <v>345394.44104462443</v>
          </cell>
        </row>
        <row r="65">
          <cell r="A65" t="str">
            <v>DePuy Ortho Joint US</v>
          </cell>
          <cell r="B65" t="str">
            <v>000940</v>
          </cell>
          <cell r="C65">
            <v>229457</v>
          </cell>
          <cell r="D65">
            <v>225300</v>
          </cell>
          <cell r="E65">
            <v>231566</v>
          </cell>
          <cell r="F65">
            <v>202153</v>
          </cell>
          <cell r="G65">
            <v>1.8450954283177985</v>
          </cell>
          <cell r="H65">
            <v>1.8450954283177985</v>
          </cell>
          <cell r="I65">
            <v>-0.91075546496463222</v>
          </cell>
          <cell r="J65">
            <v>-0.91075546496463222</v>
          </cell>
          <cell r="K65">
            <v>13.506601435546346</v>
          </cell>
          <cell r="L65">
            <v>13.506601435546346</v>
          </cell>
          <cell r="N65">
            <v>4157</v>
          </cell>
          <cell r="O65">
            <v>-2109</v>
          </cell>
          <cell r="P65">
            <v>27304.000000000004</v>
          </cell>
        </row>
        <row r="66">
          <cell r="A66" t="str">
            <v>DePuy Acromed USA</v>
          </cell>
          <cell r="B66" t="str">
            <v>000942</v>
          </cell>
          <cell r="C66">
            <v>125792</v>
          </cell>
          <cell r="D66">
            <v>124200</v>
          </cell>
          <cell r="E66">
            <v>128277</v>
          </cell>
          <cell r="F66">
            <v>103558</v>
          </cell>
          <cell r="G66">
            <v>1.2818035426731078</v>
          </cell>
          <cell r="H66">
            <v>1.2818035426731078</v>
          </cell>
          <cell r="I66">
            <v>-1.9372139978328151</v>
          </cell>
          <cell r="J66">
            <v>-1.9372139978328151</v>
          </cell>
          <cell r="K66">
            <v>21.470094053573845</v>
          </cell>
          <cell r="L66">
            <v>21.470094053573845</v>
          </cell>
          <cell r="N66">
            <v>1591.9999999999998</v>
          </cell>
          <cell r="O66">
            <v>-2485.0000000000005</v>
          </cell>
          <cell r="P66">
            <v>22234</v>
          </cell>
        </row>
        <row r="67">
          <cell r="A67" t="str">
            <v>DePuy Ace Medical US</v>
          </cell>
          <cell r="B67" t="str">
            <v>000944</v>
          </cell>
          <cell r="C67">
            <v>30123</v>
          </cell>
          <cell r="D67">
            <v>28580</v>
          </cell>
          <cell r="E67">
            <v>24264</v>
          </cell>
          <cell r="F67">
            <v>24298</v>
          </cell>
          <cell r="G67">
            <v>5.3988803358992303</v>
          </cell>
          <cell r="H67">
            <v>5.3988803358992303</v>
          </cell>
          <cell r="I67">
            <v>24.146884272997031</v>
          </cell>
          <cell r="J67">
            <v>24.146884272997031</v>
          </cell>
          <cell r="K67">
            <v>23.973166515762614</v>
          </cell>
          <cell r="L67">
            <v>23.973166515762614</v>
          </cell>
          <cell r="N67">
            <v>1543</v>
          </cell>
          <cell r="O67">
            <v>5859</v>
          </cell>
          <cell r="P67">
            <v>5825</v>
          </cell>
        </row>
        <row r="68">
          <cell r="A68" t="str">
            <v>DePuy CBS USA</v>
          </cell>
          <cell r="B68" t="str">
            <v>000946</v>
          </cell>
          <cell r="C68">
            <v>6478</v>
          </cell>
          <cell r="D68">
            <v>7840</v>
          </cell>
          <cell r="E68">
            <v>7864</v>
          </cell>
          <cell r="F68">
            <v>6742</v>
          </cell>
          <cell r="G68">
            <v>-17.372448979591837</v>
          </cell>
          <cell r="H68">
            <v>-17.372448979591837</v>
          </cell>
          <cell r="I68">
            <v>-17.624618514750765</v>
          </cell>
          <cell r="J68">
            <v>-17.624618514750765</v>
          </cell>
          <cell r="K68">
            <v>-3.9157520023731824</v>
          </cell>
          <cell r="L68">
            <v>-3.9157520023731824</v>
          </cell>
          <cell r="N68">
            <v>-1362</v>
          </cell>
          <cell r="O68">
            <v>-1386.0000000000002</v>
          </cell>
          <cell r="P68">
            <v>-263.99999999999994</v>
          </cell>
        </row>
        <row r="69">
          <cell r="A69" t="str">
            <v>DePuy Ireland</v>
          </cell>
          <cell r="B69" t="str">
            <v>003970</v>
          </cell>
          <cell r="C69">
            <v>4131</v>
          </cell>
          <cell r="D69">
            <v>4208</v>
          </cell>
          <cell r="E69">
            <v>5132</v>
          </cell>
          <cell r="F69">
            <v>4057</v>
          </cell>
          <cell r="G69">
            <v>-1.8298479087452471</v>
          </cell>
          <cell r="H69">
            <v>-13.168168211905131</v>
          </cell>
          <cell r="I69">
            <v>-19.505066250974281</v>
          </cell>
          <cell r="J69">
            <v>-18.556258100384547</v>
          </cell>
          <cell r="K69">
            <v>1.8240078876016759</v>
          </cell>
          <cell r="L69">
            <v>-11.053115580508186</v>
          </cell>
          <cell r="N69">
            <v>-554.11651835696796</v>
          </cell>
          <cell r="O69">
            <v>-952.30716571173491</v>
          </cell>
          <cell r="P69">
            <v>-448.42489910121708</v>
          </cell>
        </row>
        <row r="70">
          <cell r="A70" t="str">
            <v>DePuy Australia</v>
          </cell>
          <cell r="B70" t="str">
            <v>002961</v>
          </cell>
          <cell r="C70">
            <v>17288</v>
          </cell>
          <cell r="D70">
            <v>15200</v>
          </cell>
          <cell r="E70">
            <v>18735</v>
          </cell>
          <cell r="F70">
            <v>14760</v>
          </cell>
          <cell r="G70">
            <v>13.736842105263159</v>
          </cell>
          <cell r="H70">
            <v>-3.1886746868995535</v>
          </cell>
          <cell r="I70">
            <v>-7.7235121430477705</v>
          </cell>
          <cell r="J70">
            <v>-7.6423977288162268</v>
          </cell>
          <cell r="K70">
            <v>17.127371273712736</v>
          </cell>
          <cell r="L70">
            <v>-2.9514170855280555</v>
          </cell>
          <cell r="N70">
            <v>-484.67855240873212</v>
          </cell>
          <cell r="O70">
            <v>-1431.8032144937199</v>
          </cell>
          <cell r="P70">
            <v>-435.62916182394099</v>
          </cell>
        </row>
        <row r="71">
          <cell r="A71" t="str">
            <v>DePuy France</v>
          </cell>
          <cell r="B71" t="str">
            <v>002231</v>
          </cell>
          <cell r="C71">
            <v>10598</v>
          </cell>
          <cell r="D71">
            <v>11510</v>
          </cell>
          <cell r="E71">
            <v>13469</v>
          </cell>
          <cell r="F71">
            <v>9957</v>
          </cell>
          <cell r="G71">
            <v>-7.9235447437011306</v>
          </cell>
          <cell r="H71">
            <v>-18.882132778503735</v>
          </cell>
          <cell r="I71">
            <v>-21.31561363130151</v>
          </cell>
          <cell r="J71">
            <v>-20.261393743734725</v>
          </cell>
          <cell r="K71">
            <v>6.4376820327407858</v>
          </cell>
          <cell r="L71">
            <v>-6.3339191578043703</v>
          </cell>
          <cell r="N71">
            <v>-2173.33348280578</v>
          </cell>
          <cell r="O71">
            <v>-2729.0071233436302</v>
          </cell>
          <cell r="P71">
            <v>-630.66833054258109</v>
          </cell>
        </row>
        <row r="72">
          <cell r="A72" t="str">
            <v>DePuy Germany</v>
          </cell>
          <cell r="B72" t="str">
            <v>002301</v>
          </cell>
          <cell r="C72">
            <v>25457</v>
          </cell>
          <cell r="D72">
            <v>25000</v>
          </cell>
          <cell r="E72">
            <v>30457</v>
          </cell>
          <cell r="F72">
            <v>21190</v>
          </cell>
          <cell r="G72">
            <v>1.8280000000000001</v>
          </cell>
          <cell r="H72">
            <v>-9.6751068738534816</v>
          </cell>
          <cell r="I72">
            <v>-16.416587319827951</v>
          </cell>
          <cell r="J72">
            <v>-15.52397264691437</v>
          </cell>
          <cell r="K72">
            <v>20.136857008022652</v>
          </cell>
          <cell r="L72">
            <v>4.2074781109849315</v>
          </cell>
          <cell r="N72">
            <v>-2418.7767184633703</v>
          </cell>
          <cell r="O72">
            <v>-4728.136349070709</v>
          </cell>
          <cell r="P72">
            <v>891.56461171770707</v>
          </cell>
        </row>
        <row r="73">
          <cell r="A73" t="str">
            <v>DePuy UK</v>
          </cell>
          <cell r="B73" t="str">
            <v>005110</v>
          </cell>
          <cell r="C73">
            <v>40570</v>
          </cell>
          <cell r="D73">
            <v>29570</v>
          </cell>
          <cell r="E73">
            <v>8751</v>
          </cell>
          <cell r="F73">
            <v>33708</v>
          </cell>
          <cell r="G73">
            <v>37.199864727764627</v>
          </cell>
          <cell r="H73">
            <v>33.997096741654047</v>
          </cell>
          <cell r="I73">
            <v>363.60415952462574</v>
          </cell>
          <cell r="J73">
            <v>363.36780955782308</v>
          </cell>
          <cell r="K73">
            <v>20.357185237925716</v>
          </cell>
          <cell r="L73">
            <v>15.418296692543192</v>
          </cell>
          <cell r="N73">
            <v>10052.941506507103</v>
          </cell>
          <cell r="O73">
            <v>31798.317014405096</v>
          </cell>
          <cell r="P73">
            <v>5197.1994491224586</v>
          </cell>
        </row>
        <row r="74">
          <cell r="A74" t="str">
            <v>DePuy Italy</v>
          </cell>
          <cell r="B74" t="str">
            <v>002341</v>
          </cell>
          <cell r="C74">
            <v>6970</v>
          </cell>
          <cell r="D74">
            <v>5470</v>
          </cell>
          <cell r="E74">
            <v>8450</v>
          </cell>
          <cell r="F74">
            <v>4596</v>
          </cell>
          <cell r="G74">
            <v>27.422303473491777</v>
          </cell>
          <cell r="H74">
            <v>12.199955006201229</v>
          </cell>
          <cell r="I74">
            <v>-17.514792899408285</v>
          </cell>
          <cell r="J74">
            <v>-16.391243631185443</v>
          </cell>
          <cell r="K74">
            <v>51.653611836379461</v>
          </cell>
          <cell r="L74">
            <v>33.592113048407093</v>
          </cell>
          <cell r="N74">
            <v>667.33753883920724</v>
          </cell>
          <cell r="O74">
            <v>-1385.0600868351698</v>
          </cell>
          <cell r="P74">
            <v>1543.8935157047899</v>
          </cell>
        </row>
        <row r="75">
          <cell r="A75" t="str">
            <v>DePuy New Zealand</v>
          </cell>
          <cell r="B75" t="str">
            <v>002963</v>
          </cell>
          <cell r="C75">
            <v>2648</v>
          </cell>
          <cell r="D75">
            <v>2111</v>
          </cell>
          <cell r="E75">
            <v>2652</v>
          </cell>
          <cell r="F75">
            <v>0</v>
          </cell>
          <cell r="G75">
            <v>25.438180956892467</v>
          </cell>
          <cell r="H75">
            <v>6.9025149877826166</v>
          </cell>
          <cell r="I75">
            <v>-0.15082956259426847</v>
          </cell>
          <cell r="J75">
            <v>-0.34015159084745283</v>
          </cell>
          <cell r="K75">
            <v>0</v>
          </cell>
          <cell r="L75">
            <v>0</v>
          </cell>
          <cell r="N75">
            <v>145.71209139209103</v>
          </cell>
          <cell r="O75">
            <v>-9.0208201892744491</v>
          </cell>
          <cell r="P75">
            <v>0</v>
          </cell>
        </row>
        <row r="76">
          <cell r="A76" t="str">
            <v>DePuy Japan</v>
          </cell>
          <cell r="B76" t="str">
            <v>004081</v>
          </cell>
          <cell r="C76">
            <v>24756</v>
          </cell>
          <cell r="D76">
            <v>26923</v>
          </cell>
          <cell r="E76">
            <v>26529</v>
          </cell>
          <cell r="F76">
            <v>23213</v>
          </cell>
          <cell r="G76">
            <v>-8.0488801396575411</v>
          </cell>
          <cell r="H76">
            <v>-11.904912928186054</v>
          </cell>
          <cell r="I76">
            <v>-6.6832522899468518</v>
          </cell>
          <cell r="J76">
            <v>-8.0257330299024083</v>
          </cell>
          <cell r="K76">
            <v>6.6471373799164262</v>
          </cell>
          <cell r="L76">
            <v>4.4961288972116922</v>
          </cell>
          <cell r="N76">
            <v>-3205.1597076555313</v>
          </cell>
          <cell r="O76">
            <v>-2129.1467155028099</v>
          </cell>
          <cell r="P76">
            <v>1043.6864009097501</v>
          </cell>
        </row>
        <row r="77">
          <cell r="A77" t="str">
            <v>DePuy CBS Germany</v>
          </cell>
          <cell r="B77" t="str">
            <v>002306</v>
          </cell>
          <cell r="C77">
            <v>1008</v>
          </cell>
          <cell r="D77">
            <v>889</v>
          </cell>
          <cell r="E77">
            <v>1083</v>
          </cell>
          <cell r="F77">
            <v>761</v>
          </cell>
          <cell r="G77">
            <v>13.385826771653543</v>
          </cell>
          <cell r="H77">
            <v>0.67906322841549949</v>
          </cell>
          <cell r="I77">
            <v>-6.9252077562326875</v>
          </cell>
          <cell r="J77">
            <v>-6.0598064621255494</v>
          </cell>
          <cell r="K77">
            <v>32.45729303547963</v>
          </cell>
          <cell r="L77">
            <v>14.450386925336009</v>
          </cell>
          <cell r="N77">
            <v>6.0368721006137909</v>
          </cell>
          <cell r="O77">
            <v>-65.627703984819703</v>
          </cell>
          <cell r="P77">
            <v>109.96744450180704</v>
          </cell>
        </row>
        <row r="78">
          <cell r="A78" t="str">
            <v>DePuy CBS UK</v>
          </cell>
          <cell r="B78" t="str">
            <v>005116</v>
          </cell>
          <cell r="C78">
            <v>1465</v>
          </cell>
          <cell r="D78">
            <v>1238</v>
          </cell>
          <cell r="E78">
            <v>1342</v>
          </cell>
          <cell r="F78">
            <v>1171</v>
          </cell>
          <cell r="G78">
            <v>18.336025848142164</v>
          </cell>
          <cell r="H78">
            <v>15.645277628750566</v>
          </cell>
          <cell r="I78">
            <v>9.1654247391952293</v>
          </cell>
          <cell r="J78">
            <v>9.1305437605029045</v>
          </cell>
          <cell r="K78">
            <v>25.106746370623398</v>
          </cell>
          <cell r="L78">
            <v>19.095498255516137</v>
          </cell>
          <cell r="N78">
            <v>193.68853704393203</v>
          </cell>
          <cell r="O78">
            <v>122.53189726594897</v>
          </cell>
          <cell r="P78">
            <v>223.60828457209399</v>
          </cell>
        </row>
        <row r="79">
          <cell r="A79" t="str">
            <v>Sub Ttl DePuy</v>
          </cell>
          <cell r="B79" t="str">
            <v>A000DQ</v>
          </cell>
          <cell r="C79">
            <v>526741</v>
          </cell>
          <cell r="D79">
            <v>508039</v>
          </cell>
          <cell r="E79">
            <v>508571</v>
          </cell>
          <cell r="F79">
            <v>450164</v>
          </cell>
          <cell r="G79">
            <v>3.6812134501485128</v>
          </cell>
          <cell r="H79">
            <v>1.6061073197515476</v>
          </cell>
          <cell r="I79">
            <v>3.5727558197380502</v>
          </cell>
          <cell r="J79">
            <v>3.6120305193452191</v>
          </cell>
          <cell r="K79">
            <v>17.01091157889125</v>
          </cell>
          <cell r="L79">
            <v>14.492984182444809</v>
          </cell>
          <cell r="N79">
            <v>8159.6515661925641</v>
          </cell>
          <cell r="O79">
            <v>18369.739732539172</v>
          </cell>
          <cell r="P79">
            <v>65242.197315060854</v>
          </cell>
        </row>
        <row r="80">
          <cell r="A80" t="str">
            <v>Codman USA</v>
          </cell>
          <cell r="B80" t="str">
            <v>000945</v>
          </cell>
          <cell r="C80">
            <v>40160</v>
          </cell>
          <cell r="D80">
            <v>41877</v>
          </cell>
          <cell r="E80">
            <v>42749</v>
          </cell>
          <cell r="F80">
            <v>37790</v>
          </cell>
          <cell r="G80">
            <v>-4.1001026816629658</v>
          </cell>
          <cell r="H80">
            <v>-4.1001026816629658</v>
          </cell>
          <cell r="I80">
            <v>-6.0562820182928263</v>
          </cell>
          <cell r="J80">
            <v>-6.0562820182928263</v>
          </cell>
          <cell r="K80">
            <v>6.2715003969304046</v>
          </cell>
          <cell r="L80">
            <v>6.2715003969304046</v>
          </cell>
          <cell r="N80">
            <v>-1717</v>
          </cell>
          <cell r="O80">
            <v>-2589.0000000000005</v>
          </cell>
          <cell r="P80">
            <v>2369.9999999999995</v>
          </cell>
        </row>
        <row r="81">
          <cell r="A81" t="str">
            <v>Codman France</v>
          </cell>
          <cell r="B81" t="str">
            <v>002230</v>
          </cell>
          <cell r="C81">
            <v>1903</v>
          </cell>
          <cell r="D81">
            <v>1766</v>
          </cell>
          <cell r="E81">
            <v>2061</v>
          </cell>
          <cell r="F81">
            <v>1543</v>
          </cell>
          <cell r="G81">
            <v>7.7576443941109856</v>
          </cell>
          <cell r="H81">
            <v>-4.5926444734304592</v>
          </cell>
          <cell r="I81">
            <v>-7.666181465308104</v>
          </cell>
          <cell r="J81">
            <v>-6.6394269603458991</v>
          </cell>
          <cell r="K81">
            <v>23.331173039533375</v>
          </cell>
          <cell r="L81">
            <v>7.2067151816064801</v>
          </cell>
          <cell r="N81">
            <v>-81.10610140078191</v>
          </cell>
          <cell r="O81">
            <v>-136.83858965272898</v>
          </cell>
          <cell r="P81">
            <v>111.19961525218798</v>
          </cell>
        </row>
        <row r="82">
          <cell r="A82" t="str">
            <v>Codman Germany</v>
          </cell>
          <cell r="B82" t="str">
            <v>002300</v>
          </cell>
          <cell r="C82">
            <v>3143</v>
          </cell>
          <cell r="D82">
            <v>3356</v>
          </cell>
          <cell r="E82">
            <v>3180</v>
          </cell>
          <cell r="F82">
            <v>2652</v>
          </cell>
          <cell r="G82">
            <v>-6.3468414779499405</v>
          </cell>
          <cell r="H82">
            <v>-16.781233036016832</v>
          </cell>
          <cell r="I82">
            <v>-1.1635220125786163</v>
          </cell>
          <cell r="J82">
            <v>-0.20989983694386194</v>
          </cell>
          <cell r="K82">
            <v>18.514328808446457</v>
          </cell>
          <cell r="L82">
            <v>2.3786970802093439</v>
          </cell>
          <cell r="N82">
            <v>-563.17818068872486</v>
          </cell>
          <cell r="O82">
            <v>-6.6748148148148099</v>
          </cell>
          <cell r="P82">
            <v>63.083046567151797</v>
          </cell>
        </row>
        <row r="83">
          <cell r="A83" t="str">
            <v>Codman Italy</v>
          </cell>
          <cell r="B83" t="str">
            <v>002334</v>
          </cell>
          <cell r="C83">
            <v>2601</v>
          </cell>
          <cell r="D83">
            <v>2746</v>
          </cell>
          <cell r="E83">
            <v>2630</v>
          </cell>
          <cell r="F83">
            <v>2195</v>
          </cell>
          <cell r="G83">
            <v>-5.2804078659868887</v>
          </cell>
          <cell r="H83">
            <v>-16.272373376319415</v>
          </cell>
          <cell r="I83">
            <v>-1.102661596958175</v>
          </cell>
          <cell r="J83">
            <v>0.12690834818977945</v>
          </cell>
          <cell r="K83">
            <v>18.496583143507973</v>
          </cell>
          <cell r="L83">
            <v>3.5236290760353022</v>
          </cell>
          <cell r="N83">
            <v>-446.83937291373115</v>
          </cell>
          <cell r="O83">
            <v>3.3376895573911995</v>
          </cell>
          <cell r="P83">
            <v>77.34365821897488</v>
          </cell>
        </row>
        <row r="84">
          <cell r="A84" t="str">
            <v>Codman UK</v>
          </cell>
          <cell r="B84" t="str">
            <v>005100</v>
          </cell>
          <cell r="C84">
            <v>2167</v>
          </cell>
          <cell r="D84">
            <v>2844</v>
          </cell>
          <cell r="E84">
            <v>2517</v>
          </cell>
          <cell r="F84">
            <v>1723</v>
          </cell>
          <cell r="G84">
            <v>-23.804500703234879</v>
          </cell>
          <cell r="H84">
            <v>-25.580072706618598</v>
          </cell>
          <cell r="I84">
            <v>-13.905442987683751</v>
          </cell>
          <cell r="J84">
            <v>-13.964191739134092</v>
          </cell>
          <cell r="K84">
            <v>25.769007544979686</v>
          </cell>
          <cell r="L84">
            <v>20.40140869438294</v>
          </cell>
          <cell r="N84">
            <v>-727.49726777623289</v>
          </cell>
          <cell r="O84">
            <v>-351.47870607400506</v>
          </cell>
          <cell r="P84">
            <v>351.51627180421809</v>
          </cell>
        </row>
        <row r="85">
          <cell r="A85" t="str">
            <v>Ttl Codman</v>
          </cell>
          <cell r="B85" t="str">
            <v>A000DR</v>
          </cell>
          <cell r="C85">
            <v>49974</v>
          </cell>
          <cell r="D85">
            <v>52589</v>
          </cell>
          <cell r="E85">
            <v>53137</v>
          </cell>
          <cell r="F85">
            <v>45903</v>
          </cell>
          <cell r="G85">
            <v>-4.9725227709216755</v>
          </cell>
          <cell r="H85">
            <v>-6.7231187563548849</v>
          </cell>
          <cell r="I85">
            <v>-5.952537779701526</v>
          </cell>
          <cell r="J85">
            <v>-5.79756934148363</v>
          </cell>
          <cell r="K85">
            <v>8.8687013920658782</v>
          </cell>
          <cell r="L85">
            <v>6.4770115065301468</v>
          </cell>
          <cell r="N85">
            <v>-3535.6209227794702</v>
          </cell>
          <cell r="O85">
            <v>-3080.6544209841563</v>
          </cell>
          <cell r="P85">
            <v>2973.142591842533</v>
          </cell>
        </row>
        <row r="86">
          <cell r="A86" t="str">
            <v>Mitek USA</v>
          </cell>
          <cell r="B86" t="str">
            <v>001225</v>
          </cell>
          <cell r="C86">
            <v>29365</v>
          </cell>
          <cell r="D86">
            <v>0</v>
          </cell>
          <cell r="E86">
            <v>30151</v>
          </cell>
          <cell r="F86">
            <v>0</v>
          </cell>
          <cell r="G86">
            <v>0</v>
          </cell>
          <cell r="H86">
            <v>0</v>
          </cell>
          <cell r="I86">
            <v>-2.6068787104905313</v>
          </cell>
          <cell r="J86">
            <v>-2.6068787104905313</v>
          </cell>
          <cell r="K86">
            <v>0</v>
          </cell>
          <cell r="L86">
            <v>0</v>
          </cell>
          <cell r="N86">
            <v>0</v>
          </cell>
          <cell r="O86">
            <v>-786.00000000000011</v>
          </cell>
          <cell r="P86">
            <v>0</v>
          </cell>
        </row>
        <row r="87">
          <cell r="A87" t="str">
            <v>Mitek France</v>
          </cell>
          <cell r="B87" t="str">
            <v>003524</v>
          </cell>
          <cell r="C87">
            <v>1835</v>
          </cell>
          <cell r="D87">
            <v>0</v>
          </cell>
          <cell r="E87">
            <v>2118</v>
          </cell>
          <cell r="F87">
            <v>0</v>
          </cell>
          <cell r="G87">
            <v>0</v>
          </cell>
          <cell r="H87">
            <v>0</v>
          </cell>
          <cell r="I87">
            <v>-13.361661945231351</v>
          </cell>
          <cell r="J87">
            <v>-12.292496858346931</v>
          </cell>
          <cell r="K87">
            <v>0</v>
          </cell>
          <cell r="L87">
            <v>0</v>
          </cell>
          <cell r="N87">
            <v>0</v>
          </cell>
          <cell r="O87">
            <v>-260.35508345978798</v>
          </cell>
          <cell r="P87">
            <v>0</v>
          </cell>
        </row>
        <row r="88">
          <cell r="A88" t="str">
            <v>Mitek Germany</v>
          </cell>
          <cell r="B88" t="str">
            <v>003613</v>
          </cell>
          <cell r="C88">
            <v>2406</v>
          </cell>
          <cell r="D88">
            <v>0</v>
          </cell>
          <cell r="E88">
            <v>2695</v>
          </cell>
          <cell r="F88">
            <v>0</v>
          </cell>
          <cell r="G88">
            <v>0</v>
          </cell>
          <cell r="H88">
            <v>0</v>
          </cell>
          <cell r="I88">
            <v>-10.723562152133582</v>
          </cell>
          <cell r="J88">
            <v>-9.7424911857901719</v>
          </cell>
          <cell r="K88">
            <v>0</v>
          </cell>
          <cell r="L88">
            <v>0</v>
          </cell>
          <cell r="N88">
            <v>0</v>
          </cell>
          <cell r="O88">
            <v>-262.56013745704513</v>
          </cell>
          <cell r="P88">
            <v>0</v>
          </cell>
        </row>
        <row r="89">
          <cell r="A89" t="str">
            <v>Mitek Italy</v>
          </cell>
          <cell r="B89" t="str">
            <v>002338</v>
          </cell>
          <cell r="C89">
            <v>3001</v>
          </cell>
          <cell r="D89">
            <v>0</v>
          </cell>
          <cell r="E89">
            <v>3092</v>
          </cell>
          <cell r="F89">
            <v>0</v>
          </cell>
          <cell r="G89">
            <v>0</v>
          </cell>
          <cell r="H89">
            <v>0</v>
          </cell>
          <cell r="I89">
            <v>-2.9430789133247091</v>
          </cell>
          <cell r="J89">
            <v>-1.7271306338561325</v>
          </cell>
          <cell r="K89">
            <v>0</v>
          </cell>
          <cell r="L89">
            <v>0</v>
          </cell>
          <cell r="N89">
            <v>0</v>
          </cell>
          <cell r="O89">
            <v>-53.40287919883162</v>
          </cell>
          <cell r="P89">
            <v>0</v>
          </cell>
        </row>
        <row r="90">
          <cell r="A90" t="str">
            <v>Mitek UK</v>
          </cell>
          <cell r="B90" t="str">
            <v>002715</v>
          </cell>
          <cell r="C90">
            <v>2262</v>
          </cell>
          <cell r="D90">
            <v>0</v>
          </cell>
          <cell r="E90">
            <v>1742</v>
          </cell>
          <cell r="F90">
            <v>0</v>
          </cell>
          <cell r="G90">
            <v>0</v>
          </cell>
          <cell r="H90">
            <v>0</v>
          </cell>
          <cell r="I90">
            <v>29.850746268656717</v>
          </cell>
          <cell r="J90">
            <v>29.804956883535137</v>
          </cell>
          <cell r="K90">
            <v>0</v>
          </cell>
          <cell r="L90">
            <v>0</v>
          </cell>
          <cell r="N90">
            <v>0</v>
          </cell>
          <cell r="O90">
            <v>519.20234891118207</v>
          </cell>
          <cell r="P90">
            <v>0</v>
          </cell>
        </row>
        <row r="91">
          <cell r="A91" t="str">
            <v>Ttl Mitek</v>
          </cell>
          <cell r="B91" t="str">
            <v>A000MK</v>
          </cell>
          <cell r="C91">
            <v>38869</v>
          </cell>
          <cell r="D91">
            <v>0</v>
          </cell>
          <cell r="E91">
            <v>39798</v>
          </cell>
          <cell r="F91">
            <v>0</v>
          </cell>
          <cell r="G91">
            <v>0</v>
          </cell>
          <cell r="H91">
            <v>0</v>
          </cell>
          <cell r="I91">
            <v>-2.3342881551836774</v>
          </cell>
          <cell r="J91">
            <v>-2.1184877411037801</v>
          </cell>
          <cell r="K91">
            <v>0</v>
          </cell>
          <cell r="L91">
            <v>0</v>
          </cell>
          <cell r="N91">
            <v>0</v>
          </cell>
          <cell r="O91">
            <v>-843.11575120448242</v>
          </cell>
          <cell r="P91">
            <v>0</v>
          </cell>
        </row>
        <row r="92">
          <cell r="A92" t="str">
            <v>Total DePuy</v>
          </cell>
          <cell r="B92" t="str">
            <v>A000CQ</v>
          </cell>
          <cell r="C92">
            <v>615584</v>
          </cell>
          <cell r="D92">
            <v>560628</v>
          </cell>
          <cell r="E92">
            <v>601506</v>
          </cell>
          <cell r="F92">
            <v>496067</v>
          </cell>
          <cell r="G92">
            <v>9.8025785369264469</v>
          </cell>
          <cell r="H92">
            <v>7.7579126699724412</v>
          </cell>
          <cell r="I92">
            <v>2.3404587817910376</v>
          </cell>
          <cell r="J92">
            <v>2.4016334933235135</v>
          </cell>
          <cell r="K92">
            <v>24.09291486835448</v>
          </cell>
          <cell r="L92">
            <v>21.586668717512641</v>
          </cell>
          <cell r="N92">
            <v>43493.030643413098</v>
          </cell>
          <cell r="O92">
            <v>14445.969560350533</v>
          </cell>
          <cell r="P92">
            <v>107084.33990690343</v>
          </cell>
        </row>
        <row r="93">
          <cell r="A93" t="str">
            <v>J&amp;J Prof Canada</v>
          </cell>
          <cell r="B93" t="str">
            <v>003350</v>
          </cell>
          <cell r="C93">
            <v>31723</v>
          </cell>
          <cell r="D93">
            <v>27356</v>
          </cell>
          <cell r="E93">
            <v>31408</v>
          </cell>
          <cell r="F93">
            <v>25256</v>
          </cell>
          <cell r="G93">
            <v>15.963591168299461</v>
          </cell>
          <cell r="H93">
            <v>1.3834311446109919</v>
          </cell>
          <cell r="I93">
            <v>1.0029291900152828</v>
          </cell>
          <cell r="J93">
            <v>0.27025254038231916</v>
          </cell>
          <cell r="K93">
            <v>25.605796642382007</v>
          </cell>
          <cell r="L93">
            <v>11.342046512236221</v>
          </cell>
          <cell r="N93">
            <v>378.451423919783</v>
          </cell>
          <cell r="O93">
            <v>84.880917883278812</v>
          </cell>
          <cell r="P93">
            <v>2864.5472671303801</v>
          </cell>
        </row>
        <row r="94">
          <cell r="A94" t="str">
            <v>Ttl Valeriani</v>
          </cell>
          <cell r="B94" t="str">
            <v>A000CH</v>
          </cell>
          <cell r="C94">
            <v>647307</v>
          </cell>
          <cell r="D94">
            <v>587984</v>
          </cell>
          <cell r="E94">
            <v>632914</v>
          </cell>
          <cell r="F94">
            <v>521323</v>
          </cell>
          <cell r="G94">
            <v>10.089220114833056</v>
          </cell>
          <cell r="H94">
            <v>7.4613394356535041</v>
          </cell>
          <cell r="I94">
            <v>2.2740846307713212</v>
          </cell>
          <cell r="J94">
            <v>2.2958649165974863</v>
          </cell>
          <cell r="K94">
            <v>24.16620789798263</v>
          </cell>
          <cell r="L94">
            <v>21.090358026412364</v>
          </cell>
          <cell r="N94">
            <v>43871.482067332894</v>
          </cell>
          <cell r="O94">
            <v>14530.850478233815</v>
          </cell>
          <cell r="P94">
            <v>109948.88717403372</v>
          </cell>
        </row>
        <row r="95">
          <cell r="A95" t="str">
            <v>J&amp;J Medical China</v>
          </cell>
          <cell r="B95" t="str">
            <v>003435</v>
          </cell>
          <cell r="C95">
            <v>33896</v>
          </cell>
          <cell r="D95">
            <v>31276</v>
          </cell>
          <cell r="E95">
            <v>30516</v>
          </cell>
          <cell r="F95">
            <v>21108</v>
          </cell>
          <cell r="G95">
            <v>8.3770303107814321</v>
          </cell>
          <cell r="H95">
            <v>8.3660330371723699</v>
          </cell>
          <cell r="I95">
            <v>11.076156770218901</v>
          </cell>
          <cell r="J95">
            <v>11.06967805941437</v>
          </cell>
          <cell r="K95">
            <v>60.583664961152166</v>
          </cell>
          <cell r="L95">
            <v>60.557726529971589</v>
          </cell>
          <cell r="N95">
            <v>2616.5604927060303</v>
          </cell>
          <cell r="O95">
            <v>3378.0229566108892</v>
          </cell>
          <cell r="P95">
            <v>12782.524915946404</v>
          </cell>
        </row>
        <row r="96">
          <cell r="A96" t="str">
            <v>J&amp;J Med Hong Kong</v>
          </cell>
          <cell r="B96" t="str">
            <v>003850</v>
          </cell>
          <cell r="C96">
            <v>4150</v>
          </cell>
          <cell r="D96">
            <v>5096</v>
          </cell>
          <cell r="E96">
            <v>4037</v>
          </cell>
          <cell r="F96">
            <v>4309</v>
          </cell>
          <cell r="G96">
            <v>-18.563579277864992</v>
          </cell>
          <cell r="H96">
            <v>-18.632085558614971</v>
          </cell>
          <cell r="I96">
            <v>2.7991082486995293</v>
          </cell>
          <cell r="J96">
            <v>2.690270536234828</v>
          </cell>
          <cell r="K96">
            <v>-3.6899512647946153</v>
          </cell>
          <cell r="L96">
            <v>-3.787337915341936</v>
          </cell>
          <cell r="N96">
            <v>-949.49108006701897</v>
          </cell>
          <cell r="O96">
            <v>108.6062215478</v>
          </cell>
          <cell r="P96">
            <v>-163.19639077208404</v>
          </cell>
        </row>
        <row r="97">
          <cell r="A97" t="str">
            <v>J&amp;J Medical Taiwan</v>
          </cell>
          <cell r="B97" t="str">
            <v>004890</v>
          </cell>
          <cell r="C97">
            <v>7052</v>
          </cell>
          <cell r="D97">
            <v>7750</v>
          </cell>
          <cell r="E97">
            <v>6556</v>
          </cell>
          <cell r="F97">
            <v>7417</v>
          </cell>
          <cell r="G97">
            <v>-9.0064516129032253</v>
          </cell>
          <cell r="H97">
            <v>-10.398614856587303</v>
          </cell>
          <cell r="I97">
            <v>7.5655887736424647</v>
          </cell>
          <cell r="J97">
            <v>7.1661842403152995</v>
          </cell>
          <cell r="K97">
            <v>-4.9211271403532422</v>
          </cell>
          <cell r="L97">
            <v>-4.342101606425306</v>
          </cell>
          <cell r="N97">
            <v>-805.89265138551593</v>
          </cell>
          <cell r="O97">
            <v>469.81503879507108</v>
          </cell>
          <cell r="P97">
            <v>-322.05367614856493</v>
          </cell>
        </row>
        <row r="98">
          <cell r="A98" t="str">
            <v>Sub-total Greater China</v>
          </cell>
          <cell r="B98" t="str">
            <v>A000FG</v>
          </cell>
          <cell r="C98">
            <v>45098</v>
          </cell>
          <cell r="D98">
            <v>44122</v>
          </cell>
          <cell r="E98">
            <v>41109</v>
          </cell>
          <cell r="F98">
            <v>32834</v>
          </cell>
          <cell r="G98">
            <v>2.2120484112234262</v>
          </cell>
          <cell r="H98">
            <v>1.951808080443985</v>
          </cell>
          <cell r="I98">
            <v>9.7034712593349397</v>
          </cell>
          <cell r="J98">
            <v>9.6242774500809123</v>
          </cell>
          <cell r="K98">
            <v>37.351525857342999</v>
          </cell>
          <cell r="L98">
            <v>37.45286851746895</v>
          </cell>
          <cell r="N98">
            <v>861.1767612534951</v>
          </cell>
          <cell r="O98">
            <v>3956.444216953762</v>
          </cell>
          <cell r="P98">
            <v>12297.274849025755</v>
          </cell>
        </row>
        <row r="99">
          <cell r="A99" t="str">
            <v>J&amp;J Medical Korea</v>
          </cell>
          <cell r="B99" t="str">
            <v>002450</v>
          </cell>
          <cell r="C99">
            <v>19906</v>
          </cell>
          <cell r="D99">
            <v>18250</v>
          </cell>
          <cell r="E99">
            <v>20118</v>
          </cell>
          <cell r="F99">
            <v>16497</v>
          </cell>
          <cell r="G99">
            <v>9.0739726027397261</v>
          </cell>
          <cell r="H99">
            <v>6.0712887313284378</v>
          </cell>
          <cell r="I99">
            <v>-1.0537826821751666</v>
          </cell>
          <cell r="J99">
            <v>-1.6325416122851328</v>
          </cell>
          <cell r="K99">
            <v>20.664363217554705</v>
          </cell>
          <cell r="L99">
            <v>19.134151911496581</v>
          </cell>
          <cell r="N99">
            <v>1108.0101934674399</v>
          </cell>
          <cell r="O99">
            <v>-328.43472155952304</v>
          </cell>
          <cell r="P99">
            <v>3156.561040839591</v>
          </cell>
        </row>
        <row r="100">
          <cell r="A100" t="str">
            <v>Subtotal N Asia Region</v>
          </cell>
          <cell r="B100" t="str">
            <v>A000FN</v>
          </cell>
          <cell r="C100">
            <v>65004</v>
          </cell>
          <cell r="D100">
            <v>62372</v>
          </cell>
          <cell r="E100">
            <v>61227</v>
          </cell>
          <cell r="F100">
            <v>49331</v>
          </cell>
          <cell r="G100">
            <v>4.2198422369011732</v>
          </cell>
          <cell r="H100">
            <v>3.1571650014765198</v>
          </cell>
          <cell r="I100">
            <v>6.1688470772698318</v>
          </cell>
          <cell r="J100">
            <v>5.9255058967354897</v>
          </cell>
          <cell r="K100">
            <v>31.77109728162819</v>
          </cell>
          <cell r="L100">
            <v>31.32682469413826</v>
          </cell>
          <cell r="N100">
            <v>1969.1869547209349</v>
          </cell>
          <cell r="O100">
            <v>3628.0094953942385</v>
          </cell>
          <cell r="P100">
            <v>15453.835889865346</v>
          </cell>
        </row>
        <row r="101">
          <cell r="A101" t="str">
            <v>J&amp;J Pakistan</v>
          </cell>
          <cell r="B101" t="str">
            <v>002540</v>
          </cell>
          <cell r="C101">
            <v>3109</v>
          </cell>
          <cell r="D101">
            <v>3391</v>
          </cell>
          <cell r="E101">
            <v>2759</v>
          </cell>
          <cell r="F101">
            <v>3146</v>
          </cell>
          <cell r="G101">
            <v>-8.3161309348274841</v>
          </cell>
          <cell r="H101">
            <v>-9.2888310356084922</v>
          </cell>
          <cell r="I101">
            <v>12.685755708590069</v>
          </cell>
          <cell r="J101">
            <v>12.838820542917617</v>
          </cell>
          <cell r="K101">
            <v>-1.1760966306420853</v>
          </cell>
          <cell r="L101">
            <v>-4.0845963600002548</v>
          </cell>
          <cell r="N101">
            <v>-314.98426041748399</v>
          </cell>
          <cell r="O101">
            <v>354.22305877909707</v>
          </cell>
          <cell r="P101">
            <v>-128.50140148560803</v>
          </cell>
        </row>
        <row r="102">
          <cell r="A102" t="str">
            <v>J&amp;J Med Indonesia</v>
          </cell>
          <cell r="B102" t="str">
            <v>003891</v>
          </cell>
          <cell r="C102">
            <v>2760</v>
          </cell>
          <cell r="D102">
            <v>2784</v>
          </cell>
          <cell r="E102">
            <v>2496</v>
          </cell>
          <cell r="F102">
            <v>2169</v>
          </cell>
          <cell r="G102">
            <v>-0.86206896551724133</v>
          </cell>
          <cell r="H102">
            <v>-6.5358367000156239</v>
          </cell>
          <cell r="I102">
            <v>10.576923076923077</v>
          </cell>
          <cell r="J102">
            <v>9.6305753685507209</v>
          </cell>
          <cell r="K102">
            <v>27.247579529737205</v>
          </cell>
          <cell r="L102">
            <v>19.559782972988149</v>
          </cell>
          <cell r="N102">
            <v>-181.95769372843498</v>
          </cell>
          <cell r="O102">
            <v>240.37916119902602</v>
          </cell>
          <cell r="P102">
            <v>424.25169268411298</v>
          </cell>
        </row>
        <row r="103">
          <cell r="A103" t="str">
            <v>J&amp;J Medical Malaysia</v>
          </cell>
          <cell r="B103" t="str">
            <v>004131</v>
          </cell>
          <cell r="C103">
            <v>3560</v>
          </cell>
          <cell r="D103">
            <v>4489</v>
          </cell>
          <cell r="E103">
            <v>3702</v>
          </cell>
          <cell r="F103">
            <v>4202</v>
          </cell>
          <cell r="G103">
            <v>-20.695032301180664</v>
          </cell>
          <cell r="H103">
            <v>-20.746713726795765</v>
          </cell>
          <cell r="I103">
            <v>-3.835764451647758</v>
          </cell>
          <cell r="J103">
            <v>-3.7972020187068609</v>
          </cell>
          <cell r="K103">
            <v>-15.278438838648263</v>
          </cell>
          <cell r="L103">
            <v>-15.284422938796766</v>
          </cell>
          <cell r="N103">
            <v>-931.31997919586195</v>
          </cell>
          <cell r="O103">
            <v>-140.57241873252798</v>
          </cell>
          <cell r="P103">
            <v>-642.25145188824013</v>
          </cell>
        </row>
        <row r="104">
          <cell r="A104" t="str">
            <v>J&amp;J Med Philippines</v>
          </cell>
          <cell r="B104" t="str">
            <v>004360</v>
          </cell>
          <cell r="C104">
            <v>2368</v>
          </cell>
          <cell r="D104">
            <v>2474</v>
          </cell>
          <cell r="E104">
            <v>2625</v>
          </cell>
          <cell r="F104">
            <v>2441</v>
          </cell>
          <cell r="G104">
            <v>-4.284559417946646</v>
          </cell>
          <cell r="H104">
            <v>-2.9378368651582218</v>
          </cell>
          <cell r="I104">
            <v>-9.7904761904761912</v>
          </cell>
          <cell r="J104">
            <v>-8.741258414105106</v>
          </cell>
          <cell r="K104">
            <v>-2.9905776321179842</v>
          </cell>
          <cell r="L104">
            <v>2.5566543401470834</v>
          </cell>
          <cell r="N104">
            <v>-72.682084044014402</v>
          </cell>
          <cell r="O104">
            <v>-229.45803337025905</v>
          </cell>
          <cell r="P104">
            <v>62.407932442990308</v>
          </cell>
        </row>
        <row r="105">
          <cell r="A105" t="str">
            <v>J&amp;J Medical Singapor</v>
          </cell>
          <cell r="B105" t="str">
            <v>004471</v>
          </cell>
          <cell r="C105">
            <v>4778</v>
          </cell>
          <cell r="D105">
            <v>5393</v>
          </cell>
          <cell r="E105">
            <v>3920</v>
          </cell>
          <cell r="F105">
            <v>5468</v>
          </cell>
          <cell r="G105">
            <v>-11.403671425922495</v>
          </cell>
          <cell r="H105">
            <v>-12.534403060224889</v>
          </cell>
          <cell r="I105">
            <v>21.887755102040813</v>
          </cell>
          <cell r="J105">
            <v>21.736771087167703</v>
          </cell>
          <cell r="K105">
            <v>-12.6188734455011</v>
          </cell>
          <cell r="L105">
            <v>-13.652245626898647</v>
          </cell>
          <cell r="N105">
            <v>-675.98035703792823</v>
          </cell>
          <cell r="O105">
            <v>852.081426616974</v>
          </cell>
          <cell r="P105">
            <v>-746.50479087881808</v>
          </cell>
        </row>
        <row r="106">
          <cell r="A106" t="str">
            <v>J&amp;J Medical Thailand</v>
          </cell>
          <cell r="B106" t="str">
            <v>004940</v>
          </cell>
          <cell r="C106">
            <v>5637</v>
          </cell>
          <cell r="D106">
            <v>5306</v>
          </cell>
          <cell r="E106">
            <v>5360</v>
          </cell>
          <cell r="F106">
            <v>5279</v>
          </cell>
          <cell r="G106">
            <v>6.2382208820203555</v>
          </cell>
          <cell r="H106">
            <v>0.84931132499469641</v>
          </cell>
          <cell r="I106">
            <v>5.1679104477611943</v>
          </cell>
          <cell r="J106">
            <v>3.7799291062531166</v>
          </cell>
          <cell r="K106">
            <v>6.781587421860201</v>
          </cell>
          <cell r="L106">
            <v>4.675606229911442</v>
          </cell>
          <cell r="N106">
            <v>45.06445890421859</v>
          </cell>
          <cell r="O106">
            <v>202.60420009516704</v>
          </cell>
          <cell r="P106">
            <v>246.82525287702501</v>
          </cell>
        </row>
        <row r="107">
          <cell r="A107" t="str">
            <v>Subt PASEAN</v>
          </cell>
          <cell r="B107" t="str">
            <v>A000FH</v>
          </cell>
          <cell r="C107">
            <v>22212</v>
          </cell>
          <cell r="D107">
            <v>23837</v>
          </cell>
          <cell r="E107">
            <v>20862</v>
          </cell>
          <cell r="F107">
            <v>22705</v>
          </cell>
          <cell r="G107">
            <v>-6.817133028485129</v>
          </cell>
          <cell r="H107">
            <v>-8.9434908567332521</v>
          </cell>
          <cell r="I107">
            <v>6.4710957722174287</v>
          </cell>
          <cell r="J107">
            <v>6.1319978649577083</v>
          </cell>
          <cell r="K107">
            <v>-2.1713279013433167</v>
          </cell>
          <cell r="L107">
            <v>-3.4519831149462137</v>
          </cell>
          <cell r="N107">
            <v>-2131.8599155195052</v>
          </cell>
          <cell r="O107">
            <v>1279.2573945874772</v>
          </cell>
          <cell r="P107">
            <v>-783.77276624853789</v>
          </cell>
        </row>
        <row r="108">
          <cell r="A108" t="str">
            <v>J&amp;J Medical Austral</v>
          </cell>
          <cell r="B108" t="str">
            <v>002960</v>
          </cell>
          <cell r="C108">
            <v>40603</v>
          </cell>
          <cell r="D108">
            <v>31618</v>
          </cell>
          <cell r="E108">
            <v>37756</v>
          </cell>
          <cell r="F108">
            <v>32988</v>
          </cell>
          <cell r="G108">
            <v>28.417357201594029</v>
          </cell>
          <cell r="H108">
            <v>8.9655622559741275</v>
          </cell>
          <cell r="I108">
            <v>7.54052336052548</v>
          </cell>
          <cell r="J108">
            <v>7.6293837498036066</v>
          </cell>
          <cell r="K108">
            <v>23.084151812780405</v>
          </cell>
          <cell r="L108">
            <v>1.763966828087471</v>
          </cell>
          <cell r="N108">
            <v>2834.7314740938996</v>
          </cell>
          <cell r="O108">
            <v>2880.5501285758496</v>
          </cell>
          <cell r="P108">
            <v>581.89737724949487</v>
          </cell>
        </row>
        <row r="109">
          <cell r="A109" t="str">
            <v>J&amp;J Prof. India</v>
          </cell>
          <cell r="B109" t="str">
            <v>003872</v>
          </cell>
          <cell r="C109">
            <v>21886</v>
          </cell>
          <cell r="D109">
            <v>22831</v>
          </cell>
          <cell r="E109">
            <v>21686</v>
          </cell>
          <cell r="F109">
            <v>18346</v>
          </cell>
          <cell r="G109">
            <v>-4.1391091060400331</v>
          </cell>
          <cell r="H109">
            <v>-8.7159565390905804</v>
          </cell>
          <cell r="I109">
            <v>0.92225398874850129</v>
          </cell>
          <cell r="J109">
            <v>0.52013740883522552</v>
          </cell>
          <cell r="K109">
            <v>19.295759293578982</v>
          </cell>
          <cell r="L109">
            <v>12.760214948766054</v>
          </cell>
          <cell r="N109">
            <v>-1989.9400374397703</v>
          </cell>
          <cell r="O109">
            <v>112.79699848000701</v>
          </cell>
          <cell r="P109">
            <v>2340.9890345006202</v>
          </cell>
        </row>
        <row r="110">
          <cell r="A110" t="str">
            <v>Ttl Asia Pac Excl Japan</v>
          </cell>
          <cell r="B110" t="str">
            <v>A000DS</v>
          </cell>
          <cell r="C110">
            <v>149705</v>
          </cell>
          <cell r="D110">
            <v>140658</v>
          </cell>
          <cell r="E110">
            <v>141531</v>
          </cell>
          <cell r="F110">
            <v>123370</v>
          </cell>
          <cell r="G110">
            <v>6.43191286666951</v>
          </cell>
          <cell r="H110">
            <v>0.4849482260913423</v>
          </cell>
          <cell r="I110">
            <v>5.7754131603676937</v>
          </cell>
          <cell r="J110">
            <v>5.5822498371647002</v>
          </cell>
          <cell r="K110">
            <v>21.346356488611494</v>
          </cell>
          <cell r="L110">
            <v>14.260314124476711</v>
          </cell>
          <cell r="N110">
            <v>682.11847585556029</v>
          </cell>
          <cell r="O110">
            <v>7900.614017037572</v>
          </cell>
          <cell r="P110">
            <v>17592.949535366919</v>
          </cell>
        </row>
        <row r="111">
          <cell r="A111" t="str">
            <v>J&amp;J Medical Japan</v>
          </cell>
          <cell r="B111" t="str">
            <v>004090</v>
          </cell>
          <cell r="C111">
            <v>156780</v>
          </cell>
          <cell r="D111">
            <v>163000</v>
          </cell>
          <cell r="E111">
            <v>153924</v>
          </cell>
          <cell r="F111">
            <v>142402</v>
          </cell>
          <cell r="G111">
            <v>-3.8159509202453989</v>
          </cell>
          <cell r="H111">
            <v>-7.7726347808244167</v>
          </cell>
          <cell r="I111">
            <v>1.8554611366648479</v>
          </cell>
          <cell r="J111">
            <v>0.48810010518366354</v>
          </cell>
          <cell r="K111">
            <v>10.096768303815958</v>
          </cell>
          <cell r="L111">
            <v>7.4058324375786873</v>
          </cell>
          <cell r="N111">
            <v>-12669.394692743799</v>
          </cell>
          <cell r="O111">
            <v>751.30320590290216</v>
          </cell>
          <cell r="P111">
            <v>10546.053507760802</v>
          </cell>
        </row>
        <row r="112">
          <cell r="A112" t="str">
            <v>Total Japan</v>
          </cell>
          <cell r="B112" t="str">
            <v>A000DT</v>
          </cell>
          <cell r="C112">
            <v>156780</v>
          </cell>
          <cell r="D112">
            <v>163000</v>
          </cell>
          <cell r="E112">
            <v>153924</v>
          </cell>
          <cell r="F112">
            <v>142402</v>
          </cell>
          <cell r="G112">
            <v>-3.8159509202453989</v>
          </cell>
          <cell r="H112">
            <v>-7.7726347808244167</v>
          </cell>
          <cell r="I112">
            <v>1.8554611366648479</v>
          </cell>
          <cell r="J112">
            <v>0.48810010518366354</v>
          </cell>
          <cell r="K112">
            <v>10.096768303815958</v>
          </cell>
          <cell r="L112">
            <v>7.4058324375786873</v>
          </cell>
          <cell r="N112">
            <v>-12669.394692743799</v>
          </cell>
          <cell r="O112">
            <v>751.30320590290216</v>
          </cell>
          <cell r="P112">
            <v>10546.053507760802</v>
          </cell>
        </row>
        <row r="113">
          <cell r="A113" t="str">
            <v>Ttl Bose</v>
          </cell>
          <cell r="B113" t="str">
            <v>A000CI</v>
          </cell>
          <cell r="C113">
            <v>306485</v>
          </cell>
          <cell r="D113">
            <v>303658</v>
          </cell>
          <cell r="E113">
            <v>295455</v>
          </cell>
          <cell r="F113">
            <v>265772</v>
          </cell>
          <cell r="G113">
            <v>0.9309815647867008</v>
          </cell>
          <cell r="H113">
            <v>-3.9476240431301792</v>
          </cell>
          <cell r="I113">
            <v>3.733225025807652</v>
          </cell>
          <cell r="J113">
            <v>2.9283367087849168</v>
          </cell>
          <cell r="K113">
            <v>15.318769471577141</v>
          </cell>
          <cell r="L113">
            <v>10.587647699203727</v>
          </cell>
          <cell r="N113">
            <v>-11987.27621688824</v>
          </cell>
          <cell r="O113">
            <v>8651.9172229404758</v>
          </cell>
          <cell r="P113">
            <v>28139.003043127726</v>
          </cell>
        </row>
        <row r="114">
          <cell r="A114" t="str">
            <v>Ethicon Endo-Surgery</v>
          </cell>
          <cell r="B114" t="str">
            <v>001510</v>
          </cell>
          <cell r="C114">
            <v>307977</v>
          </cell>
          <cell r="D114">
            <v>335553</v>
          </cell>
          <cell r="E114">
            <v>309290</v>
          </cell>
          <cell r="F114">
            <v>312144</v>
          </cell>
          <cell r="G114">
            <v>-8.2180758330278678</v>
          </cell>
          <cell r="H114">
            <v>-8.2180758330278678</v>
          </cell>
          <cell r="I114">
            <v>-0.42452067638785618</v>
          </cell>
          <cell r="J114">
            <v>-0.42452067638785618</v>
          </cell>
          <cell r="K114">
            <v>-1.3349607873289251</v>
          </cell>
          <cell r="L114">
            <v>-1.3349607873289251</v>
          </cell>
          <cell r="N114">
            <v>-27576</v>
          </cell>
          <cell r="O114">
            <v>-1313.0000000000002</v>
          </cell>
          <cell r="P114">
            <v>-4167</v>
          </cell>
        </row>
        <row r="115">
          <cell r="A115" t="str">
            <v>Ethicon Endo France</v>
          </cell>
          <cell r="B115" t="str">
            <v>003521</v>
          </cell>
          <cell r="C115">
            <v>18905</v>
          </cell>
          <cell r="D115">
            <v>19837</v>
          </cell>
          <cell r="E115">
            <v>19169</v>
          </cell>
          <cell r="F115">
            <v>17173</v>
          </cell>
          <cell r="G115">
            <v>-4.6982910722387459</v>
          </cell>
          <cell r="H115">
            <v>-15.911370279170846</v>
          </cell>
          <cell r="I115">
            <v>-1.3772236423391935</v>
          </cell>
          <cell r="J115">
            <v>-0.11027080699536645</v>
          </cell>
          <cell r="K115">
            <v>10.085599487567693</v>
          </cell>
          <cell r="L115">
            <v>-3.4314358714941076</v>
          </cell>
          <cell r="N115">
            <v>-3156.3385222791208</v>
          </cell>
          <cell r="O115">
            <v>-21.137810992941798</v>
          </cell>
          <cell r="P115">
            <v>-589.28048221168308</v>
          </cell>
        </row>
        <row r="116">
          <cell r="A116" t="str">
            <v>Ethicon Endo Germany</v>
          </cell>
          <cell r="B116" t="str">
            <v>003611</v>
          </cell>
          <cell r="C116">
            <v>24048</v>
          </cell>
          <cell r="D116">
            <v>24447</v>
          </cell>
          <cell r="E116">
            <v>25108</v>
          </cell>
          <cell r="F116">
            <v>20815</v>
          </cell>
          <cell r="G116">
            <v>-1.6321020984169838</v>
          </cell>
          <cell r="H116">
            <v>-12.689609315533117</v>
          </cell>
          <cell r="I116">
            <v>-4.221761988210929</v>
          </cell>
          <cell r="J116">
            <v>-3.2124101832304919</v>
          </cell>
          <cell r="K116">
            <v>15.532068220033629</v>
          </cell>
          <cell r="L116">
            <v>0.11556780822947683</v>
          </cell>
          <cell r="N116">
            <v>-3102.2287893683815</v>
          </cell>
          <cell r="O116">
            <v>-806.57194880551197</v>
          </cell>
          <cell r="P116">
            <v>24.055439282965605</v>
          </cell>
        </row>
        <row r="117">
          <cell r="A117" t="str">
            <v>Ethicon Endo Italy</v>
          </cell>
          <cell r="B117" t="str">
            <v>002331</v>
          </cell>
          <cell r="C117">
            <v>29103</v>
          </cell>
          <cell r="D117">
            <v>34575</v>
          </cell>
          <cell r="E117">
            <v>31772</v>
          </cell>
          <cell r="F117">
            <v>26680</v>
          </cell>
          <cell r="G117">
            <v>-15.82646420824295</v>
          </cell>
          <cell r="H117">
            <v>-25.743787014448273</v>
          </cell>
          <cell r="I117">
            <v>-8.4004784086617139</v>
          </cell>
          <cell r="J117">
            <v>-7.2271543501136852</v>
          </cell>
          <cell r="K117">
            <v>9.0817091454272862</v>
          </cell>
          <cell r="L117">
            <v>-4.2931462284413051</v>
          </cell>
          <cell r="N117">
            <v>-8900.9143602454897</v>
          </cell>
          <cell r="O117">
            <v>-2296.2114801181201</v>
          </cell>
          <cell r="P117">
            <v>-1145.4114137481401</v>
          </cell>
        </row>
        <row r="118">
          <cell r="A118" t="str">
            <v>Ethicon Endo UK</v>
          </cell>
          <cell r="B118" t="str">
            <v>002711</v>
          </cell>
          <cell r="C118">
            <v>16112</v>
          </cell>
          <cell r="D118">
            <v>18999</v>
          </cell>
          <cell r="E118">
            <v>17726</v>
          </cell>
          <cell r="F118">
            <v>15990</v>
          </cell>
          <cell r="G118">
            <v>-15.195536607189851</v>
          </cell>
          <cell r="H118">
            <v>-17.179163275591872</v>
          </cell>
          <cell r="I118">
            <v>-9.1052690962428056</v>
          </cell>
          <cell r="J118">
            <v>-9.1504615025570928</v>
          </cell>
          <cell r="K118">
            <v>0.7629768605378362</v>
          </cell>
          <cell r="L118">
            <v>-3.5781801948881808</v>
          </cell>
          <cell r="N118">
            <v>-3263.8692307296997</v>
          </cell>
          <cell r="O118">
            <v>-1622.0108059432703</v>
          </cell>
          <cell r="P118">
            <v>-572.15101316262019</v>
          </cell>
        </row>
        <row r="119">
          <cell r="A119" t="str">
            <v>Obtech Med Switzerland</v>
          </cell>
          <cell r="B119" t="str">
            <v>003721</v>
          </cell>
          <cell r="C119">
            <v>-36</v>
          </cell>
          <cell r="D119">
            <v>0</v>
          </cell>
          <cell r="E119">
            <v>-942</v>
          </cell>
          <cell r="F119">
            <v>0</v>
          </cell>
          <cell r="G119">
            <v>0</v>
          </cell>
          <cell r="H119">
            <v>0</v>
          </cell>
          <cell r="I119">
            <v>96.178343949044589</v>
          </cell>
          <cell r="J119">
            <v>96.178343949044589</v>
          </cell>
          <cell r="K119">
            <v>0</v>
          </cell>
          <cell r="L119">
            <v>0</v>
          </cell>
          <cell r="N119">
            <v>0</v>
          </cell>
          <cell r="O119">
            <v>-906</v>
          </cell>
          <cell r="P119">
            <v>0</v>
          </cell>
        </row>
        <row r="120">
          <cell r="A120" t="str">
            <v>Ttl EES/Indigo</v>
          </cell>
          <cell r="B120" t="str">
            <v>A000DW</v>
          </cell>
          <cell r="C120">
            <v>396109</v>
          </cell>
          <cell r="D120">
            <v>433411</v>
          </cell>
          <cell r="E120">
            <v>402123</v>
          </cell>
          <cell r="F120">
            <v>392802</v>
          </cell>
          <cell r="G120">
            <v>-8.6066112765942719</v>
          </cell>
          <cell r="H120">
            <v>-10.621638791498766</v>
          </cell>
          <cell r="I120">
            <v>-1.4955623030764218</v>
          </cell>
          <cell r="J120">
            <v>-1.2814318121221226</v>
          </cell>
          <cell r="K120">
            <v>0.84189999032591478</v>
          </cell>
          <cell r="L120">
            <v>-1.6511594823446611</v>
          </cell>
          <cell r="N120">
            <v>-46035.350902622718</v>
          </cell>
          <cell r="O120">
            <v>-5152.9320458598431</v>
          </cell>
          <cell r="P120">
            <v>-6485.7874698394762</v>
          </cell>
        </row>
        <row r="121">
          <cell r="A121" t="str">
            <v>Adv Steril Prod</v>
          </cell>
          <cell r="B121" t="str">
            <v>001751</v>
          </cell>
          <cell r="C121">
            <v>34914</v>
          </cell>
          <cell r="D121">
            <v>34314</v>
          </cell>
          <cell r="E121">
            <v>35560</v>
          </cell>
          <cell r="F121">
            <v>29939</v>
          </cell>
          <cell r="G121">
            <v>1.7485574401119075</v>
          </cell>
          <cell r="H121">
            <v>1.7485574401119075</v>
          </cell>
          <cell r="I121">
            <v>-1.8166479190101237</v>
          </cell>
          <cell r="J121">
            <v>-1.8166479190101237</v>
          </cell>
          <cell r="K121">
            <v>16.617121480343364</v>
          </cell>
          <cell r="L121">
            <v>16.617121480343364</v>
          </cell>
          <cell r="N121">
            <v>600</v>
          </cell>
          <cell r="O121">
            <v>-646</v>
          </cell>
          <cell r="P121">
            <v>4975</v>
          </cell>
        </row>
        <row r="122">
          <cell r="A122" t="str">
            <v>ASP UK</v>
          </cell>
          <cell r="B122" t="str">
            <v>002772</v>
          </cell>
          <cell r="C122">
            <v>1298</v>
          </cell>
          <cell r="D122">
            <v>0</v>
          </cell>
          <cell r="E122">
            <v>2294</v>
          </cell>
          <cell r="F122">
            <v>0</v>
          </cell>
          <cell r="G122">
            <v>0</v>
          </cell>
          <cell r="H122">
            <v>0</v>
          </cell>
          <cell r="I122">
            <v>-43.417611159546645</v>
          </cell>
          <cell r="J122">
            <v>-43.43704258571848</v>
          </cell>
          <cell r="K122">
            <v>0</v>
          </cell>
          <cell r="L122">
            <v>0</v>
          </cell>
          <cell r="N122">
            <v>0</v>
          </cell>
          <cell r="O122">
            <v>-996.44575691638181</v>
          </cell>
          <cell r="P122">
            <v>0</v>
          </cell>
        </row>
        <row r="123">
          <cell r="A123" t="str">
            <v>ASP Italy</v>
          </cell>
          <cell r="B123" t="str">
            <v>002337</v>
          </cell>
          <cell r="C123">
            <v>2448</v>
          </cell>
          <cell r="D123">
            <v>0</v>
          </cell>
          <cell r="E123">
            <v>2870</v>
          </cell>
          <cell r="F123">
            <v>0</v>
          </cell>
          <cell r="G123">
            <v>0</v>
          </cell>
          <cell r="H123">
            <v>0</v>
          </cell>
          <cell r="I123">
            <v>-14.703832752613241</v>
          </cell>
          <cell r="J123">
            <v>-13.645470933546969</v>
          </cell>
          <cell r="K123">
            <v>0</v>
          </cell>
          <cell r="L123">
            <v>0</v>
          </cell>
          <cell r="N123">
            <v>0</v>
          </cell>
          <cell r="O123">
            <v>-391.62501579279802</v>
          </cell>
          <cell r="P123">
            <v>0</v>
          </cell>
        </row>
        <row r="124">
          <cell r="A124" t="str">
            <v>ASP Germany</v>
          </cell>
          <cell r="B124" t="str">
            <v>003612</v>
          </cell>
          <cell r="C124">
            <v>971</v>
          </cell>
          <cell r="D124">
            <v>0</v>
          </cell>
          <cell r="E124">
            <v>1019</v>
          </cell>
          <cell r="F124">
            <v>0</v>
          </cell>
          <cell r="G124">
            <v>0</v>
          </cell>
          <cell r="H124">
            <v>0</v>
          </cell>
          <cell r="I124">
            <v>-4.7105004906771342</v>
          </cell>
          <cell r="J124">
            <v>-3.712802370292374</v>
          </cell>
          <cell r="K124">
            <v>0</v>
          </cell>
          <cell r="L124">
            <v>0</v>
          </cell>
          <cell r="N124">
            <v>0</v>
          </cell>
          <cell r="O124">
            <v>-37.833456153279293</v>
          </cell>
          <cell r="P124">
            <v>0</v>
          </cell>
        </row>
        <row r="125">
          <cell r="A125" t="str">
            <v>ASP France</v>
          </cell>
          <cell r="B125" t="str">
            <v>003523</v>
          </cell>
          <cell r="C125">
            <v>914</v>
          </cell>
          <cell r="D125">
            <v>0</v>
          </cell>
          <cell r="E125">
            <v>870</v>
          </cell>
          <cell r="F125">
            <v>0</v>
          </cell>
          <cell r="G125">
            <v>0</v>
          </cell>
          <cell r="H125">
            <v>0</v>
          </cell>
          <cell r="I125">
            <v>5.0574712643678161</v>
          </cell>
          <cell r="J125">
            <v>6.0109400009323908</v>
          </cell>
          <cell r="K125">
            <v>0</v>
          </cell>
          <cell r="L125">
            <v>0</v>
          </cell>
          <cell r="N125">
            <v>0</v>
          </cell>
          <cell r="O125">
            <v>52.295178008111805</v>
          </cell>
          <cell r="P125">
            <v>0</v>
          </cell>
        </row>
        <row r="126">
          <cell r="A126" t="str">
            <v>Ttl ASP</v>
          </cell>
          <cell r="B126" t="str">
            <v>A000DX</v>
          </cell>
          <cell r="C126">
            <v>40545</v>
          </cell>
          <cell r="D126">
            <v>34314</v>
          </cell>
          <cell r="E126">
            <v>42613</v>
          </cell>
          <cell r="F126">
            <v>29939</v>
          </cell>
          <cell r="G126">
            <v>18.158769015562161</v>
          </cell>
          <cell r="H126">
            <v>18.158769015562161</v>
          </cell>
          <cell r="I126">
            <v>-4.8529791378217917</v>
          </cell>
          <cell r="J126">
            <v>-4.7394200146770888</v>
          </cell>
          <cell r="K126">
            <v>35.42536490864758</v>
          </cell>
          <cell r="L126">
            <v>35.42536490864758</v>
          </cell>
          <cell r="N126">
            <v>6230.9999999999991</v>
          </cell>
          <cell r="O126">
            <v>-2019.609050854348</v>
          </cell>
          <cell r="P126">
            <v>10605.999999999998</v>
          </cell>
        </row>
        <row r="127">
          <cell r="A127" t="str">
            <v>Ttl Licitra</v>
          </cell>
          <cell r="B127" t="str">
            <v>A000CK</v>
          </cell>
          <cell r="C127">
            <v>436654</v>
          </cell>
          <cell r="D127">
            <v>467725</v>
          </cell>
          <cell r="E127">
            <v>444736</v>
          </cell>
          <cell r="F127">
            <v>422741</v>
          </cell>
          <cell r="G127">
            <v>-6.6430060398738577</v>
          </cell>
          <cell r="H127">
            <v>-8.5102038382858929</v>
          </cell>
          <cell r="I127">
            <v>-1.8172578788314866</v>
          </cell>
          <cell r="J127">
            <v>-1.6127637737251292</v>
          </cell>
          <cell r="K127">
            <v>3.2911404382352316</v>
          </cell>
          <cell r="L127">
            <v>0.97464228219182025</v>
          </cell>
          <cell r="N127">
            <v>-39804.350902622697</v>
          </cell>
          <cell r="O127">
            <v>-7172.5410967141906</v>
          </cell>
          <cell r="P127">
            <v>4120.2125301605229</v>
          </cell>
        </row>
        <row r="128">
          <cell r="A128" t="str">
            <v>Independ Tech USA</v>
          </cell>
          <cell r="B128" t="str">
            <v>001620</v>
          </cell>
          <cell r="C128">
            <v>184</v>
          </cell>
          <cell r="D128">
            <v>7917</v>
          </cell>
          <cell r="E128">
            <v>0</v>
          </cell>
          <cell r="F128">
            <v>0</v>
          </cell>
          <cell r="G128">
            <v>-97.675887331059727</v>
          </cell>
          <cell r="H128">
            <v>-97.675887331059727</v>
          </cell>
          <cell r="I128">
            <v>0</v>
          </cell>
          <cell r="J128">
            <v>0</v>
          </cell>
          <cell r="K128">
            <v>0</v>
          </cell>
          <cell r="L128">
            <v>0</v>
          </cell>
          <cell r="N128">
            <v>-7732.9999999999991</v>
          </cell>
          <cell r="O128">
            <v>0</v>
          </cell>
          <cell r="P128">
            <v>0</v>
          </cell>
        </row>
        <row r="129">
          <cell r="A129" t="str">
            <v>Independence Tech Zug</v>
          </cell>
          <cell r="B129" t="str">
            <v>004692</v>
          </cell>
          <cell r="C129">
            <v>0</v>
          </cell>
          <cell r="D129">
            <v>0</v>
          </cell>
          <cell r="E129">
            <v>111</v>
          </cell>
          <cell r="F129">
            <v>0</v>
          </cell>
          <cell r="G129">
            <v>0</v>
          </cell>
          <cell r="H129">
            <v>0</v>
          </cell>
          <cell r="I129">
            <v>-100</v>
          </cell>
          <cell r="J129">
            <v>-100</v>
          </cell>
          <cell r="K129">
            <v>0</v>
          </cell>
          <cell r="L129">
            <v>0</v>
          </cell>
          <cell r="N129">
            <v>0</v>
          </cell>
          <cell r="O129">
            <v>-111</v>
          </cell>
          <cell r="P129">
            <v>0</v>
          </cell>
        </row>
        <row r="130">
          <cell r="A130" t="str">
            <v>Ttl Independence Tech</v>
          </cell>
          <cell r="B130" t="str">
            <v>A000CC</v>
          </cell>
          <cell r="C130">
            <v>184</v>
          </cell>
          <cell r="D130">
            <v>7917</v>
          </cell>
          <cell r="E130">
            <v>111</v>
          </cell>
          <cell r="F130">
            <v>0</v>
          </cell>
          <cell r="G130">
            <v>-97.675887331059727</v>
          </cell>
          <cell r="H130">
            <v>-97.675887331059727</v>
          </cell>
          <cell r="I130">
            <v>65.765765765765764</v>
          </cell>
          <cell r="J130">
            <v>65.765765765765764</v>
          </cell>
          <cell r="K130">
            <v>0</v>
          </cell>
          <cell r="L130">
            <v>0</v>
          </cell>
          <cell r="N130">
            <v>-7732.9999999999991</v>
          </cell>
          <cell r="O130">
            <v>73</v>
          </cell>
          <cell r="P130">
            <v>0</v>
          </cell>
        </row>
        <row r="131">
          <cell r="A131" t="str">
            <v>J&amp;J HCS USA</v>
          </cell>
          <cell r="B131" t="str">
            <v>001710</v>
          </cell>
          <cell r="C131">
            <v>4935</v>
          </cell>
          <cell r="D131">
            <v>4925</v>
          </cell>
          <cell r="E131">
            <v>4756</v>
          </cell>
          <cell r="F131">
            <v>9301</v>
          </cell>
          <cell r="G131">
            <v>0.20304568527918782</v>
          </cell>
          <cell r="H131">
            <v>0.20304568527918782</v>
          </cell>
          <cell r="I131">
            <v>3.7636669470142983</v>
          </cell>
          <cell r="J131">
            <v>3.7636669470142983</v>
          </cell>
          <cell r="K131">
            <v>-46.941189119449518</v>
          </cell>
          <cell r="L131">
            <v>-46.941189119449518</v>
          </cell>
          <cell r="N131">
            <v>10</v>
          </cell>
          <cell r="O131">
            <v>179.00000000000003</v>
          </cell>
          <cell r="P131">
            <v>-4366</v>
          </cell>
        </row>
        <row r="132">
          <cell r="A132" t="str">
            <v>Subtotal Other HCS</v>
          </cell>
          <cell r="B132" t="str">
            <v>A000CS</v>
          </cell>
          <cell r="C132">
            <v>4935</v>
          </cell>
          <cell r="D132">
            <v>4925</v>
          </cell>
          <cell r="E132">
            <v>4756</v>
          </cell>
          <cell r="F132">
            <v>9301</v>
          </cell>
          <cell r="G132">
            <v>0.20304568527918782</v>
          </cell>
          <cell r="H132">
            <v>0.20304568527918782</v>
          </cell>
          <cell r="I132">
            <v>3.7636669470142983</v>
          </cell>
          <cell r="J132">
            <v>3.7636669470142983</v>
          </cell>
          <cell r="K132">
            <v>-46.941189119449518</v>
          </cell>
          <cell r="L132">
            <v>-46.941189119449518</v>
          </cell>
          <cell r="N132">
            <v>10</v>
          </cell>
          <cell r="O132">
            <v>179.00000000000003</v>
          </cell>
          <cell r="P132">
            <v>-4366</v>
          </cell>
        </row>
        <row r="133">
          <cell r="A133" t="str">
            <v>JJ Med Divested USA</v>
          </cell>
          <cell r="B133" t="str">
            <v>001752</v>
          </cell>
          <cell r="C133">
            <v>0</v>
          </cell>
          <cell r="D133">
            <v>-28500</v>
          </cell>
          <cell r="E133">
            <v>0</v>
          </cell>
          <cell r="F133">
            <v>0</v>
          </cell>
          <cell r="G133">
            <v>100</v>
          </cell>
          <cell r="H133">
            <v>100</v>
          </cell>
          <cell r="I133">
            <v>0</v>
          </cell>
          <cell r="J133">
            <v>0</v>
          </cell>
          <cell r="K133">
            <v>0</v>
          </cell>
          <cell r="L133">
            <v>0</v>
          </cell>
          <cell r="N133">
            <v>-28500</v>
          </cell>
          <cell r="O133">
            <v>0</v>
          </cell>
          <cell r="P133">
            <v>0</v>
          </cell>
        </row>
        <row r="134">
          <cell r="A134" t="str">
            <v>Other Medical Devices</v>
          </cell>
          <cell r="B134" t="str">
            <v>A000CP</v>
          </cell>
          <cell r="C134">
            <v>0</v>
          </cell>
          <cell r="D134">
            <v>-28500</v>
          </cell>
          <cell r="E134">
            <v>0</v>
          </cell>
          <cell r="F134">
            <v>0</v>
          </cell>
          <cell r="G134">
            <v>100</v>
          </cell>
          <cell r="H134">
            <v>100</v>
          </cell>
          <cell r="I134">
            <v>0</v>
          </cell>
          <cell r="J134">
            <v>0</v>
          </cell>
          <cell r="K134">
            <v>0</v>
          </cell>
          <cell r="L134">
            <v>0</v>
          </cell>
          <cell r="N134">
            <v>-28500</v>
          </cell>
          <cell r="O134">
            <v>0</v>
          </cell>
          <cell r="P134">
            <v>0</v>
          </cell>
        </row>
        <row r="135">
          <cell r="A135" t="str">
            <v>Ttl Med Devices</v>
          </cell>
          <cell r="B135" t="str">
            <v>A000BE</v>
          </cell>
          <cell r="C135">
            <v>2811828</v>
          </cell>
          <cell r="D135">
            <v>2869674</v>
          </cell>
          <cell r="E135">
            <v>2841834</v>
          </cell>
          <cell r="F135">
            <v>2235163</v>
          </cell>
          <cell r="G135">
            <v>-2.0157690385737195</v>
          </cell>
          <cell r="H135">
            <v>-5.1748959571927413</v>
          </cell>
          <cell r="I135">
            <v>-1.055867443348204</v>
          </cell>
          <cell r="J135">
            <v>-0.93885446091824043</v>
          </cell>
          <cell r="K135">
            <v>25.799684407803817</v>
          </cell>
          <cell r="L135">
            <v>21.7265543583012</v>
          </cell>
          <cell r="N135">
            <v>-148502.64381061122</v>
          </cell>
          <cell r="O135">
            <v>-26680.68528089127</v>
          </cell>
          <cell r="P135">
            <v>485623.9041916359</v>
          </cell>
        </row>
        <row r="136">
          <cell r="A136" t="str">
            <v>Total Med Devices incl Ad</v>
          </cell>
          <cell r="B136" t="str">
            <v>A000A8</v>
          </cell>
          <cell r="C136">
            <v>2811828</v>
          </cell>
          <cell r="D136">
            <v>2869674</v>
          </cell>
          <cell r="E136">
            <v>2841834</v>
          </cell>
          <cell r="F136">
            <v>2235163</v>
          </cell>
          <cell r="G136">
            <v>-2.0157690385737195</v>
          </cell>
          <cell r="H136">
            <v>-5.1748959571927413</v>
          </cell>
          <cell r="I136">
            <v>-1.055867443348204</v>
          </cell>
          <cell r="J136">
            <v>-0.93885446091824043</v>
          </cell>
          <cell r="K136">
            <v>25.799684407803817</v>
          </cell>
          <cell r="L136">
            <v>21.7265543583012</v>
          </cell>
          <cell r="N136">
            <v>-148502.64381061122</v>
          </cell>
          <cell r="O136">
            <v>-26680.68528089127</v>
          </cell>
          <cell r="P136">
            <v>485623.9041916359</v>
          </cell>
        </row>
        <row r="137">
          <cell r="A137" t="str">
            <v>OCD USA</v>
          </cell>
          <cell r="B137" t="str">
            <v>001200</v>
          </cell>
          <cell r="C137">
            <v>145594</v>
          </cell>
          <cell r="D137">
            <v>160245</v>
          </cell>
          <cell r="E137">
            <v>148324</v>
          </cell>
          <cell r="F137">
            <v>145339</v>
          </cell>
          <cell r="G137">
            <v>-9.1428749726980563</v>
          </cell>
          <cell r="H137">
            <v>-9.1428749726980563</v>
          </cell>
          <cell r="I137">
            <v>-1.8405652490493785</v>
          </cell>
          <cell r="J137">
            <v>-1.8405652490493785</v>
          </cell>
          <cell r="K137">
            <v>0.17545187458287173</v>
          </cell>
          <cell r="L137">
            <v>0.17545187458287173</v>
          </cell>
          <cell r="N137">
            <v>-14651</v>
          </cell>
          <cell r="O137">
            <v>-2730.0000000000005</v>
          </cell>
          <cell r="P137">
            <v>254.99999999999997</v>
          </cell>
        </row>
        <row r="138">
          <cell r="A138" t="str">
            <v>OCD Canada</v>
          </cell>
          <cell r="B138" t="str">
            <v>003260</v>
          </cell>
          <cell r="C138">
            <v>7065</v>
          </cell>
          <cell r="D138">
            <v>7675</v>
          </cell>
          <cell r="E138">
            <v>7366</v>
          </cell>
          <cell r="F138">
            <v>6614</v>
          </cell>
          <cell r="G138">
            <v>-7.9478827361563518</v>
          </cell>
          <cell r="H138">
            <v>-19.920991952027229</v>
          </cell>
          <cell r="I138">
            <v>-4.0863426554439313</v>
          </cell>
          <cell r="J138">
            <v>-4.8455489887429968</v>
          </cell>
          <cell r="K138">
            <v>6.8188690656183866</v>
          </cell>
          <cell r="L138">
            <v>-5.6961495957110531</v>
          </cell>
          <cell r="N138">
            <v>-1528.9361323180897</v>
          </cell>
          <cell r="O138">
            <v>-356.92313851080911</v>
          </cell>
          <cell r="P138">
            <v>-376.74333426032905</v>
          </cell>
        </row>
        <row r="139">
          <cell r="A139" t="str">
            <v>OCD North Am</v>
          </cell>
          <cell r="B139" t="str">
            <v>A000DY</v>
          </cell>
          <cell r="C139">
            <v>152659</v>
          </cell>
          <cell r="D139">
            <v>167920</v>
          </cell>
          <cell r="E139">
            <v>155690</v>
          </cell>
          <cell r="F139">
            <v>151953</v>
          </cell>
          <cell r="G139">
            <v>-9.0882563125297757</v>
          </cell>
          <cell r="H139">
            <v>-9.635502699093669</v>
          </cell>
          <cell r="I139">
            <v>-1.9468173935384416</v>
          </cell>
          <cell r="J139">
            <v>-1.9827369378321078</v>
          </cell>
          <cell r="K139">
            <v>0.46461734878547967</v>
          </cell>
          <cell r="L139">
            <v>-8.0119072516060277E-2</v>
          </cell>
          <cell r="N139">
            <v>-16179.936132318089</v>
          </cell>
          <cell r="O139">
            <v>-3086.9231385108083</v>
          </cell>
          <cell r="P139">
            <v>-121.74333426032906</v>
          </cell>
        </row>
        <row r="140">
          <cell r="A140" t="str">
            <v>OCD France</v>
          </cell>
          <cell r="B140" t="str">
            <v>002180</v>
          </cell>
          <cell r="C140">
            <v>15520</v>
          </cell>
          <cell r="D140">
            <v>13556</v>
          </cell>
          <cell r="E140">
            <v>16183</v>
          </cell>
          <cell r="F140">
            <v>12480</v>
          </cell>
          <cell r="G140">
            <v>14.488049572145176</v>
          </cell>
          <cell r="H140">
            <v>1.3970080425385805</v>
          </cell>
          <cell r="I140">
            <v>-4.096891800037076</v>
          </cell>
          <cell r="J140">
            <v>-3.0041819684150473</v>
          </cell>
          <cell r="K140">
            <v>24.358974358974358</v>
          </cell>
          <cell r="L140">
            <v>8.2510387652054504</v>
          </cell>
          <cell r="N140">
            <v>189.37841024652997</v>
          </cell>
          <cell r="O140">
            <v>-486.16676794860712</v>
          </cell>
          <cell r="P140">
            <v>1029.7296378976403</v>
          </cell>
        </row>
        <row r="141">
          <cell r="A141" t="str">
            <v>OCD Germany</v>
          </cell>
          <cell r="B141" t="str">
            <v>003630</v>
          </cell>
          <cell r="C141">
            <v>16531</v>
          </cell>
          <cell r="D141">
            <v>18383</v>
          </cell>
          <cell r="E141">
            <v>16817</v>
          </cell>
          <cell r="F141">
            <v>16188</v>
          </cell>
          <cell r="G141">
            <v>-10.07452537670674</v>
          </cell>
          <cell r="H141">
            <v>-20.222134110069575</v>
          </cell>
          <cell r="I141">
            <v>-1.7006600463816375</v>
          </cell>
          <cell r="J141">
            <v>-0.64831184339585546</v>
          </cell>
          <cell r="K141">
            <v>2.1188534717074381</v>
          </cell>
          <cell r="L141">
            <v>-11.431800906562394</v>
          </cell>
          <cell r="N141">
            <v>-3717.4349134540903</v>
          </cell>
          <cell r="O141">
            <v>-109.02660270388101</v>
          </cell>
          <cell r="P141">
            <v>-1850.5799307543202</v>
          </cell>
        </row>
        <row r="142">
          <cell r="A142" t="str">
            <v>OCD Italy</v>
          </cell>
          <cell r="B142" t="str">
            <v>004000</v>
          </cell>
          <cell r="C142">
            <v>16655</v>
          </cell>
          <cell r="D142">
            <v>15791</v>
          </cell>
          <cell r="E142">
            <v>18126</v>
          </cell>
          <cell r="F142">
            <v>15428</v>
          </cell>
          <cell r="G142">
            <v>5.4714710911278575</v>
          </cell>
          <cell r="H142">
            <v>-6.6501210345098469</v>
          </cell>
          <cell r="I142">
            <v>-8.1154143219684425</v>
          </cell>
          <cell r="J142">
            <v>-7.0521091565914702</v>
          </cell>
          <cell r="K142">
            <v>7.953072336012446</v>
          </cell>
          <cell r="L142">
            <v>-5.9090948876102924</v>
          </cell>
          <cell r="N142">
            <v>-1050.1206125594499</v>
          </cell>
          <cell r="O142">
            <v>-1278.2653057237699</v>
          </cell>
          <cell r="P142">
            <v>-911.65515926051592</v>
          </cell>
        </row>
        <row r="143">
          <cell r="A143" t="str">
            <v>OCD Portugal</v>
          </cell>
          <cell r="B143" t="str">
            <v>004430</v>
          </cell>
          <cell r="C143">
            <v>1843</v>
          </cell>
          <cell r="D143">
            <v>1799</v>
          </cell>
          <cell r="E143">
            <v>1930</v>
          </cell>
          <cell r="F143">
            <v>1336</v>
          </cell>
          <cell r="G143">
            <v>2.4458032240133409</v>
          </cell>
          <cell r="H143">
            <v>-8.9700498775144535</v>
          </cell>
          <cell r="I143">
            <v>-4.5077720207253886</v>
          </cell>
          <cell r="J143">
            <v>-3.5164152784816984</v>
          </cell>
          <cell r="K143">
            <v>37.949101796407184</v>
          </cell>
          <cell r="L143">
            <v>19.348438651987578</v>
          </cell>
          <cell r="N143">
            <v>-161.37119729648501</v>
          </cell>
          <cell r="O143">
            <v>-67.866814874696786</v>
          </cell>
          <cell r="P143">
            <v>258.49514039055401</v>
          </cell>
        </row>
        <row r="144">
          <cell r="A144" t="str">
            <v>OCD Spain</v>
          </cell>
          <cell r="B144" t="str">
            <v>004580</v>
          </cell>
          <cell r="C144">
            <v>5035</v>
          </cell>
          <cell r="D144">
            <v>4736</v>
          </cell>
          <cell r="E144">
            <v>5141</v>
          </cell>
          <cell r="F144">
            <v>3849</v>
          </cell>
          <cell r="G144">
            <v>6.3133445945945947</v>
          </cell>
          <cell r="H144">
            <v>-5.7338045403250231</v>
          </cell>
          <cell r="I144">
            <v>-2.0618556701030921</v>
          </cell>
          <cell r="J144">
            <v>-0.99544383968408301</v>
          </cell>
          <cell r="K144">
            <v>30.813198233307354</v>
          </cell>
          <cell r="L144">
            <v>13.55554642986991</v>
          </cell>
          <cell r="N144">
            <v>-271.5529830297931</v>
          </cell>
          <cell r="O144">
            <v>-51.175767798158709</v>
          </cell>
          <cell r="P144">
            <v>521.75298208569291</v>
          </cell>
        </row>
        <row r="145">
          <cell r="A145" t="str">
            <v>OCD Northern Europe</v>
          </cell>
          <cell r="B145" t="str">
            <v>005020</v>
          </cell>
          <cell r="C145">
            <v>19003</v>
          </cell>
          <cell r="D145">
            <v>21350</v>
          </cell>
          <cell r="E145">
            <v>18980</v>
          </cell>
          <cell r="F145">
            <v>19707</v>
          </cell>
          <cell r="G145">
            <v>-10.992974238875878</v>
          </cell>
          <cell r="H145">
            <v>-13.06782901135527</v>
          </cell>
          <cell r="I145">
            <v>0.12118018967334038</v>
          </cell>
          <cell r="J145">
            <v>6.7959522080708115E-2</v>
          </cell>
          <cell r="K145">
            <v>-3.5723347034048811</v>
          </cell>
          <cell r="L145">
            <v>-7.1381957414902342</v>
          </cell>
          <cell r="N145">
            <v>-2789.9814939243502</v>
          </cell>
          <cell r="O145">
            <v>12.8987172909184</v>
          </cell>
          <cell r="P145">
            <v>-1406.7242347754805</v>
          </cell>
        </row>
        <row r="146">
          <cell r="A146" t="str">
            <v>OCD Europe</v>
          </cell>
          <cell r="B146" t="str">
            <v>A000FI</v>
          </cell>
          <cell r="C146">
            <v>74587</v>
          </cell>
          <cell r="D146">
            <v>75615</v>
          </cell>
          <cell r="E146">
            <v>77177</v>
          </cell>
          <cell r="F146">
            <v>68988</v>
          </cell>
          <cell r="G146">
            <v>-1.3595186140316076</v>
          </cell>
          <cell r="H146">
            <v>-10.316845586216543</v>
          </cell>
          <cell r="I146">
            <v>-3.3559221011441229</v>
          </cell>
          <cell r="J146">
            <v>-2.565016185856142</v>
          </cell>
          <cell r="K146">
            <v>8.1159042152258358</v>
          </cell>
          <cell r="L146">
            <v>-3.4194085412193851</v>
          </cell>
          <cell r="N146">
            <v>-7801.0827900176391</v>
          </cell>
          <cell r="O146">
            <v>-1979.6025417581948</v>
          </cell>
          <cell r="P146">
            <v>-2358.9815644164296</v>
          </cell>
        </row>
        <row r="147">
          <cell r="A147" t="str">
            <v>OCD KK Japan</v>
          </cell>
          <cell r="B147" t="str">
            <v>004100</v>
          </cell>
          <cell r="C147">
            <v>35863</v>
          </cell>
          <cell r="D147">
            <v>34600</v>
          </cell>
          <cell r="E147">
            <v>36571</v>
          </cell>
          <cell r="F147">
            <v>33748</v>
          </cell>
          <cell r="G147">
            <v>3.6502890173410409</v>
          </cell>
          <cell r="H147">
            <v>-0.55760539946869947</v>
          </cell>
          <cell r="I147">
            <v>-1.9359601870334415</v>
          </cell>
          <cell r="J147">
            <v>-3.1943279961798421</v>
          </cell>
          <cell r="K147">
            <v>6.2670380466990636</v>
          </cell>
          <cell r="L147">
            <v>3.3941319105371588</v>
          </cell>
          <cell r="N147">
            <v>-192.93146821617</v>
          </cell>
          <cell r="O147">
            <v>-1168.1976914829302</v>
          </cell>
          <cell r="P147">
            <v>1145.4516371680804</v>
          </cell>
        </row>
        <row r="148">
          <cell r="A148" t="str">
            <v>OCD Australia</v>
          </cell>
          <cell r="B148" t="str">
            <v>002965</v>
          </cell>
          <cell r="C148">
            <v>2830</v>
          </cell>
          <cell r="D148">
            <v>2883</v>
          </cell>
          <cell r="E148">
            <v>3102</v>
          </cell>
          <cell r="F148">
            <v>2612</v>
          </cell>
          <cell r="G148">
            <v>-1.838362816510579</v>
          </cell>
          <cell r="H148">
            <v>-16.461184268778389</v>
          </cell>
          <cell r="I148">
            <v>-8.7685364281108971</v>
          </cell>
          <cell r="J148">
            <v>-8.6972302211761772</v>
          </cell>
          <cell r="K148">
            <v>8.3460949464012248</v>
          </cell>
          <cell r="L148">
            <v>-10.232121473288059</v>
          </cell>
          <cell r="N148">
            <v>-474.57594246888095</v>
          </cell>
          <cell r="O148">
            <v>-269.78808146088505</v>
          </cell>
          <cell r="P148">
            <v>-267.2630128822841</v>
          </cell>
        </row>
        <row r="149">
          <cell r="A149" t="str">
            <v>OCD Singapore</v>
          </cell>
          <cell r="B149" t="str">
            <v>004475</v>
          </cell>
          <cell r="C149">
            <v>5815</v>
          </cell>
          <cell r="D149">
            <v>6734</v>
          </cell>
          <cell r="E149">
            <v>6488</v>
          </cell>
          <cell r="F149">
            <v>6518</v>
          </cell>
          <cell r="G149">
            <v>-13.647163647163648</v>
          </cell>
          <cell r="H149">
            <v>-13.647163647163648</v>
          </cell>
          <cell r="I149">
            <v>-10.372996300863134</v>
          </cell>
          <cell r="J149">
            <v>-10.372996300863134</v>
          </cell>
          <cell r="K149">
            <v>-10.785517029763733</v>
          </cell>
          <cell r="L149">
            <v>-10.785517029763733</v>
          </cell>
          <cell r="N149">
            <v>-919.00000000000011</v>
          </cell>
          <cell r="O149">
            <v>-673.00000000000011</v>
          </cell>
          <cell r="P149">
            <v>-703.00000000000023</v>
          </cell>
        </row>
        <row r="150">
          <cell r="A150" t="str">
            <v>OCD India</v>
          </cell>
          <cell r="B150" t="str">
            <v>003871</v>
          </cell>
          <cell r="C150">
            <v>2055</v>
          </cell>
          <cell r="D150">
            <v>1855</v>
          </cell>
          <cell r="E150">
            <v>1918</v>
          </cell>
          <cell r="F150">
            <v>1574</v>
          </cell>
          <cell r="G150">
            <v>10.781671159029649</v>
          </cell>
          <cell r="H150">
            <v>5.8057755731670628</v>
          </cell>
          <cell r="I150">
            <v>7.1428571428571432</v>
          </cell>
          <cell r="J150">
            <v>6.7755479055736174</v>
          </cell>
          <cell r="K150">
            <v>30.559085133418044</v>
          </cell>
          <cell r="L150">
            <v>23.817742579555844</v>
          </cell>
          <cell r="N150">
            <v>107.69713688224901</v>
          </cell>
          <cell r="O150">
            <v>129.95500882890198</v>
          </cell>
          <cell r="P150">
            <v>374.89126820220901</v>
          </cell>
        </row>
        <row r="151">
          <cell r="A151" t="str">
            <v>OCD Asia/Pac</v>
          </cell>
          <cell r="B151" t="str">
            <v>A000FJ</v>
          </cell>
          <cell r="C151">
            <v>46563</v>
          </cell>
          <cell r="D151">
            <v>46072</v>
          </cell>
          <cell r="E151">
            <v>48079</v>
          </cell>
          <cell r="F151">
            <v>44452</v>
          </cell>
          <cell r="G151">
            <v>1.065723215836083</v>
          </cell>
          <cell r="H151">
            <v>-3.2097809381029734</v>
          </cell>
          <cell r="I151">
            <v>-3.153143784188523</v>
          </cell>
          <cell r="J151">
            <v>-4.1203659895482714</v>
          </cell>
          <cell r="K151">
            <v>4.7489426797444434</v>
          </cell>
          <cell r="L151">
            <v>1.2374693883020005</v>
          </cell>
          <cell r="N151">
            <v>-1478.8102738028019</v>
          </cell>
          <cell r="O151">
            <v>-1981.0307641149134</v>
          </cell>
          <cell r="P151">
            <v>550.07989248800527</v>
          </cell>
        </row>
        <row r="152">
          <cell r="A152" t="str">
            <v>OCD Int'l</v>
          </cell>
          <cell r="B152" t="str">
            <v>A000DZ</v>
          </cell>
          <cell r="C152">
            <v>121150</v>
          </cell>
          <cell r="D152">
            <v>121687</v>
          </cell>
          <cell r="E152">
            <v>125256</v>
          </cell>
          <cell r="F152">
            <v>113440</v>
          </cell>
          <cell r="G152">
            <v>-0.44129611215659853</v>
          </cell>
          <cell r="H152">
            <v>-7.6260348795026918</v>
          </cell>
          <cell r="I152">
            <v>-3.2780864788912312</v>
          </cell>
          <cell r="J152">
            <v>-3.1620308056086004</v>
          </cell>
          <cell r="K152">
            <v>6.7965444287729193</v>
          </cell>
          <cell r="L152">
            <v>-1.5945889209524198</v>
          </cell>
          <cell r="N152">
            <v>-9279.8930638204401</v>
          </cell>
          <cell r="O152">
            <v>-3960.6333058731084</v>
          </cell>
          <cell r="P152">
            <v>-1808.9016719284252</v>
          </cell>
        </row>
        <row r="153">
          <cell r="A153" t="str">
            <v>Ttl OCD</v>
          </cell>
          <cell r="B153" t="str">
            <v>A000CM</v>
          </cell>
          <cell r="C153">
            <v>273809</v>
          </cell>
          <cell r="D153">
            <v>289607</v>
          </cell>
          <cell r="E153">
            <v>280946</v>
          </cell>
          <cell r="F153">
            <v>265393</v>
          </cell>
          <cell r="G153">
            <v>-5.4549786434720158</v>
          </cell>
          <cell r="H153">
            <v>-8.7911649912255339</v>
          </cell>
          <cell r="I153">
            <v>-2.5403458315832941</v>
          </cell>
          <cell r="J153">
            <v>-2.5085092666860964</v>
          </cell>
          <cell r="K153">
            <v>3.171146186975542</v>
          </cell>
          <cell r="L153">
            <v>-0.72746643889957685</v>
          </cell>
          <cell r="N153">
            <v>-25459.829196138529</v>
          </cell>
          <cell r="O153">
            <v>-7047.5564443839212</v>
          </cell>
          <cell r="P153">
            <v>-1930.6450061887538</v>
          </cell>
        </row>
        <row r="154">
          <cell r="A154" t="str">
            <v>LifeScan USA</v>
          </cell>
          <cell r="B154" t="str">
            <v>001520</v>
          </cell>
          <cell r="C154">
            <v>213941</v>
          </cell>
          <cell r="D154">
            <v>260325</v>
          </cell>
          <cell r="E154">
            <v>201354</v>
          </cell>
          <cell r="F154">
            <v>204464</v>
          </cell>
          <cell r="G154">
            <v>-17.817727840199751</v>
          </cell>
          <cell r="H154">
            <v>-17.817727840199751</v>
          </cell>
          <cell r="I154">
            <v>6.2511795146855773</v>
          </cell>
          <cell r="J154">
            <v>6.2511795146855773</v>
          </cell>
          <cell r="K154">
            <v>4.6350457782299088</v>
          </cell>
          <cell r="L154">
            <v>4.6350457782299088</v>
          </cell>
          <cell r="N154">
            <v>-46384</v>
          </cell>
          <cell r="O154">
            <v>12586.999999999996</v>
          </cell>
          <cell r="P154">
            <v>9477.0000000000018</v>
          </cell>
        </row>
        <row r="155">
          <cell r="A155" t="str">
            <v>Ttl Demestic LifeScan</v>
          </cell>
          <cell r="B155" t="str">
            <v>A000EE</v>
          </cell>
          <cell r="C155">
            <v>213941</v>
          </cell>
          <cell r="D155">
            <v>260325</v>
          </cell>
          <cell r="E155">
            <v>201354</v>
          </cell>
          <cell r="F155">
            <v>204464</v>
          </cell>
          <cell r="G155">
            <v>-17.817727840199751</v>
          </cell>
          <cell r="H155">
            <v>-17.817727840199751</v>
          </cell>
          <cell r="I155">
            <v>6.2511795146855773</v>
          </cell>
          <cell r="J155">
            <v>6.2511795146855773</v>
          </cell>
          <cell r="K155">
            <v>4.6350457782299088</v>
          </cell>
          <cell r="L155">
            <v>4.6350457782299088</v>
          </cell>
          <cell r="N155">
            <v>-46384</v>
          </cell>
          <cell r="O155">
            <v>12586.999999999996</v>
          </cell>
          <cell r="P155">
            <v>9477.0000000000018</v>
          </cell>
        </row>
        <row r="156">
          <cell r="A156" t="str">
            <v>LifeScan Canada</v>
          </cell>
          <cell r="B156" t="str">
            <v>003230</v>
          </cell>
          <cell r="C156">
            <v>18611</v>
          </cell>
          <cell r="D156">
            <v>17943</v>
          </cell>
          <cell r="E156">
            <v>21269</v>
          </cell>
          <cell r="F156">
            <v>13785</v>
          </cell>
          <cell r="G156">
            <v>3.722900295379814</v>
          </cell>
          <cell r="H156">
            <v>-9.0799411678971715</v>
          </cell>
          <cell r="I156">
            <v>-12.497061450937984</v>
          </cell>
          <cell r="J156">
            <v>-13.094486738080635</v>
          </cell>
          <cell r="K156">
            <v>35.009067827348566</v>
          </cell>
          <cell r="L156">
            <v>19.96627973542742</v>
          </cell>
          <cell r="N156">
            <v>-1629.2138437557894</v>
          </cell>
          <cell r="O156">
            <v>-2785.0663843223701</v>
          </cell>
          <cell r="P156">
            <v>2752.3516615286699</v>
          </cell>
        </row>
        <row r="157">
          <cell r="A157" t="str">
            <v>Subtotal Lifescan Other</v>
          </cell>
          <cell r="B157" t="str">
            <v>A000FQ</v>
          </cell>
          <cell r="C157">
            <v>18611</v>
          </cell>
          <cell r="D157">
            <v>17943</v>
          </cell>
          <cell r="E157">
            <v>21269</v>
          </cell>
          <cell r="F157">
            <v>13785</v>
          </cell>
          <cell r="G157">
            <v>3.722900295379814</v>
          </cell>
          <cell r="H157">
            <v>-9.0799411678971715</v>
          </cell>
          <cell r="I157">
            <v>-12.497061450937984</v>
          </cell>
          <cell r="J157">
            <v>-13.094486738080635</v>
          </cell>
          <cell r="K157">
            <v>35.009067827348566</v>
          </cell>
          <cell r="L157">
            <v>19.96627973542742</v>
          </cell>
          <cell r="N157">
            <v>-1629.2138437557894</v>
          </cell>
          <cell r="O157">
            <v>-2785.0663843223701</v>
          </cell>
          <cell r="P157">
            <v>2752.3516615286699</v>
          </cell>
        </row>
        <row r="158">
          <cell r="A158" t="str">
            <v>LifeScan Belgium</v>
          </cell>
          <cell r="B158" t="str">
            <v>003080</v>
          </cell>
          <cell r="C158">
            <v>7784</v>
          </cell>
          <cell r="D158">
            <v>6324</v>
          </cell>
          <cell r="E158">
            <v>6875</v>
          </cell>
          <cell r="F158">
            <v>5382</v>
          </cell>
          <cell r="G158">
            <v>23.086654016445287</v>
          </cell>
          <cell r="H158">
            <v>9.2538602583603424</v>
          </cell>
          <cell r="I158">
            <v>13.221818181818183</v>
          </cell>
          <cell r="J158">
            <v>14.401914254358344</v>
          </cell>
          <cell r="K158">
            <v>44.630248978075073</v>
          </cell>
          <cell r="L158">
            <v>25.29893111875084</v>
          </cell>
          <cell r="N158">
            <v>585.21412273870806</v>
          </cell>
          <cell r="O158">
            <v>990.13160498713614</v>
          </cell>
          <cell r="P158">
            <v>1361.5884728111703</v>
          </cell>
        </row>
        <row r="159">
          <cell r="A159" t="str">
            <v>LifeScan France</v>
          </cell>
          <cell r="B159" t="str">
            <v>003510</v>
          </cell>
          <cell r="C159">
            <v>28742</v>
          </cell>
          <cell r="D159">
            <v>21422</v>
          </cell>
          <cell r="E159">
            <v>24507</v>
          </cell>
          <cell r="F159">
            <v>17662</v>
          </cell>
          <cell r="G159">
            <v>34.17047894687704</v>
          </cell>
          <cell r="H159">
            <v>19.388506022518715</v>
          </cell>
          <cell r="I159">
            <v>17.280776920879749</v>
          </cell>
          <cell r="J159">
            <v>18.408120403566208</v>
          </cell>
          <cell r="K159">
            <v>62.733552259087311</v>
          </cell>
          <cell r="L159">
            <v>40.290179503846794</v>
          </cell>
          <cell r="N159">
            <v>4153.405760143959</v>
          </cell>
          <cell r="O159">
            <v>4511.2780673019706</v>
          </cell>
          <cell r="P159">
            <v>7116.051503969421</v>
          </cell>
        </row>
        <row r="160">
          <cell r="A160" t="str">
            <v>LifeScan Germany</v>
          </cell>
          <cell r="B160" t="str">
            <v>003570</v>
          </cell>
          <cell r="C160">
            <v>24316</v>
          </cell>
          <cell r="D160">
            <v>21755</v>
          </cell>
          <cell r="E160">
            <v>24009</v>
          </cell>
          <cell r="F160">
            <v>18624</v>
          </cell>
          <cell r="G160">
            <v>11.772006435302229</v>
          </cell>
          <cell r="H160">
            <v>-0.64481765060953355</v>
          </cell>
          <cell r="I160">
            <v>1.2786871589820483</v>
          </cell>
          <cell r="J160">
            <v>2.2890788872853514</v>
          </cell>
          <cell r="K160">
            <v>30.562714776632301</v>
          </cell>
          <cell r="L160">
            <v>12.781210360089242</v>
          </cell>
          <cell r="N160">
            <v>-140.28007989010402</v>
          </cell>
          <cell r="O160">
            <v>549.58495004834003</v>
          </cell>
          <cell r="P160">
            <v>2380.3726174630206</v>
          </cell>
        </row>
        <row r="161">
          <cell r="A161" t="str">
            <v>LifeScan Intl Europe</v>
          </cell>
          <cell r="B161" t="str">
            <v>004825</v>
          </cell>
          <cell r="C161">
            <v>14584</v>
          </cell>
          <cell r="D161">
            <v>15035</v>
          </cell>
          <cell r="E161">
            <v>14952</v>
          </cell>
          <cell r="F161">
            <v>0</v>
          </cell>
          <cell r="G161">
            <v>-2.9996674426338545</v>
          </cell>
          <cell r="H161">
            <v>-2.9996674426338545</v>
          </cell>
          <cell r="I161">
            <v>-2.4612092027822365</v>
          </cell>
          <cell r="J161">
            <v>-2.4612092027822365</v>
          </cell>
          <cell r="K161">
            <v>0</v>
          </cell>
          <cell r="L161">
            <v>0</v>
          </cell>
          <cell r="N161">
            <v>-451</v>
          </cell>
          <cell r="O161">
            <v>-368</v>
          </cell>
          <cell r="P161">
            <v>0</v>
          </cell>
        </row>
        <row r="162">
          <cell r="A162" t="str">
            <v>LifeScan Italy</v>
          </cell>
          <cell r="B162" t="str">
            <v>004010</v>
          </cell>
          <cell r="C162">
            <v>13139</v>
          </cell>
          <cell r="D162">
            <v>15518</v>
          </cell>
          <cell r="E162">
            <v>16907</v>
          </cell>
          <cell r="F162">
            <v>11909</v>
          </cell>
          <cell r="G162">
            <v>-15.330583838123472</v>
          </cell>
          <cell r="H162">
            <v>-25.214551677980218</v>
          </cell>
          <cell r="I162">
            <v>-22.286626840953456</v>
          </cell>
          <cell r="J162">
            <v>-21.326432344738691</v>
          </cell>
          <cell r="K162">
            <v>10.328323116970358</v>
          </cell>
          <cell r="L162">
            <v>-3.4500583250758594</v>
          </cell>
          <cell r="N162">
            <v>-3912.7941293889703</v>
          </cell>
          <cell r="O162">
            <v>-3605.6599165249704</v>
          </cell>
          <cell r="P162">
            <v>-410.8674459332841</v>
          </cell>
        </row>
        <row r="163">
          <cell r="A163" t="str">
            <v>LifeScan Portugal</v>
          </cell>
          <cell r="B163" t="str">
            <v>004440</v>
          </cell>
          <cell r="C163">
            <v>1797</v>
          </cell>
          <cell r="D163">
            <v>1753</v>
          </cell>
          <cell r="E163">
            <v>2159</v>
          </cell>
          <cell r="F163">
            <v>1541</v>
          </cell>
          <cell r="G163">
            <v>2.5099828864803193</v>
          </cell>
          <cell r="H163">
            <v>-9.0297378486323474</v>
          </cell>
          <cell r="I163">
            <v>-16.767021769337656</v>
          </cell>
          <cell r="J163">
            <v>-15.870569863354749</v>
          </cell>
          <cell r="K163">
            <v>16.612589227774173</v>
          </cell>
          <cell r="L163">
            <v>1.1837760254079037</v>
          </cell>
          <cell r="N163">
            <v>-158.29130448652506</v>
          </cell>
          <cell r="O163">
            <v>-342.64560334982906</v>
          </cell>
          <cell r="P163">
            <v>18.241988551535798</v>
          </cell>
        </row>
        <row r="164">
          <cell r="A164" t="str">
            <v>LifeScan ROW</v>
          </cell>
          <cell r="B164" t="str">
            <v>001521</v>
          </cell>
          <cell r="C164">
            <v>0</v>
          </cell>
          <cell r="D164">
            <v>0</v>
          </cell>
          <cell r="E164">
            <v>0</v>
          </cell>
          <cell r="F164">
            <v>11778</v>
          </cell>
          <cell r="G164">
            <v>0</v>
          </cell>
          <cell r="H164">
            <v>0</v>
          </cell>
          <cell r="I164">
            <v>0</v>
          </cell>
          <cell r="J164">
            <v>0</v>
          </cell>
          <cell r="K164">
            <v>-100</v>
          </cell>
          <cell r="L164">
            <v>-100</v>
          </cell>
          <cell r="N164">
            <v>0</v>
          </cell>
          <cell r="O164">
            <v>0</v>
          </cell>
          <cell r="P164">
            <v>-11778</v>
          </cell>
        </row>
        <row r="165">
          <cell r="A165" t="str">
            <v>LifeScan Scand-Switz</v>
          </cell>
          <cell r="B165" t="str">
            <v>003081</v>
          </cell>
          <cell r="C165">
            <v>6123</v>
          </cell>
          <cell r="D165">
            <v>4636</v>
          </cell>
          <cell r="E165">
            <v>7409</v>
          </cell>
          <cell r="F165">
            <v>6300</v>
          </cell>
          <cell r="G165">
            <v>32.075064710957726</v>
          </cell>
          <cell r="H165">
            <v>17.225130270156644</v>
          </cell>
          <cell r="I165">
            <v>-17.357268187339724</v>
          </cell>
          <cell r="J165">
            <v>-16.502131648408561</v>
          </cell>
          <cell r="K165">
            <v>-2.8095238095238093</v>
          </cell>
          <cell r="L165">
            <v>-15.807110420697986</v>
          </cell>
          <cell r="N165">
            <v>798.55703932446204</v>
          </cell>
          <cell r="O165">
            <v>-1222.6429338305902</v>
          </cell>
          <cell r="P165">
            <v>-995.84795650397314</v>
          </cell>
        </row>
        <row r="166">
          <cell r="A166" t="str">
            <v>LifeScan Spain</v>
          </cell>
          <cell r="B166" t="str">
            <v>004590</v>
          </cell>
          <cell r="C166">
            <v>4873</v>
          </cell>
          <cell r="D166">
            <v>4727</v>
          </cell>
          <cell r="E166">
            <v>5411</v>
          </cell>
          <cell r="F166">
            <v>3743</v>
          </cell>
          <cell r="G166">
            <v>3.0886397292151475</v>
          </cell>
          <cell r="H166">
            <v>-8.4787766694158897</v>
          </cell>
          <cell r="I166">
            <v>-9.9427092958787657</v>
          </cell>
          <cell r="J166">
            <v>-9.0053791004051735</v>
          </cell>
          <cell r="K166">
            <v>30.189687416510822</v>
          </cell>
          <cell r="L166">
            <v>12.733736003308792</v>
          </cell>
          <cell r="N166">
            <v>-400.79177316328912</v>
          </cell>
          <cell r="O166">
            <v>-487.28106312292397</v>
          </cell>
          <cell r="P166">
            <v>476.6237386038481</v>
          </cell>
        </row>
        <row r="167">
          <cell r="A167" t="str">
            <v>LifeScan UK</v>
          </cell>
          <cell r="B167" t="str">
            <v>004980</v>
          </cell>
          <cell r="C167">
            <v>6987</v>
          </cell>
          <cell r="D167">
            <v>8405</v>
          </cell>
          <cell r="E167">
            <v>8232</v>
          </cell>
          <cell r="F167">
            <v>5853</v>
          </cell>
          <cell r="G167">
            <v>-16.870910172516361</v>
          </cell>
          <cell r="H167">
            <v>-18.808040026541349</v>
          </cell>
          <cell r="I167">
            <v>-15.12390670553936</v>
          </cell>
          <cell r="J167">
            <v>-15.178975679341717</v>
          </cell>
          <cell r="K167">
            <v>19.374679651460788</v>
          </cell>
          <cell r="L167">
            <v>15.228349352007912</v>
          </cell>
          <cell r="N167">
            <v>-1580.8157642308004</v>
          </cell>
          <cell r="O167">
            <v>-1249.5332779234102</v>
          </cell>
          <cell r="P167">
            <v>891.31528757302317</v>
          </cell>
        </row>
        <row r="168">
          <cell r="A168" t="str">
            <v>Lifescan EMEA</v>
          </cell>
          <cell r="B168" t="str">
            <v>A000FK</v>
          </cell>
          <cell r="C168">
            <v>108345</v>
          </cell>
          <cell r="D168">
            <v>99575</v>
          </cell>
          <cell r="E168">
            <v>110461</v>
          </cell>
          <cell r="F168">
            <v>82792</v>
          </cell>
          <cell r="G168">
            <v>8.8074315842329902</v>
          </cell>
          <cell r="H168">
            <v>-1.1115200893322204</v>
          </cell>
          <cell r="I168">
            <v>-1.9156082237169683</v>
          </cell>
          <cell r="J168">
            <v>-1.1087788200489554</v>
          </cell>
          <cell r="K168">
            <v>30.864093149096529</v>
          </cell>
          <cell r="L168">
            <v>16.479222879668033</v>
          </cell>
          <cell r="N168">
            <v>-1106.7961289525583</v>
          </cell>
          <cell r="O168">
            <v>-1224.7681724142767</v>
          </cell>
          <cell r="P168">
            <v>13643.478206534757</v>
          </cell>
        </row>
        <row r="169">
          <cell r="A169" t="str">
            <v>Lifescan Int'l</v>
          </cell>
          <cell r="B169" t="str">
            <v>A000E0</v>
          </cell>
          <cell r="C169">
            <v>126956</v>
          </cell>
          <cell r="D169">
            <v>117518</v>
          </cell>
          <cell r="E169">
            <v>131730</v>
          </cell>
          <cell r="F169">
            <v>96577</v>
          </cell>
          <cell r="G169">
            <v>8.0311101278102086</v>
          </cell>
          <cell r="H169">
            <v>-2.3281624710328193</v>
          </cell>
          <cell r="I169">
            <v>-3.6240795566689439</v>
          </cell>
          <cell r="J169">
            <v>-3.0439797743389096</v>
          </cell>
          <cell r="K169">
            <v>31.455729625066009</v>
          </cell>
          <cell r="L169">
            <v>16.976950897277231</v>
          </cell>
          <cell r="N169">
            <v>-2736.0099727083484</v>
          </cell>
          <cell r="O169">
            <v>-4009.8345567366459</v>
          </cell>
          <cell r="P169">
            <v>16395.829868063433</v>
          </cell>
        </row>
        <row r="170">
          <cell r="A170" t="str">
            <v>Can-Am Corp USA</v>
          </cell>
          <cell r="B170" t="str">
            <v>001527</v>
          </cell>
          <cell r="C170">
            <v>0</v>
          </cell>
          <cell r="D170">
            <v>0</v>
          </cell>
          <cell r="E170">
            <v>0</v>
          </cell>
          <cell r="F170">
            <v>8312</v>
          </cell>
          <cell r="G170">
            <v>0</v>
          </cell>
          <cell r="H170">
            <v>0</v>
          </cell>
          <cell r="I170">
            <v>0</v>
          </cell>
          <cell r="J170">
            <v>0</v>
          </cell>
          <cell r="K170">
            <v>-100</v>
          </cell>
          <cell r="L170">
            <v>-100</v>
          </cell>
          <cell r="N170">
            <v>0</v>
          </cell>
          <cell r="O170">
            <v>0</v>
          </cell>
          <cell r="P170">
            <v>-8312</v>
          </cell>
        </row>
        <row r="171">
          <cell r="A171" t="str">
            <v>LXN Corp. USA</v>
          </cell>
          <cell r="B171" t="str">
            <v>001525</v>
          </cell>
          <cell r="C171">
            <v>0</v>
          </cell>
          <cell r="D171">
            <v>0</v>
          </cell>
          <cell r="E171">
            <v>0</v>
          </cell>
          <cell r="F171">
            <v>581</v>
          </cell>
          <cell r="G171">
            <v>0</v>
          </cell>
          <cell r="H171">
            <v>0</v>
          </cell>
          <cell r="I171">
            <v>0</v>
          </cell>
          <cell r="J171">
            <v>0</v>
          </cell>
          <cell r="K171">
            <v>-100</v>
          </cell>
          <cell r="L171">
            <v>-100</v>
          </cell>
          <cell r="N171">
            <v>0</v>
          </cell>
          <cell r="O171">
            <v>0</v>
          </cell>
          <cell r="P171">
            <v>-581</v>
          </cell>
        </row>
        <row r="172">
          <cell r="A172" t="str">
            <v>Diabetes Diag Aus Pty Ltd</v>
          </cell>
          <cell r="B172" t="str">
            <v>003084</v>
          </cell>
          <cell r="C172">
            <v>0</v>
          </cell>
          <cell r="D172">
            <v>0</v>
          </cell>
          <cell r="E172">
            <v>0</v>
          </cell>
          <cell r="F172">
            <v>22</v>
          </cell>
          <cell r="G172">
            <v>0</v>
          </cell>
          <cell r="H172">
            <v>0</v>
          </cell>
          <cell r="I172">
            <v>0</v>
          </cell>
          <cell r="J172">
            <v>0</v>
          </cell>
          <cell r="K172">
            <v>-100</v>
          </cell>
          <cell r="L172">
            <v>-100</v>
          </cell>
          <cell r="N172">
            <v>0</v>
          </cell>
          <cell r="O172">
            <v>0</v>
          </cell>
          <cell r="P172">
            <v>-22</v>
          </cell>
        </row>
        <row r="173">
          <cell r="A173" t="str">
            <v>Diabetes Diag Intl GmbH</v>
          </cell>
          <cell r="B173" t="str">
            <v>003083</v>
          </cell>
          <cell r="C173">
            <v>3954</v>
          </cell>
          <cell r="D173">
            <v>2561</v>
          </cell>
          <cell r="E173">
            <v>3616</v>
          </cell>
          <cell r="F173">
            <v>2987</v>
          </cell>
          <cell r="G173">
            <v>54.392815306520902</v>
          </cell>
          <cell r="H173">
            <v>36.53434787855182</v>
          </cell>
          <cell r="I173">
            <v>9.3473451327433636</v>
          </cell>
          <cell r="J173">
            <v>10.645283050016927</v>
          </cell>
          <cell r="K173">
            <v>32.373619015734853</v>
          </cell>
          <cell r="L173">
            <v>15.511504567761303</v>
          </cell>
          <cell r="N173">
            <v>935.64464916971212</v>
          </cell>
          <cell r="O173">
            <v>384.93343508861204</v>
          </cell>
          <cell r="P173">
            <v>463.32864143903015</v>
          </cell>
        </row>
        <row r="174">
          <cell r="A174" t="str">
            <v>Inverness Medical Ltd UK</v>
          </cell>
          <cell r="B174" t="str">
            <v>003082</v>
          </cell>
          <cell r="C174">
            <v>0</v>
          </cell>
          <cell r="D174">
            <v>0</v>
          </cell>
          <cell r="E174">
            <v>0</v>
          </cell>
          <cell r="F174">
            <v>242</v>
          </cell>
          <cell r="G174">
            <v>0</v>
          </cell>
          <cell r="H174">
            <v>0</v>
          </cell>
          <cell r="I174">
            <v>0</v>
          </cell>
          <cell r="J174">
            <v>0</v>
          </cell>
          <cell r="K174">
            <v>-100</v>
          </cell>
          <cell r="L174">
            <v>-100</v>
          </cell>
          <cell r="N174">
            <v>0</v>
          </cell>
          <cell r="O174">
            <v>0</v>
          </cell>
          <cell r="P174">
            <v>-242</v>
          </cell>
        </row>
        <row r="175">
          <cell r="A175" t="str">
            <v>Ttl IMT</v>
          </cell>
          <cell r="B175" t="str">
            <v>A000FL</v>
          </cell>
          <cell r="C175">
            <v>3954</v>
          </cell>
          <cell r="D175">
            <v>2561</v>
          </cell>
          <cell r="E175">
            <v>3616</v>
          </cell>
          <cell r="F175">
            <v>12144</v>
          </cell>
          <cell r="G175">
            <v>54.392815306520902</v>
          </cell>
          <cell r="H175">
            <v>36.53434787855182</v>
          </cell>
          <cell r="I175">
            <v>9.3473451327433636</v>
          </cell>
          <cell r="J175">
            <v>10.645283050016927</v>
          </cell>
          <cell r="K175">
            <v>-67.440711462450594</v>
          </cell>
          <cell r="L175">
            <v>-71.588202886701012</v>
          </cell>
          <cell r="N175">
            <v>935.64464916971212</v>
          </cell>
          <cell r="O175">
            <v>384.93343508861204</v>
          </cell>
          <cell r="P175">
            <v>-8693.6713585609705</v>
          </cell>
        </row>
        <row r="176">
          <cell r="A176" t="str">
            <v>Ttl Lifescan</v>
          </cell>
          <cell r="B176" t="str">
            <v>A000CN</v>
          </cell>
          <cell r="C176">
            <v>344851</v>
          </cell>
          <cell r="D176">
            <v>380404</v>
          </cell>
          <cell r="E176">
            <v>336700</v>
          </cell>
          <cell r="F176">
            <v>313185</v>
          </cell>
          <cell r="G176">
            <v>-9.3461162343193021</v>
          </cell>
          <cell r="H176">
            <v>-12.666629510609411</v>
          </cell>
          <cell r="I176">
            <v>2.4208494208494207</v>
          </cell>
          <cell r="J176">
            <v>2.6617460286165628</v>
          </cell>
          <cell r="K176">
            <v>10.11095678273225</v>
          </cell>
          <cell r="L176">
            <v>5.4853069302496822</v>
          </cell>
          <cell r="N176">
            <v>-48184.36532353863</v>
          </cell>
          <cell r="O176">
            <v>8962.0988783519679</v>
          </cell>
          <cell r="P176">
            <v>17179.158509502467</v>
          </cell>
        </row>
        <row r="177">
          <cell r="A177" t="str">
            <v>Therakos USA</v>
          </cell>
          <cell r="B177" t="str">
            <v>001880</v>
          </cell>
          <cell r="C177">
            <v>6801</v>
          </cell>
          <cell r="D177">
            <v>6425</v>
          </cell>
          <cell r="E177">
            <v>6755</v>
          </cell>
          <cell r="F177">
            <v>5568</v>
          </cell>
          <cell r="G177">
            <v>5.8521400778210113</v>
          </cell>
          <cell r="H177">
            <v>5.8521400778210113</v>
          </cell>
          <cell r="I177">
            <v>0.68097705403404885</v>
          </cell>
          <cell r="J177">
            <v>0.68097705403404885</v>
          </cell>
          <cell r="K177">
            <v>22.144396551724139</v>
          </cell>
          <cell r="L177">
            <v>22.144396551724139</v>
          </cell>
          <cell r="N177">
            <v>376</v>
          </cell>
          <cell r="O177">
            <v>46</v>
          </cell>
          <cell r="P177">
            <v>1233</v>
          </cell>
        </row>
        <row r="178">
          <cell r="A178" t="str">
            <v>Ttl Other</v>
          </cell>
          <cell r="B178" t="str">
            <v>A000E2</v>
          </cell>
          <cell r="C178">
            <v>6801</v>
          </cell>
          <cell r="D178">
            <v>6425</v>
          </cell>
          <cell r="E178">
            <v>6755</v>
          </cell>
          <cell r="F178">
            <v>5568</v>
          </cell>
          <cell r="G178">
            <v>5.8521400778210113</v>
          </cell>
          <cell r="H178">
            <v>5.8521400778210113</v>
          </cell>
          <cell r="I178">
            <v>0.68097705403404885</v>
          </cell>
          <cell r="J178">
            <v>0.68097705403404885</v>
          </cell>
          <cell r="K178">
            <v>22.144396551724139</v>
          </cell>
          <cell r="L178">
            <v>22.144396551724139</v>
          </cell>
          <cell r="N178">
            <v>376</v>
          </cell>
          <cell r="O178">
            <v>46</v>
          </cell>
          <cell r="P178">
            <v>1233</v>
          </cell>
        </row>
        <row r="179">
          <cell r="A179" t="str">
            <v>Ttl Diag + H Sys</v>
          </cell>
          <cell r="B179" t="str">
            <v>A000BG</v>
          </cell>
          <cell r="C179">
            <v>625461</v>
          </cell>
          <cell r="D179">
            <v>676436</v>
          </cell>
          <cell r="E179">
            <v>624401</v>
          </cell>
          <cell r="F179">
            <v>584146</v>
          </cell>
          <cell r="G179">
            <v>-7.5358200923664631</v>
          </cell>
          <cell r="H179">
            <v>-10.831504313738055</v>
          </cell>
          <cell r="I179">
            <v>0.16976270057222842</v>
          </cell>
          <cell r="J179">
            <v>0.31398771526119418</v>
          </cell>
          <cell r="K179">
            <v>7.0727181218394035</v>
          </cell>
          <cell r="L179">
            <v>2.8214716018450368</v>
          </cell>
          <cell r="N179">
            <v>-73268.194519677156</v>
          </cell>
          <cell r="O179">
            <v>1960.5424339680492</v>
          </cell>
          <cell r="P179">
            <v>16481.513503313708</v>
          </cell>
        </row>
        <row r="180">
          <cell r="A180" t="str">
            <v>Ttl Diag + H Sys incl Adj</v>
          </cell>
          <cell r="B180" t="str">
            <v>A000A9</v>
          </cell>
          <cell r="C180">
            <v>625461</v>
          </cell>
          <cell r="D180">
            <v>676436</v>
          </cell>
          <cell r="E180">
            <v>624401</v>
          </cell>
          <cell r="F180">
            <v>584146</v>
          </cell>
          <cell r="G180">
            <v>-7.5358200923664631</v>
          </cell>
          <cell r="H180">
            <v>-10.831504313738055</v>
          </cell>
          <cell r="I180">
            <v>0.16976270057222842</v>
          </cell>
          <cell r="J180">
            <v>0.31398771526119418</v>
          </cell>
          <cell r="K180">
            <v>7.0727181218394035</v>
          </cell>
          <cell r="L180">
            <v>2.8214716018450368</v>
          </cell>
          <cell r="N180">
            <v>-73268.194519677156</v>
          </cell>
          <cell r="O180">
            <v>1960.5424339680492</v>
          </cell>
          <cell r="P180">
            <v>16481.513503313708</v>
          </cell>
        </row>
        <row r="181">
          <cell r="A181" t="str">
            <v>Med Devices Diag Gr w/aj</v>
          </cell>
          <cell r="B181" t="str">
            <v>A00008</v>
          </cell>
          <cell r="C181">
            <v>3437289</v>
          </cell>
          <cell r="D181">
            <v>3546110</v>
          </cell>
          <cell r="E181">
            <v>3466235</v>
          </cell>
          <cell r="F181">
            <v>2819309</v>
          </cell>
          <cell r="G181">
            <v>-3.0687429323963435</v>
          </cell>
          <cell r="H181">
            <v>-6.2539187540794945</v>
          </cell>
          <cell r="I181">
            <v>-0.83508475334188248</v>
          </cell>
          <cell r="J181">
            <v>-0.71316984702200592</v>
          </cell>
          <cell r="K181">
            <v>21.919555465541379</v>
          </cell>
          <cell r="L181">
            <v>17.809520619944443</v>
          </cell>
          <cell r="N181">
            <v>-221770.83833028836</v>
          </cell>
          <cell r="O181">
            <v>-24720.142846923227</v>
          </cell>
          <cell r="P181">
            <v>502105.41769494949</v>
          </cell>
        </row>
        <row r="182">
          <cell r="A182" t="str">
            <v>Med Devices Diag Gr w/aj</v>
          </cell>
          <cell r="B182" t="str">
            <v>A00008</v>
          </cell>
          <cell r="C182">
            <v>3313012</v>
          </cell>
          <cell r="D182">
            <v>3421682</v>
          </cell>
          <cell r="E182">
            <v>3351577</v>
          </cell>
          <cell r="F182">
            <v>2869090</v>
          </cell>
          <cell r="G182">
            <v>-3.1759234201191111</v>
          </cell>
          <cell r="H182">
            <v>-6.6494392050601947</v>
          </cell>
          <cell r="I182">
            <v>-1.1506523645436164</v>
          </cell>
          <cell r="J182">
            <v>-1.0741802735495996</v>
          </cell>
          <cell r="K182">
            <v>15.472571442513134</v>
          </cell>
          <cell r="L182">
            <v>9.2479239322505915</v>
          </cell>
          <cell r="N182">
            <v>-227522.66438048778</v>
          </cell>
          <cell r="O182">
            <v>-36001.978986825459</v>
          </cell>
          <cell r="P182">
            <v>265331.2607478085</v>
          </cell>
        </row>
      </sheetData>
      <sheetData sheetId="27"/>
      <sheetData sheetId="28"/>
      <sheetData sheetId="29"/>
      <sheetData sheetId="30"/>
      <sheetData sheetId="31"/>
      <sheetData sheetId="32"/>
      <sheetData sheetId="33"/>
      <sheetData sheetId="34" refreshError="1">
        <row r="2">
          <cell r="A2" t="str">
            <v>Ethicon USA</v>
          </cell>
          <cell r="B2" t="str">
            <v>001220</v>
          </cell>
          <cell r="C2">
            <v>52954</v>
          </cell>
          <cell r="D2">
            <v>50747</v>
          </cell>
          <cell r="E2">
            <v>53000</v>
          </cell>
          <cell r="F2">
            <v>54109</v>
          </cell>
          <cell r="G2">
            <v>4.3490255581610739</v>
          </cell>
          <cell r="H2">
            <v>4.3490255581610739</v>
          </cell>
          <cell r="I2">
            <v>-8.6792452830188674E-2</v>
          </cell>
          <cell r="J2">
            <v>-8.6792452830188674E-2</v>
          </cell>
          <cell r="K2">
            <v>-2.1345801992274853</v>
          </cell>
          <cell r="L2">
            <v>-2.1345801992274853</v>
          </cell>
          <cell r="N2">
            <v>2207</v>
          </cell>
          <cell r="O2">
            <v>-46</v>
          </cell>
          <cell r="P2">
            <v>-1155</v>
          </cell>
        </row>
        <row r="3">
          <cell r="A3" t="str">
            <v>Subtotal Ethicon USA</v>
          </cell>
          <cell r="B3" t="str">
            <v>A000EB</v>
          </cell>
          <cell r="C3">
            <v>52954</v>
          </cell>
          <cell r="D3">
            <v>50747</v>
          </cell>
          <cell r="E3">
            <v>53000</v>
          </cell>
          <cell r="F3">
            <v>54109</v>
          </cell>
          <cell r="G3">
            <v>4.3490255581610739</v>
          </cell>
          <cell r="H3">
            <v>4.3490255581610739</v>
          </cell>
          <cell r="I3">
            <v>-8.6792452830188674E-2</v>
          </cell>
          <cell r="J3">
            <v>-8.6792452830188674E-2</v>
          </cell>
          <cell r="K3">
            <v>-2.1345801992274853</v>
          </cell>
          <cell r="L3">
            <v>-2.1345801992274853</v>
          </cell>
          <cell r="N3">
            <v>2207</v>
          </cell>
          <cell r="O3">
            <v>-46</v>
          </cell>
          <cell r="P3">
            <v>-1155</v>
          </cell>
        </row>
        <row r="4">
          <cell r="A4" t="str">
            <v>Ethicon Germany</v>
          </cell>
          <cell r="B4" t="str">
            <v>003610</v>
          </cell>
          <cell r="C4">
            <v>7261</v>
          </cell>
          <cell r="D4">
            <v>6426</v>
          </cell>
          <cell r="E4">
            <v>7467</v>
          </cell>
          <cell r="F4">
            <v>7326</v>
          </cell>
          <cell r="G4">
            <v>12.994086523498288</v>
          </cell>
          <cell r="H4">
            <v>0.18343974816996583</v>
          </cell>
          <cell r="I4">
            <v>-2.7588054104727466</v>
          </cell>
          <cell r="J4">
            <v>-1.7280861186043928</v>
          </cell>
          <cell r="K4">
            <v>-0.88725088725088741</v>
          </cell>
          <cell r="L4">
            <v>-14.078211958953862</v>
          </cell>
          <cell r="N4">
            <v>11.787838217402003</v>
          </cell>
          <cell r="O4">
            <v>-129.03619047619</v>
          </cell>
          <cell r="P4">
            <v>-1031.3698081129598</v>
          </cell>
        </row>
        <row r="5">
          <cell r="A5" t="str">
            <v>Ethicon Italy</v>
          </cell>
          <cell r="B5" t="str">
            <v>002330</v>
          </cell>
          <cell r="C5">
            <v>2112</v>
          </cell>
          <cell r="D5">
            <v>1729</v>
          </cell>
          <cell r="E5">
            <v>1400</v>
          </cell>
          <cell r="F5">
            <v>2025</v>
          </cell>
          <cell r="G5">
            <v>22.151532677848468</v>
          </cell>
          <cell r="H5">
            <v>6.678621305079294</v>
          </cell>
          <cell r="I5">
            <v>50.857142857142854</v>
          </cell>
          <cell r="J5">
            <v>53.316641047811217</v>
          </cell>
          <cell r="K5">
            <v>4.2962962962962976</v>
          </cell>
          <cell r="L5">
            <v>-6.3196730477619756</v>
          </cell>
          <cell r="N5">
            <v>115.47336236482099</v>
          </cell>
          <cell r="O5">
            <v>746.43297466935712</v>
          </cell>
          <cell r="P5">
            <v>-127.97337921718001</v>
          </cell>
        </row>
        <row r="6">
          <cell r="A6" t="str">
            <v>Ethicon Sarl Switzer</v>
          </cell>
          <cell r="B6" t="str">
            <v>002713</v>
          </cell>
          <cell r="C6">
            <v>10860</v>
          </cell>
          <cell r="D6">
            <v>15326</v>
          </cell>
          <cell r="E6">
            <v>11779</v>
          </cell>
          <cell r="F6">
            <v>9773</v>
          </cell>
          <cell r="G6">
            <v>-29.140023489494979</v>
          </cell>
          <cell r="H6">
            <v>-33.72254960974977</v>
          </cell>
          <cell r="I6">
            <v>-7.80202054503778</v>
          </cell>
          <cell r="J6">
            <v>-6.7377724127021059</v>
          </cell>
          <cell r="K6">
            <v>11.122480302875269</v>
          </cell>
          <cell r="L6">
            <v>3.5491245772718218</v>
          </cell>
          <cell r="N6">
            <v>-5168.3179531902497</v>
          </cell>
          <cell r="O6">
            <v>-793.6422124921811</v>
          </cell>
          <cell r="P6">
            <v>346.85594493677519</v>
          </cell>
        </row>
        <row r="7">
          <cell r="A7" t="str">
            <v>Ethicon Scotland</v>
          </cell>
          <cell r="B7" t="str">
            <v>002710</v>
          </cell>
          <cell r="C7">
            <v>5720</v>
          </cell>
          <cell r="D7">
            <v>5655</v>
          </cell>
          <cell r="E7">
            <v>5768</v>
          </cell>
          <cell r="F7">
            <v>4910</v>
          </cell>
          <cell r="G7">
            <v>1.1494252873563218</v>
          </cell>
          <cell r="H7">
            <v>-1.0179654966286615</v>
          </cell>
          <cell r="I7">
            <v>-0.83217753120665738</v>
          </cell>
          <cell r="J7">
            <v>-0.86658070388349517</v>
          </cell>
          <cell r="K7">
            <v>16.496945010183303</v>
          </cell>
          <cell r="L7">
            <v>10.928551653204929</v>
          </cell>
          <cell r="N7">
            <v>-57.565948834350806</v>
          </cell>
          <cell r="O7">
            <v>-49.984375</v>
          </cell>
          <cell r="P7">
            <v>536.59188617236202</v>
          </cell>
        </row>
        <row r="8">
          <cell r="A8" t="str">
            <v>J&amp;J Prof Prd UK-Expo</v>
          </cell>
          <cell r="B8" t="str">
            <v>002714</v>
          </cell>
          <cell r="C8">
            <v>372</v>
          </cell>
          <cell r="D8">
            <v>107</v>
          </cell>
          <cell r="E8">
            <v>110</v>
          </cell>
          <cell r="F8">
            <v>-417</v>
          </cell>
          <cell r="G8">
            <v>247.66355140186917</v>
          </cell>
          <cell r="H8">
            <v>239.55825829947113</v>
          </cell>
          <cell r="I8">
            <v>238.18181818181816</v>
          </cell>
          <cell r="J8">
            <v>241.89189189189185</v>
          </cell>
          <cell r="K8">
            <v>189.20863309352521</v>
          </cell>
          <cell r="L8">
            <v>182.70478528202449</v>
          </cell>
          <cell r="N8">
            <v>256.32733638043413</v>
          </cell>
          <cell r="O8">
            <v>266.08108108108104</v>
          </cell>
          <cell r="P8">
            <v>761.87895462604217</v>
          </cell>
        </row>
        <row r="9">
          <cell r="A9" t="str">
            <v>Ethicon France</v>
          </cell>
          <cell r="B9" t="str">
            <v>003520</v>
          </cell>
          <cell r="C9">
            <v>1357</v>
          </cell>
          <cell r="D9">
            <v>1472</v>
          </cell>
          <cell r="E9">
            <v>1171</v>
          </cell>
          <cell r="F9">
            <v>1869</v>
          </cell>
          <cell r="G9">
            <v>-7.8125</v>
          </cell>
          <cell r="H9">
            <v>-20.35970342563138</v>
          </cell>
          <cell r="I9">
            <v>15.88385994876174</v>
          </cell>
          <cell r="J9">
            <v>17.575696581035015</v>
          </cell>
          <cell r="K9">
            <v>-27.394328517924023</v>
          </cell>
          <cell r="L9">
            <v>-34.723519959943239</v>
          </cell>
          <cell r="N9">
            <v>-299.69483442529395</v>
          </cell>
          <cell r="O9">
            <v>205.81140696392001</v>
          </cell>
          <cell r="P9">
            <v>-648.98258805133912</v>
          </cell>
        </row>
        <row r="10">
          <cell r="A10" t="str">
            <v>Eur Logistics Center</v>
          </cell>
          <cell r="B10" t="str">
            <v>002712</v>
          </cell>
          <cell r="C10">
            <v>27861</v>
          </cell>
          <cell r="D10">
            <v>31213</v>
          </cell>
          <cell r="E10">
            <v>28967</v>
          </cell>
          <cell r="F10">
            <v>20630</v>
          </cell>
          <cell r="G10">
            <v>-10.739115112292957</v>
          </cell>
          <cell r="H10">
            <v>-10.739115112292957</v>
          </cell>
          <cell r="I10">
            <v>-3.8181378810370421</v>
          </cell>
          <cell r="J10">
            <v>-3.8181378810370421</v>
          </cell>
          <cell r="K10">
            <v>35.050896752302471</v>
          </cell>
          <cell r="L10">
            <v>35.050896752302471</v>
          </cell>
          <cell r="N10">
            <v>-3352.0000000000009</v>
          </cell>
          <cell r="O10">
            <v>-1106</v>
          </cell>
          <cell r="P10">
            <v>7230.9999999999991</v>
          </cell>
        </row>
        <row r="11">
          <cell r="A11" t="str">
            <v>Eth Europe Mkt Offic</v>
          </cell>
          <cell r="B11" t="str">
            <v>002795</v>
          </cell>
          <cell r="C11">
            <v>-4247</v>
          </cell>
          <cell r="D11">
            <v>-5120</v>
          </cell>
          <cell r="E11">
            <v>-5719</v>
          </cell>
          <cell r="F11">
            <v>-5163</v>
          </cell>
          <cell r="G11">
            <v>17.05078125</v>
          </cell>
          <cell r="H11">
            <v>17.05078125</v>
          </cell>
          <cell r="I11">
            <v>25.738765518447281</v>
          </cell>
          <cell r="J11">
            <v>25.738765518447281</v>
          </cell>
          <cell r="K11">
            <v>17.741623087352316</v>
          </cell>
          <cell r="L11">
            <v>17.741623087352316</v>
          </cell>
          <cell r="N11">
            <v>873</v>
          </cell>
          <cell r="O11">
            <v>1472</v>
          </cell>
          <cell r="P11">
            <v>916</v>
          </cell>
        </row>
        <row r="12">
          <cell r="A12" t="str">
            <v>AWC Europe Operation</v>
          </cell>
          <cell r="B12" t="str">
            <v>002788</v>
          </cell>
          <cell r="C12">
            <v>1932</v>
          </cell>
          <cell r="D12">
            <v>1917</v>
          </cell>
          <cell r="E12">
            <v>1405</v>
          </cell>
          <cell r="F12">
            <v>1088</v>
          </cell>
          <cell r="G12">
            <v>0.78247261345852892</v>
          </cell>
          <cell r="H12">
            <v>-1.6262125500642517</v>
          </cell>
          <cell r="I12">
            <v>37.508896797153028</v>
          </cell>
          <cell r="J12">
            <v>37.406194181674671</v>
          </cell>
          <cell r="K12">
            <v>77.57352941176471</v>
          </cell>
          <cell r="L12">
            <v>69.103810479779881</v>
          </cell>
          <cell r="N12">
            <v>-31.174494584731704</v>
          </cell>
          <cell r="O12">
            <v>525.55702825252911</v>
          </cell>
          <cell r="P12">
            <v>751.84945802000516</v>
          </cell>
        </row>
        <row r="13">
          <cell r="A13" t="str">
            <v>Total Ethicon Europe</v>
          </cell>
          <cell r="B13" t="str">
            <v>A000FM</v>
          </cell>
          <cell r="C13">
            <v>53228</v>
          </cell>
          <cell r="D13">
            <v>58725</v>
          </cell>
          <cell r="E13">
            <v>52348</v>
          </cell>
          <cell r="F13">
            <v>42041</v>
          </cell>
          <cell r="G13">
            <v>-9.3605789697743713</v>
          </cell>
          <cell r="H13">
            <v>-13.030506077602334</v>
          </cell>
          <cell r="I13">
            <v>1.681057538014824</v>
          </cell>
          <cell r="J13">
            <v>2.1724224669491026</v>
          </cell>
          <cell r="K13">
            <v>26.609738112794652</v>
          </cell>
          <cell r="L13">
            <v>20.779359359610154</v>
          </cell>
          <cell r="N13">
            <v>-7652.1646940719702</v>
          </cell>
          <cell r="O13">
            <v>1137.2197129985161</v>
          </cell>
          <cell r="P13">
            <v>8735.8504683737046</v>
          </cell>
        </row>
        <row r="14">
          <cell r="A14" t="str">
            <v>Ethicon Direct Ex. GWC</v>
          </cell>
          <cell r="B14" t="str">
            <v>A000E6</v>
          </cell>
          <cell r="C14">
            <v>106182</v>
          </cell>
          <cell r="D14">
            <v>109472</v>
          </cell>
          <cell r="E14">
            <v>105348</v>
          </cell>
          <cell r="F14">
            <v>96150</v>
          </cell>
          <cell r="G14">
            <v>-3.0053346974568838</v>
          </cell>
          <cell r="H14">
            <v>-4.9740250420856196</v>
          </cell>
          <cell r="I14">
            <v>0.79166192049208339</v>
          </cell>
          <cell r="J14">
            <v>1.0358238533228121</v>
          </cell>
          <cell r="K14">
            <v>10.433697347893915</v>
          </cell>
          <cell r="L14">
            <v>7.8843998631031766</v>
          </cell>
          <cell r="N14">
            <v>-5445.1646940719693</v>
          </cell>
          <cell r="O14">
            <v>1091.2197129985161</v>
          </cell>
          <cell r="P14">
            <v>7580.8504683737046</v>
          </cell>
        </row>
        <row r="15">
          <cell r="A15" t="str">
            <v>J&amp;J Medical USA</v>
          </cell>
          <cell r="B15" t="str">
            <v>001750</v>
          </cell>
          <cell r="C15">
            <v>-3219</v>
          </cell>
          <cell r="D15">
            <v>-5132</v>
          </cell>
          <cell r="E15">
            <v>-3187</v>
          </cell>
          <cell r="F15">
            <v>-3801</v>
          </cell>
          <cell r="G15">
            <v>37.275915822291502</v>
          </cell>
          <cell r="H15">
            <v>37.275915822291502</v>
          </cell>
          <cell r="I15">
            <v>-1.004079071226859</v>
          </cell>
          <cell r="J15">
            <v>-1.004079071226859</v>
          </cell>
          <cell r="K15">
            <v>15.311760063141278</v>
          </cell>
          <cell r="L15">
            <v>15.311760063141278</v>
          </cell>
          <cell r="N15">
            <v>1912.9999999999998</v>
          </cell>
          <cell r="O15">
            <v>-31.999999999999996</v>
          </cell>
          <cell r="P15">
            <v>582</v>
          </cell>
        </row>
        <row r="16">
          <cell r="A16" t="str">
            <v>Subtotal GWC Other</v>
          </cell>
          <cell r="B16" t="str">
            <v>A000EC</v>
          </cell>
          <cell r="C16">
            <v>-3219</v>
          </cell>
          <cell r="D16">
            <v>-5132</v>
          </cell>
          <cell r="E16">
            <v>-3187</v>
          </cell>
          <cell r="F16">
            <v>-3801</v>
          </cell>
          <cell r="G16">
            <v>37.275915822291502</v>
          </cell>
          <cell r="H16">
            <v>37.275915822291502</v>
          </cell>
          <cell r="I16">
            <v>-1.004079071226859</v>
          </cell>
          <cell r="J16">
            <v>-1.004079071226859</v>
          </cell>
          <cell r="K16">
            <v>15.311760063141278</v>
          </cell>
          <cell r="L16">
            <v>15.311760063141278</v>
          </cell>
          <cell r="N16">
            <v>1912.9999999999998</v>
          </cell>
          <cell r="O16">
            <v>-31.999999999999996</v>
          </cell>
          <cell r="P16">
            <v>582</v>
          </cell>
        </row>
        <row r="17">
          <cell r="A17" t="str">
            <v>J&amp;J Medical France</v>
          </cell>
          <cell r="B17" t="str">
            <v>002190</v>
          </cell>
          <cell r="C17">
            <v>138</v>
          </cell>
          <cell r="D17">
            <v>158</v>
          </cell>
          <cell r="E17">
            <v>184</v>
          </cell>
          <cell r="F17">
            <v>84</v>
          </cell>
          <cell r="G17">
            <v>-12.658227848101268</v>
          </cell>
          <cell r="H17">
            <v>-22.81718159538741</v>
          </cell>
          <cell r="I17">
            <v>-25</v>
          </cell>
          <cell r="J17">
            <v>-23.044317609535007</v>
          </cell>
          <cell r="K17">
            <v>64.285714285714292</v>
          </cell>
          <cell r="L17">
            <v>44.263290151936893</v>
          </cell>
          <cell r="N17">
            <v>-36.051146920712107</v>
          </cell>
          <cell r="O17">
            <v>-42.401544401544413</v>
          </cell>
          <cell r="P17">
            <v>37.181163727626988</v>
          </cell>
        </row>
        <row r="18">
          <cell r="A18" t="str">
            <v>J&amp;J Medical Germany</v>
          </cell>
          <cell r="B18" t="str">
            <v>002290</v>
          </cell>
          <cell r="C18">
            <v>82</v>
          </cell>
          <cell r="D18">
            <v>148</v>
          </cell>
          <cell r="E18">
            <v>-7</v>
          </cell>
          <cell r="F18">
            <v>71</v>
          </cell>
          <cell r="G18">
            <v>-44.594594594594604</v>
          </cell>
          <cell r="H18">
            <v>-51.820973754320484</v>
          </cell>
          <cell r="I18">
            <v>1271.4285714285713</v>
          </cell>
          <cell r="J18">
            <v>1247.0402525651143</v>
          </cell>
          <cell r="K18">
            <v>15.492957746478874</v>
          </cell>
          <cell r="L18">
            <v>1.0924081071796634</v>
          </cell>
          <cell r="N18">
            <v>-76.695041156394325</v>
          </cell>
          <cell r="O18">
            <v>87.292817679558013</v>
          </cell>
          <cell r="P18">
            <v>0.775609756097561</v>
          </cell>
        </row>
        <row r="19">
          <cell r="A19" t="str">
            <v>JJ Medical Italy</v>
          </cell>
          <cell r="B19" t="str">
            <v>002333</v>
          </cell>
          <cell r="C19">
            <v>106</v>
          </cell>
          <cell r="D19">
            <v>48</v>
          </cell>
          <cell r="E19">
            <v>85</v>
          </cell>
          <cell r="F19">
            <v>59</v>
          </cell>
          <cell r="G19">
            <v>120.83333333333333</v>
          </cell>
          <cell r="H19">
            <v>96.374816446402264</v>
          </cell>
          <cell r="I19">
            <v>24.705882352941178</v>
          </cell>
          <cell r="J19">
            <v>24.734811957569889</v>
          </cell>
          <cell r="K19">
            <v>79.66101694915254</v>
          </cell>
          <cell r="L19">
            <v>59.373012185163887</v>
          </cell>
          <cell r="N19">
            <v>46.259911894273088</v>
          </cell>
          <cell r="O19">
            <v>21.024590163934405</v>
          </cell>
          <cell r="P19">
            <v>35.030077189246697</v>
          </cell>
        </row>
        <row r="20">
          <cell r="A20" t="str">
            <v>J&amp;J Medical UK</v>
          </cell>
          <cell r="B20" t="str">
            <v>002770</v>
          </cell>
          <cell r="C20">
            <v>489</v>
          </cell>
          <cell r="D20">
            <v>341</v>
          </cell>
          <cell r="E20">
            <v>354</v>
          </cell>
          <cell r="F20">
            <v>408</v>
          </cell>
          <cell r="G20">
            <v>43.401759530791786</v>
          </cell>
          <cell r="H20">
            <v>40.614913038473027</v>
          </cell>
          <cell r="I20">
            <v>38.135593220338983</v>
          </cell>
          <cell r="J20">
            <v>38.757788798663007</v>
          </cell>
          <cell r="K20">
            <v>19.852941176470587</v>
          </cell>
          <cell r="L20">
            <v>13.05793930434081</v>
          </cell>
          <cell r="N20">
            <v>138.49685346119301</v>
          </cell>
          <cell r="O20">
            <v>137.20257234726705</v>
          </cell>
          <cell r="P20">
            <v>53.276392361710506</v>
          </cell>
        </row>
        <row r="21">
          <cell r="A21" t="str">
            <v>Ttl GWC Europe</v>
          </cell>
          <cell r="B21" t="str">
            <v>A000DU</v>
          </cell>
          <cell r="C21">
            <v>815</v>
          </cell>
          <cell r="D21">
            <v>695</v>
          </cell>
          <cell r="E21">
            <v>616</v>
          </cell>
          <cell r="F21">
            <v>622</v>
          </cell>
          <cell r="G21">
            <v>17.266187050359711</v>
          </cell>
          <cell r="H21">
            <v>10.361234140771176</v>
          </cell>
          <cell r="I21">
            <v>32.305194805194809</v>
          </cell>
          <cell r="J21">
            <v>32.973772043703732</v>
          </cell>
          <cell r="K21">
            <v>31.028938906752412</v>
          </cell>
          <cell r="L21">
            <v>20.299556757987414</v>
          </cell>
          <cell r="N21">
            <v>72.010577278359662</v>
          </cell>
          <cell r="O21">
            <v>203.11843578921497</v>
          </cell>
          <cell r="P21">
            <v>126.26324303468171</v>
          </cell>
        </row>
        <row r="22">
          <cell r="A22" t="str">
            <v>General Wound Care</v>
          </cell>
          <cell r="B22" t="str">
            <v>A000E7</v>
          </cell>
          <cell r="C22">
            <v>-2404</v>
          </cell>
          <cell r="D22">
            <v>-4437</v>
          </cell>
          <cell r="E22">
            <v>-2571</v>
          </cell>
          <cell r="F22">
            <v>-3179</v>
          </cell>
          <cell r="G22">
            <v>45.819247239125538</v>
          </cell>
          <cell r="H22">
            <v>44.737673592029743</v>
          </cell>
          <cell r="I22">
            <v>6.4955270322831584</v>
          </cell>
          <cell r="J22">
            <v>6.6557151221009336</v>
          </cell>
          <cell r="K22">
            <v>24.378735451399812</v>
          </cell>
          <cell r="L22">
            <v>22.279435137926445</v>
          </cell>
          <cell r="N22">
            <v>1985.0105772783597</v>
          </cell>
          <cell r="O22">
            <v>171.118435789215</v>
          </cell>
          <cell r="P22">
            <v>708.26324303468175</v>
          </cell>
        </row>
        <row r="23">
          <cell r="A23" t="str">
            <v>Ethicon Direct</v>
          </cell>
          <cell r="B23" t="str">
            <v>A000DL</v>
          </cell>
          <cell r="C23">
            <v>103778</v>
          </cell>
          <cell r="D23">
            <v>105035</v>
          </cell>
          <cell r="E23">
            <v>102777</v>
          </cell>
          <cell r="F23">
            <v>92971</v>
          </cell>
          <cell r="G23">
            <v>-1.1967439424953588</v>
          </cell>
          <cell r="H23">
            <v>-3.2942867775442557</v>
          </cell>
          <cell r="I23">
            <v>0.97395331640347538</v>
          </cell>
          <cell r="J23">
            <v>1.2282301962381967</v>
          </cell>
          <cell r="K23">
            <v>11.624054812791085</v>
          </cell>
          <cell r="L23">
            <v>8.9158056936124019</v>
          </cell>
          <cell r="N23">
            <v>-3460.1541167936089</v>
          </cell>
          <cell r="O23">
            <v>1262.3381487877316</v>
          </cell>
          <cell r="P23">
            <v>8289.1137114083867</v>
          </cell>
        </row>
        <row r="24">
          <cell r="A24" t="str">
            <v>Lat Amer Reg Off-Pro</v>
          </cell>
          <cell r="B24" t="str">
            <v>005310</v>
          </cell>
          <cell r="C24">
            <v>-2690</v>
          </cell>
          <cell r="D24">
            <v>-2846</v>
          </cell>
          <cell r="E24">
            <v>-2773</v>
          </cell>
          <cell r="F24">
            <v>-2388</v>
          </cell>
          <cell r="G24">
            <v>5.481377371749824</v>
          </cell>
          <cell r="H24">
            <v>5.481377371749824</v>
          </cell>
          <cell r="I24">
            <v>2.9931482149296791</v>
          </cell>
          <cell r="J24">
            <v>2.9931482149296791</v>
          </cell>
          <cell r="K24">
            <v>-12.646566164154104</v>
          </cell>
          <cell r="L24">
            <v>-12.646566164154104</v>
          </cell>
          <cell r="N24">
            <v>155.99999999999997</v>
          </cell>
          <cell r="O24">
            <v>83</v>
          </cell>
          <cell r="P24">
            <v>-302</v>
          </cell>
        </row>
        <row r="25">
          <cell r="A25" t="str">
            <v>J&amp;J Brazil Mfg</v>
          </cell>
          <cell r="B25" t="str">
            <v>003182</v>
          </cell>
          <cell r="C25">
            <v>589</v>
          </cell>
          <cell r="D25">
            <v>578</v>
          </cell>
          <cell r="E25">
            <v>306</v>
          </cell>
          <cell r="F25">
            <v>765</v>
          </cell>
          <cell r="G25">
            <v>1.9031141868512111</v>
          </cell>
          <cell r="H25">
            <v>-16.409063175372548</v>
          </cell>
          <cell r="I25">
            <v>92.48366013071896</v>
          </cell>
          <cell r="J25">
            <v>95.511880764767014</v>
          </cell>
          <cell r="K25">
            <v>-23.006535947712418</v>
          </cell>
          <cell r="L25">
            <v>-32.293379019036216</v>
          </cell>
          <cell r="N25">
            <v>-94.844385153653334</v>
          </cell>
          <cell r="O25">
            <v>292.26635514018704</v>
          </cell>
          <cell r="P25">
            <v>-247.04434949562705</v>
          </cell>
        </row>
        <row r="26">
          <cell r="A26" t="str">
            <v>J&amp;J Prof Prod Brazil</v>
          </cell>
          <cell r="B26" t="str">
            <v>003180</v>
          </cell>
          <cell r="C26">
            <v>5590</v>
          </cell>
          <cell r="D26">
            <v>5004</v>
          </cell>
          <cell r="E26">
            <v>3113</v>
          </cell>
          <cell r="F26">
            <v>4282</v>
          </cell>
          <cell r="G26">
            <v>11.710631494804156</v>
          </cell>
          <cell r="H26">
            <v>-5.0263195552568538</v>
          </cell>
          <cell r="I26">
            <v>79.569547060713134</v>
          </cell>
          <cell r="J26">
            <v>80.900964481040788</v>
          </cell>
          <cell r="K26">
            <v>30.5464736104624</v>
          </cell>
          <cell r="L26">
            <v>36.900748882867127</v>
          </cell>
          <cell r="N26">
            <v>-251.51703054505296</v>
          </cell>
          <cell r="O26">
            <v>2518.4470242947996</v>
          </cell>
          <cell r="P26">
            <v>1580.0900671643706</v>
          </cell>
        </row>
        <row r="27">
          <cell r="A27" t="str">
            <v>JJ Med Car/PR</v>
          </cell>
          <cell r="B27" t="str">
            <v>001757</v>
          </cell>
          <cell r="C27">
            <v>240</v>
          </cell>
          <cell r="D27">
            <v>953</v>
          </cell>
          <cell r="E27">
            <v>1464</v>
          </cell>
          <cell r="F27">
            <v>586</v>
          </cell>
          <cell r="G27">
            <v>-74.816369359916052</v>
          </cell>
          <cell r="H27">
            <v>-74.816369359916052</v>
          </cell>
          <cell r="I27">
            <v>-83.606557377049199</v>
          </cell>
          <cell r="J27">
            <v>-83.606557377049199</v>
          </cell>
          <cell r="K27">
            <v>-59.044368600682603</v>
          </cell>
          <cell r="L27">
            <v>-59.044368600682603</v>
          </cell>
          <cell r="N27">
            <v>-713</v>
          </cell>
          <cell r="O27">
            <v>-1224.0000000000002</v>
          </cell>
          <cell r="P27">
            <v>-346.00000000000006</v>
          </cell>
        </row>
        <row r="28">
          <cell r="A28" t="str">
            <v>J&amp;J Med Mexico</v>
          </cell>
          <cell r="B28" t="str">
            <v>004160</v>
          </cell>
          <cell r="C28">
            <v>468</v>
          </cell>
          <cell r="D28">
            <v>1694</v>
          </cell>
          <cell r="E28">
            <v>1499</v>
          </cell>
          <cell r="F28">
            <v>1253</v>
          </cell>
          <cell r="G28">
            <v>-72.373081463990559</v>
          </cell>
          <cell r="H28">
            <v>-70.647221452200725</v>
          </cell>
          <cell r="I28">
            <v>-68.779186124082727</v>
          </cell>
          <cell r="J28">
            <v>-68.425814046140772</v>
          </cell>
          <cell r="K28">
            <v>-62.649640861931367</v>
          </cell>
          <cell r="L28">
            <v>-58.275285502411506</v>
          </cell>
          <cell r="N28">
            <v>-1196.7639314002804</v>
          </cell>
          <cell r="O28">
            <v>-1025.7029525516502</v>
          </cell>
          <cell r="P28">
            <v>-730.18932734521627</v>
          </cell>
        </row>
        <row r="29">
          <cell r="A29" t="str">
            <v>J&amp;J Med Southern Con</v>
          </cell>
          <cell r="B29" t="str">
            <v>002890</v>
          </cell>
          <cell r="C29">
            <v>1855</v>
          </cell>
          <cell r="D29">
            <v>810</v>
          </cell>
          <cell r="E29">
            <v>2329</v>
          </cell>
          <cell r="F29">
            <v>847</v>
          </cell>
          <cell r="G29">
            <v>129.01234567901236</v>
          </cell>
          <cell r="H29">
            <v>89.290065891192967</v>
          </cell>
          <cell r="I29">
            <v>-20.352082438814943</v>
          </cell>
          <cell r="J29">
            <v>-18.314472013581501</v>
          </cell>
          <cell r="K29">
            <v>119.00826446280992</v>
          </cell>
          <cell r="L29">
            <v>117.4784572229308</v>
          </cell>
          <cell r="N29">
            <v>723.24953371866309</v>
          </cell>
          <cell r="O29">
            <v>-426.54405319631314</v>
          </cell>
          <cell r="P29">
            <v>995.04253267822389</v>
          </cell>
        </row>
        <row r="30">
          <cell r="A30" t="str">
            <v>J&amp;J Med Northern Reg</v>
          </cell>
          <cell r="B30" t="str">
            <v>002115</v>
          </cell>
          <cell r="C30">
            <v>1008</v>
          </cell>
          <cell r="D30">
            <v>1801</v>
          </cell>
          <cell r="E30">
            <v>588</v>
          </cell>
          <cell r="F30">
            <v>1304</v>
          </cell>
          <cell r="G30">
            <v>-44.031093836757357</v>
          </cell>
          <cell r="H30">
            <v>-40.298504984250712</v>
          </cell>
          <cell r="I30">
            <v>71.428571428571431</v>
          </cell>
          <cell r="J30">
            <v>71.072166574206818</v>
          </cell>
          <cell r="K30">
            <v>-22.699386503067487</v>
          </cell>
          <cell r="L30">
            <v>-13.794688076674461</v>
          </cell>
          <cell r="N30">
            <v>-725.77607476635535</v>
          </cell>
          <cell r="O30">
            <v>417.90433945633612</v>
          </cell>
          <cell r="P30">
            <v>-179.88273251983497</v>
          </cell>
        </row>
        <row r="31">
          <cell r="A31" t="str">
            <v>Ttl Moreira-Rato</v>
          </cell>
          <cell r="B31" t="str">
            <v>A000DM</v>
          </cell>
          <cell r="C31">
            <v>7060</v>
          </cell>
          <cell r="D31">
            <v>7994</v>
          </cell>
          <cell r="E31">
            <v>6526</v>
          </cell>
          <cell r="F31">
            <v>6649</v>
          </cell>
          <cell r="G31">
            <v>-11.68376282211659</v>
          </cell>
          <cell r="H31">
            <v>-26.302875758652473</v>
          </cell>
          <cell r="I31">
            <v>8.1826539993870675</v>
          </cell>
          <cell r="J31">
            <v>9.7359900880073624</v>
          </cell>
          <cell r="K31">
            <v>6.1813806587456757</v>
          </cell>
          <cell r="L31">
            <v>11.580932327897672</v>
          </cell>
          <cell r="N31">
            <v>-2102.6518881466786</v>
          </cell>
          <cell r="O31">
            <v>635.37071314336049</v>
          </cell>
          <cell r="P31">
            <v>770.01619048191628</v>
          </cell>
        </row>
        <row r="32">
          <cell r="A32" t="str">
            <v>Ttl Longstreet</v>
          </cell>
          <cell r="B32" t="str">
            <v>A000CE</v>
          </cell>
          <cell r="C32">
            <v>110838</v>
          </cell>
          <cell r="D32">
            <v>113029</v>
          </cell>
          <cell r="E32">
            <v>109303</v>
          </cell>
          <cell r="F32">
            <v>99620</v>
          </cell>
          <cell r="G32">
            <v>-1.9384405771970026</v>
          </cell>
          <cell r="H32">
            <v>-4.9215741136701983</v>
          </cell>
          <cell r="I32">
            <v>1.404353036970623</v>
          </cell>
          <cell r="J32">
            <v>1.7361910120775204</v>
          </cell>
          <cell r="K32">
            <v>11.260791005822126</v>
          </cell>
          <cell r="L32">
            <v>9.0936859083420032</v>
          </cell>
          <cell r="N32">
            <v>-5562.8060049402884</v>
          </cell>
          <cell r="O32">
            <v>1897.7088619310921</v>
          </cell>
          <cell r="P32">
            <v>9059.1299018903028</v>
          </cell>
        </row>
        <row r="33">
          <cell r="A33" t="str">
            <v>J&amp;J Medical Benelux</v>
          </cell>
          <cell r="B33" t="str">
            <v>002520</v>
          </cell>
          <cell r="C33">
            <v>1230</v>
          </cell>
          <cell r="D33">
            <v>620</v>
          </cell>
          <cell r="E33">
            <v>888</v>
          </cell>
          <cell r="F33">
            <v>559</v>
          </cell>
          <cell r="G33">
            <v>98.387096774193566</v>
          </cell>
          <cell r="H33">
            <v>67.675529750742257</v>
          </cell>
          <cell r="I33">
            <v>38.513513513513516</v>
          </cell>
          <cell r="J33">
            <v>42.236744611073092</v>
          </cell>
          <cell r="K33">
            <v>120.03577817531304</v>
          </cell>
          <cell r="L33">
            <v>110.31279399109052</v>
          </cell>
          <cell r="N33">
            <v>419.58828445460199</v>
          </cell>
          <cell r="O33">
            <v>375.06229214632907</v>
          </cell>
          <cell r="P33">
            <v>616.64851841019595</v>
          </cell>
        </row>
        <row r="34">
          <cell r="A34" t="str">
            <v>J&amp;J Medical Greece</v>
          </cell>
          <cell r="B34" t="str">
            <v>003760</v>
          </cell>
          <cell r="C34">
            <v>-142</v>
          </cell>
          <cell r="D34">
            <v>-18</v>
          </cell>
          <cell r="E34">
            <v>391</v>
          </cell>
          <cell r="F34">
            <v>1043</v>
          </cell>
          <cell r="G34">
            <v>-688.88888888888891</v>
          </cell>
          <cell r="H34">
            <v>-638.3307177947612</v>
          </cell>
          <cell r="I34">
            <v>-136.31713554987212</v>
          </cell>
          <cell r="J34">
            <v>-136.6377664844683</v>
          </cell>
          <cell r="K34">
            <v>-113.61457334611698</v>
          </cell>
          <cell r="L34">
            <v>-109.6030811969348</v>
          </cell>
          <cell r="N34">
            <v>-114.89952920305701</v>
          </cell>
          <cell r="O34">
            <v>-534.25366695427101</v>
          </cell>
          <cell r="P34">
            <v>-1143.16013688403</v>
          </cell>
        </row>
        <row r="35">
          <cell r="A35" t="str">
            <v>J&amp;J Medical Ireland</v>
          </cell>
          <cell r="B35" t="str">
            <v>003960</v>
          </cell>
          <cell r="C35">
            <v>916</v>
          </cell>
          <cell r="D35">
            <v>795</v>
          </cell>
          <cell r="E35">
            <v>918</v>
          </cell>
          <cell r="F35">
            <v>523</v>
          </cell>
          <cell r="G35">
            <v>15.220125786163521</v>
          </cell>
          <cell r="H35">
            <v>4.0520609483995598</v>
          </cell>
          <cell r="I35">
            <v>-0.2178649237472767</v>
          </cell>
          <cell r="J35">
            <v>0.24237590608145751</v>
          </cell>
          <cell r="K35">
            <v>75.143403441682594</v>
          </cell>
          <cell r="L35">
            <v>55.019972975796755</v>
          </cell>
          <cell r="N35">
            <v>32.213884539776501</v>
          </cell>
          <cell r="O35">
            <v>2.2250108178277799</v>
          </cell>
          <cell r="P35">
            <v>287.75445866341698</v>
          </cell>
        </row>
        <row r="36">
          <cell r="A36" t="str">
            <v>J&amp;J Medical Austria</v>
          </cell>
          <cell r="B36" t="str">
            <v>003070</v>
          </cell>
          <cell r="C36">
            <v>582</v>
          </cell>
          <cell r="D36">
            <v>670</v>
          </cell>
          <cell r="E36">
            <v>579</v>
          </cell>
          <cell r="F36">
            <v>1016</v>
          </cell>
          <cell r="G36">
            <v>-13.134328358208958</v>
          </cell>
          <cell r="H36">
            <v>-23.009463579015819</v>
          </cell>
          <cell r="I36">
            <v>0.51813471502590669</v>
          </cell>
          <cell r="J36">
            <v>2.8862396630757008</v>
          </cell>
          <cell r="K36">
            <v>-42.716535433070867</v>
          </cell>
          <cell r="L36">
            <v>-48.787657941812512</v>
          </cell>
          <cell r="N36">
            <v>-154.16340597940598</v>
          </cell>
          <cell r="O36">
            <v>16.711327649208307</v>
          </cell>
          <cell r="P36">
            <v>-495.6826046888151</v>
          </cell>
        </row>
        <row r="37">
          <cell r="A37" t="str">
            <v>J&amp;J Med Switzerland</v>
          </cell>
          <cell r="B37" t="str">
            <v>004840</v>
          </cell>
          <cell r="C37">
            <v>768</v>
          </cell>
          <cell r="D37">
            <v>546</v>
          </cell>
          <cell r="E37">
            <v>248</v>
          </cell>
          <cell r="F37">
            <v>895</v>
          </cell>
          <cell r="G37">
            <v>40.659340659340657</v>
          </cell>
          <cell r="H37">
            <v>31.215817635780947</v>
          </cell>
          <cell r="I37">
            <v>209.67741935483872</v>
          </cell>
          <cell r="J37">
            <v>211.74233337039149</v>
          </cell>
          <cell r="K37">
            <v>-14.189944134078212</v>
          </cell>
          <cell r="L37">
            <v>-15.025790190716537</v>
          </cell>
          <cell r="N37">
            <v>170.43836429136397</v>
          </cell>
          <cell r="O37">
            <v>525.12098675857089</v>
          </cell>
          <cell r="P37">
            <v>-134.48082220691302</v>
          </cell>
        </row>
        <row r="38">
          <cell r="A38" t="str">
            <v>J&amp;J Prof Pr Portugal</v>
          </cell>
          <cell r="B38" t="str">
            <v>004420</v>
          </cell>
          <cell r="C38">
            <v>540</v>
          </cell>
          <cell r="D38">
            <v>299</v>
          </cell>
          <cell r="E38">
            <v>409</v>
          </cell>
          <cell r="F38">
            <v>153</v>
          </cell>
          <cell r="G38">
            <v>80.602006688963215</v>
          </cell>
          <cell r="H38">
            <v>64.799115495065891</v>
          </cell>
          <cell r="I38">
            <v>32.029339853300733</v>
          </cell>
          <cell r="J38">
            <v>32.259241688866261</v>
          </cell>
          <cell r="K38">
            <v>252.94117647058826</v>
          </cell>
          <cell r="L38">
            <v>202.63535536426275</v>
          </cell>
          <cell r="N38">
            <v>193.74935533024703</v>
          </cell>
          <cell r="O38">
            <v>131.94029850746301</v>
          </cell>
          <cell r="P38">
            <v>310.03209370732202</v>
          </cell>
        </row>
        <row r="39">
          <cell r="A39" t="str">
            <v>J&amp;J Prof Pr Spain</v>
          </cell>
          <cell r="B39" t="str">
            <v>004600</v>
          </cell>
          <cell r="C39">
            <v>709</v>
          </cell>
          <cell r="D39">
            <v>-23</v>
          </cell>
          <cell r="E39">
            <v>617</v>
          </cell>
          <cell r="F39">
            <v>209</v>
          </cell>
          <cell r="G39">
            <v>3182.608695652174</v>
          </cell>
          <cell r="H39">
            <v>2714.7382219348401</v>
          </cell>
          <cell r="I39">
            <v>14.910858995137762</v>
          </cell>
          <cell r="J39">
            <v>17.852698229252677</v>
          </cell>
          <cell r="K39">
            <v>239.23444976076553</v>
          </cell>
          <cell r="L39">
            <v>228.62191363587462</v>
          </cell>
          <cell r="N39">
            <v>624.38979104501323</v>
          </cell>
          <cell r="O39">
            <v>110.15114807448903</v>
          </cell>
          <cell r="P39">
            <v>477.81979949897794</v>
          </cell>
        </row>
        <row r="40">
          <cell r="A40" t="str">
            <v>J&amp;J Prof Pr Sweden</v>
          </cell>
          <cell r="B40" t="str">
            <v>002610</v>
          </cell>
          <cell r="C40">
            <v>-89</v>
          </cell>
          <cell r="D40">
            <v>-75</v>
          </cell>
          <cell r="E40">
            <v>-103</v>
          </cell>
          <cell r="F40">
            <v>-151</v>
          </cell>
          <cell r="G40">
            <v>-18.666666666666671</v>
          </cell>
          <cell r="H40">
            <v>-70.443659179860788</v>
          </cell>
          <cell r="I40">
            <v>13.592233009708737</v>
          </cell>
          <cell r="J40">
            <v>13.546115707283787</v>
          </cell>
          <cell r="K40">
            <v>41.059602649006621</v>
          </cell>
          <cell r="L40">
            <v>75.173943474647018</v>
          </cell>
          <cell r="N40">
            <v>-52.832744384895591</v>
          </cell>
          <cell r="O40">
            <v>13.9524991785023</v>
          </cell>
          <cell r="P40">
            <v>113.512654646717</v>
          </cell>
        </row>
        <row r="41">
          <cell r="A41" t="str">
            <v>West Umbrellas</v>
          </cell>
          <cell r="B41" t="str">
            <v>A000FB</v>
          </cell>
          <cell r="C41">
            <v>4514</v>
          </cell>
          <cell r="D41">
            <v>2814</v>
          </cell>
          <cell r="E41">
            <v>3947</v>
          </cell>
          <cell r="F41">
            <v>4247</v>
          </cell>
          <cell r="G41">
            <v>60.412224591329078</v>
          </cell>
          <cell r="H41">
            <v>39.74712153850902</v>
          </cell>
          <cell r="I41">
            <v>14.365340765138079</v>
          </cell>
          <cell r="J41">
            <v>16.237899573805915</v>
          </cell>
          <cell r="K41">
            <v>6.2867906757711323</v>
          </cell>
          <cell r="L41">
            <v>0.76392656338291176</v>
          </cell>
          <cell r="N41">
            <v>1118.484000093644</v>
          </cell>
          <cell r="O41">
            <v>640.90989617811942</v>
          </cell>
          <cell r="P41">
            <v>32.443961146872262</v>
          </cell>
        </row>
        <row r="42">
          <cell r="A42" t="str">
            <v>J&amp;J Prof Czech Repub</v>
          </cell>
          <cell r="B42" t="str">
            <v>002130</v>
          </cell>
          <cell r="C42">
            <v>-17</v>
          </cell>
          <cell r="D42">
            <v>23</v>
          </cell>
          <cell r="E42">
            <v>-301</v>
          </cell>
          <cell r="F42">
            <v>-53</v>
          </cell>
          <cell r="G42">
            <v>-173.91304347826087</v>
          </cell>
          <cell r="H42">
            <v>-191.53534815686911</v>
          </cell>
          <cell r="I42">
            <v>94.352159468438558</v>
          </cell>
          <cell r="J42">
            <v>91.730251044990695</v>
          </cell>
          <cell r="K42">
            <v>67.924528301886795</v>
          </cell>
          <cell r="L42">
            <v>108.45780165852736</v>
          </cell>
          <cell r="N42">
            <v>-44.053130076079896</v>
          </cell>
          <cell r="O42">
            <v>276.10805564542198</v>
          </cell>
          <cell r="P42">
            <v>57.4826348790195</v>
          </cell>
        </row>
        <row r="43">
          <cell r="A43" t="str">
            <v>J&amp;J Prof Prd Hungary</v>
          </cell>
          <cell r="B43" t="str">
            <v>002320</v>
          </cell>
          <cell r="C43">
            <v>261</v>
          </cell>
          <cell r="D43">
            <v>161</v>
          </cell>
          <cell r="E43">
            <v>240</v>
          </cell>
          <cell r="F43">
            <v>53</v>
          </cell>
          <cell r="G43">
            <v>62.111801242236027</v>
          </cell>
          <cell r="H43">
            <v>75.095319807160848</v>
          </cell>
          <cell r="I43">
            <v>8.75</v>
          </cell>
          <cell r="J43">
            <v>7.1496067825496654</v>
          </cell>
          <cell r="K43">
            <v>392.45283018867923</v>
          </cell>
          <cell r="L43">
            <v>381.84658514699242</v>
          </cell>
          <cell r="N43">
            <v>120.90346488952896</v>
          </cell>
          <cell r="O43">
            <v>17.159056278119198</v>
          </cell>
          <cell r="P43">
            <v>202.37869012790597</v>
          </cell>
        </row>
        <row r="44">
          <cell r="A44" t="str">
            <v>J&amp;J Prof Prd Poland</v>
          </cell>
          <cell r="B44" t="str">
            <v>002560</v>
          </cell>
          <cell r="C44">
            <v>108</v>
          </cell>
          <cell r="D44">
            <v>476</v>
          </cell>
          <cell r="E44">
            <v>308</v>
          </cell>
          <cell r="F44">
            <v>252</v>
          </cell>
          <cell r="G44">
            <v>-77.310924369747895</v>
          </cell>
          <cell r="H44">
            <v>-75.948705057770184</v>
          </cell>
          <cell r="I44">
            <v>-64.935064935064929</v>
          </cell>
          <cell r="J44">
            <v>-61.956717980814297</v>
          </cell>
          <cell r="K44">
            <v>-57.142857142857146</v>
          </cell>
          <cell r="L44">
            <v>-56.630588715500018</v>
          </cell>
          <cell r="N44">
            <v>-361.51583607498605</v>
          </cell>
          <cell r="O44">
            <v>-190.82669138090804</v>
          </cell>
          <cell r="P44">
            <v>-142.70908356306003</v>
          </cell>
        </row>
        <row r="45">
          <cell r="A45" t="str">
            <v>J&amp;J Prof Russia</v>
          </cell>
          <cell r="B45" t="str">
            <v>004466</v>
          </cell>
          <cell r="C45">
            <v>201</v>
          </cell>
          <cell r="D45">
            <v>-60</v>
          </cell>
          <cell r="E45">
            <v>179</v>
          </cell>
          <cell r="F45">
            <v>68</v>
          </cell>
          <cell r="G45">
            <v>435</v>
          </cell>
          <cell r="H45">
            <v>435</v>
          </cell>
          <cell r="I45">
            <v>12.290502793296092</v>
          </cell>
          <cell r="J45">
            <v>12.290502793296092</v>
          </cell>
          <cell r="K45">
            <v>195.58823529411765</v>
          </cell>
          <cell r="L45">
            <v>195.58823529411765</v>
          </cell>
          <cell r="N45">
            <v>261</v>
          </cell>
          <cell r="O45">
            <v>22.000000000000004</v>
          </cell>
          <cell r="P45">
            <v>133</v>
          </cell>
        </row>
        <row r="46">
          <cell r="A46" t="str">
            <v>J&amp;J S.E. Slovenia</v>
          </cell>
          <cell r="B46" t="str">
            <v>002790</v>
          </cell>
          <cell r="C46">
            <v>181</v>
          </cell>
          <cell r="D46">
            <v>-23</v>
          </cell>
          <cell r="E46">
            <v>173</v>
          </cell>
          <cell r="F46">
            <v>161</v>
          </cell>
          <cell r="G46">
            <v>886.95652173913038</v>
          </cell>
          <cell r="H46">
            <v>806.43628322294364</v>
          </cell>
          <cell r="I46">
            <v>4.6242774566473992</v>
          </cell>
          <cell r="J46">
            <v>5.2160266562694231</v>
          </cell>
          <cell r="K46">
            <v>12.422360248447205</v>
          </cell>
          <cell r="L46">
            <v>9.190940076885715</v>
          </cell>
          <cell r="N46">
            <v>185.48034514127704</v>
          </cell>
          <cell r="O46">
            <v>9.0237261153461024</v>
          </cell>
          <cell r="P46">
            <v>14.797413523786</v>
          </cell>
        </row>
        <row r="47">
          <cell r="A47" t="str">
            <v>J&amp;J Medical Turkey</v>
          </cell>
          <cell r="B47" t="str">
            <v>002693</v>
          </cell>
          <cell r="C47">
            <v>-392</v>
          </cell>
          <cell r="D47">
            <v>-49</v>
          </cell>
          <cell r="E47">
            <v>-461</v>
          </cell>
          <cell r="F47">
            <v>-484</v>
          </cell>
          <cell r="G47">
            <v>-700</v>
          </cell>
          <cell r="H47">
            <v>-592.92445972681458</v>
          </cell>
          <cell r="I47">
            <v>14.967462039045554</v>
          </cell>
          <cell r="J47">
            <v>14.694252999807784</v>
          </cell>
          <cell r="K47">
            <v>19.008264462809922</v>
          </cell>
          <cell r="L47">
            <v>20.791766606464261</v>
          </cell>
          <cell r="N47">
            <v>-290.53298526613912</v>
          </cell>
          <cell r="O47">
            <v>67.740506329113884</v>
          </cell>
          <cell r="P47">
            <v>100.63215037528701</v>
          </cell>
        </row>
        <row r="48">
          <cell r="A48" t="str">
            <v>East Umbrellas</v>
          </cell>
          <cell r="B48" t="str">
            <v>A000FC</v>
          </cell>
          <cell r="C48">
            <v>342</v>
          </cell>
          <cell r="D48">
            <v>528</v>
          </cell>
          <cell r="E48">
            <v>138</v>
          </cell>
          <cell r="F48">
            <v>-3</v>
          </cell>
          <cell r="G48">
            <v>-35.227272727272734</v>
          </cell>
          <cell r="H48">
            <v>-24.378435868636156</v>
          </cell>
          <cell r="I48">
            <v>147.82608695652175</v>
          </cell>
          <cell r="J48">
            <v>145.800473179053</v>
          </cell>
          <cell r="K48">
            <v>11500</v>
          </cell>
          <cell r="L48">
            <v>12186.060178097947</v>
          </cell>
          <cell r="N48">
            <v>-128.71814138639891</v>
          </cell>
          <cell r="O48">
            <v>201.20465298709314</v>
          </cell>
          <cell r="P48">
            <v>365.58180534293842</v>
          </cell>
        </row>
        <row r="49">
          <cell r="A49" t="str">
            <v>J&amp;J Prof Pr S Africa</v>
          </cell>
          <cell r="B49" t="str">
            <v>004530</v>
          </cell>
          <cell r="C49">
            <v>1334</v>
          </cell>
          <cell r="D49">
            <v>866</v>
          </cell>
          <cell r="E49">
            <v>987</v>
          </cell>
          <cell r="F49">
            <v>998</v>
          </cell>
          <cell r="G49">
            <v>54.04157043879907</v>
          </cell>
          <cell r="H49">
            <v>18.738860448857391</v>
          </cell>
          <cell r="I49">
            <v>35.157041540020266</v>
          </cell>
          <cell r="J49">
            <v>33.261982198847022</v>
          </cell>
          <cell r="K49">
            <v>33.667334669338679</v>
          </cell>
          <cell r="L49">
            <v>-5.5428123630353321</v>
          </cell>
          <cell r="N49">
            <v>162.278531487105</v>
          </cell>
          <cell r="O49">
            <v>328.29576430262011</v>
          </cell>
          <cell r="P49">
            <v>-55.317267383092613</v>
          </cell>
        </row>
        <row r="50">
          <cell r="A50" t="str">
            <v>J&amp;J Prof. Egypt</v>
          </cell>
          <cell r="B50" t="str">
            <v>003505</v>
          </cell>
          <cell r="C50">
            <v>24</v>
          </cell>
          <cell r="D50">
            <v>-10</v>
          </cell>
          <cell r="E50">
            <v>-99</v>
          </cell>
          <cell r="F50">
            <v>-288</v>
          </cell>
          <cell r="G50">
            <v>340</v>
          </cell>
          <cell r="H50">
            <v>663.09787824553189</v>
          </cell>
          <cell r="I50">
            <v>124.24242424242425</v>
          </cell>
          <cell r="J50">
            <v>120.48291592229296</v>
          </cell>
          <cell r="K50">
            <v>108.33333333333333</v>
          </cell>
          <cell r="L50">
            <v>115.58221836992914</v>
          </cell>
          <cell r="N50">
            <v>66.309787824553183</v>
          </cell>
          <cell r="O50">
            <v>119.27808676307004</v>
          </cell>
          <cell r="P50">
            <v>332.87678890539593</v>
          </cell>
        </row>
        <row r="51">
          <cell r="A51" t="str">
            <v>J&amp;J Medical Israel</v>
          </cell>
          <cell r="B51" t="str">
            <v>004966</v>
          </cell>
          <cell r="C51">
            <v>-165</v>
          </cell>
          <cell r="D51">
            <v>38</v>
          </cell>
          <cell r="E51">
            <v>-30</v>
          </cell>
          <cell r="F51">
            <v>562</v>
          </cell>
          <cell r="G51">
            <v>-534.21052631578948</v>
          </cell>
          <cell r="H51">
            <v>-610.05265148402623</v>
          </cell>
          <cell r="I51">
            <v>-450</v>
          </cell>
          <cell r="J51">
            <v>-437.37427466151001</v>
          </cell>
          <cell r="K51">
            <v>-129.35943060498221</v>
          </cell>
          <cell r="L51">
            <v>-131.54225086880965</v>
          </cell>
          <cell r="N51">
            <v>-231.82000756392998</v>
          </cell>
          <cell r="O51">
            <v>-131.212282398453</v>
          </cell>
          <cell r="P51">
            <v>-739.26744988271014</v>
          </cell>
        </row>
        <row r="52">
          <cell r="A52" t="str">
            <v>J&amp;J Prof Middle East</v>
          </cell>
          <cell r="B52" t="str">
            <v>004961</v>
          </cell>
          <cell r="C52">
            <v>1690</v>
          </cell>
          <cell r="D52">
            <v>1377</v>
          </cell>
          <cell r="E52">
            <v>1085</v>
          </cell>
          <cell r="F52">
            <v>1277</v>
          </cell>
          <cell r="G52">
            <v>22.730573710965864</v>
          </cell>
          <cell r="H52">
            <v>22.730573710965864</v>
          </cell>
          <cell r="I52">
            <v>55.760368663594463</v>
          </cell>
          <cell r="J52">
            <v>55.760368663594463</v>
          </cell>
          <cell r="K52">
            <v>32.341425215348472</v>
          </cell>
          <cell r="L52">
            <v>32.341425215348472</v>
          </cell>
          <cell r="N52">
            <v>312.99999999999994</v>
          </cell>
          <cell r="O52">
            <v>604.99999999999989</v>
          </cell>
          <cell r="P52">
            <v>413</v>
          </cell>
        </row>
        <row r="53">
          <cell r="A53" t="str">
            <v>Africa/ME</v>
          </cell>
          <cell r="B53" t="str">
            <v>A000FD</v>
          </cell>
          <cell r="C53">
            <v>2883</v>
          </cell>
          <cell r="D53">
            <v>2271</v>
          </cell>
          <cell r="E53">
            <v>1943</v>
          </cell>
          <cell r="F53">
            <v>2549</v>
          </cell>
          <cell r="G53">
            <v>26.948480845442536</v>
          </cell>
          <cell r="H53">
            <v>13.640172247808371</v>
          </cell>
          <cell r="I53">
            <v>48.378795676788471</v>
          </cell>
          <cell r="J53">
            <v>47.419535186167622</v>
          </cell>
          <cell r="K53">
            <v>13.103177716751667</v>
          </cell>
          <cell r="L53">
            <v>-1.9108641961713144</v>
          </cell>
          <cell r="N53">
            <v>309.76831174772809</v>
          </cell>
          <cell r="O53">
            <v>921.36156866723684</v>
          </cell>
          <cell r="P53">
            <v>-48.707928360406811</v>
          </cell>
        </row>
        <row r="54">
          <cell r="A54" t="str">
            <v>Ttl Hak Umbrellas</v>
          </cell>
          <cell r="B54" t="str">
            <v>A000DN</v>
          </cell>
          <cell r="C54">
            <v>7739</v>
          </cell>
          <cell r="D54">
            <v>5613</v>
          </cell>
          <cell r="E54">
            <v>6028</v>
          </cell>
          <cell r="F54">
            <v>6793</v>
          </cell>
          <cell r="G54">
            <v>37.87635845358988</v>
          </cell>
          <cell r="H54">
            <v>23.152221101994893</v>
          </cell>
          <cell r="I54">
            <v>28.384207033842067</v>
          </cell>
          <cell r="J54">
            <v>29.254746480299431</v>
          </cell>
          <cell r="K54">
            <v>13.926100397467984</v>
          </cell>
          <cell r="L54">
            <v>5.1423205966348311</v>
          </cell>
          <cell r="N54">
            <v>1299.5341704549735</v>
          </cell>
          <cell r="O54">
            <v>1763.4761178324497</v>
          </cell>
          <cell r="P54">
            <v>349.31783812940409</v>
          </cell>
        </row>
        <row r="55">
          <cell r="A55" t="str">
            <v>W European RO-Prof</v>
          </cell>
          <cell r="B55" t="str">
            <v>003730</v>
          </cell>
          <cell r="C55">
            <v>-1342</v>
          </cell>
          <cell r="D55">
            <v>-1433</v>
          </cell>
          <cell r="E55">
            <v>-763</v>
          </cell>
          <cell r="F55">
            <v>-552</v>
          </cell>
          <cell r="G55">
            <v>6.3503140265177942</v>
          </cell>
          <cell r="H55">
            <v>6.3503140265177942</v>
          </cell>
          <cell r="I55">
            <v>-75.884665792922675</v>
          </cell>
          <cell r="J55">
            <v>-75.884665792922675</v>
          </cell>
          <cell r="K55">
            <v>-143.1159420289855</v>
          </cell>
          <cell r="L55">
            <v>-143.1159420289855</v>
          </cell>
          <cell r="N55">
            <v>91</v>
          </cell>
          <cell r="O55">
            <v>-579</v>
          </cell>
          <cell r="P55">
            <v>-790</v>
          </cell>
        </row>
        <row r="56">
          <cell r="A56" t="str">
            <v>Ttl Hak</v>
          </cell>
          <cell r="B56" t="str">
            <v>A000CF</v>
          </cell>
          <cell r="C56">
            <v>6397</v>
          </cell>
          <cell r="D56">
            <v>4180</v>
          </cell>
          <cell r="E56">
            <v>5265</v>
          </cell>
          <cell r="F56">
            <v>6241</v>
          </cell>
          <cell r="G56">
            <v>53.038277511961724</v>
          </cell>
          <cell r="H56">
            <v>33.266367714233809</v>
          </cell>
          <cell r="I56">
            <v>21.500474833808166</v>
          </cell>
          <cell r="J56">
            <v>22.497172228536559</v>
          </cell>
          <cell r="K56">
            <v>2.4995994231693639</v>
          </cell>
          <cell r="L56">
            <v>-7.061082548799809</v>
          </cell>
          <cell r="N56">
            <v>1390.5341704549733</v>
          </cell>
          <cell r="O56">
            <v>1184.47611783245</v>
          </cell>
          <cell r="P56">
            <v>-440.68216187059608</v>
          </cell>
        </row>
        <row r="57">
          <cell r="A57" t="str">
            <v>Cordis USA</v>
          </cell>
          <cell r="B57" t="str">
            <v>001650</v>
          </cell>
          <cell r="C57">
            <v>-24114</v>
          </cell>
          <cell r="D57">
            <v>48556</v>
          </cell>
          <cell r="E57">
            <v>58456</v>
          </cell>
          <cell r="F57">
            <v>24530</v>
          </cell>
          <cell r="G57">
            <v>-149.66224565450202</v>
          </cell>
          <cell r="H57">
            <v>-149.66224565450202</v>
          </cell>
          <cell r="I57">
            <v>-141.25153961954291</v>
          </cell>
          <cell r="J57">
            <v>-141.25153961954291</v>
          </cell>
          <cell r="K57">
            <v>-198.30411740725643</v>
          </cell>
          <cell r="L57">
            <v>-198.30411740725643</v>
          </cell>
          <cell r="N57">
            <v>-72670</v>
          </cell>
          <cell r="O57">
            <v>-82570</v>
          </cell>
          <cell r="P57">
            <v>-48644</v>
          </cell>
        </row>
        <row r="58">
          <cell r="A58" t="str">
            <v>Cordis Roden</v>
          </cell>
          <cell r="B58" t="str">
            <v>002523</v>
          </cell>
          <cell r="C58">
            <v>10618</v>
          </cell>
          <cell r="D58">
            <v>19240</v>
          </cell>
          <cell r="E58">
            <v>25484</v>
          </cell>
          <cell r="F58">
            <v>28798</v>
          </cell>
          <cell r="G58">
            <v>-44.812889812889807</v>
          </cell>
          <cell r="H58">
            <v>-52.39829444274168</v>
          </cell>
          <cell r="I58">
            <v>-58.334641343588132</v>
          </cell>
          <cell r="J58">
            <v>-57.41606074432584</v>
          </cell>
          <cell r="K58">
            <v>-63.129383984998967</v>
          </cell>
          <cell r="L58">
            <v>-66.134416410463572</v>
          </cell>
          <cell r="N58">
            <v>-10081.4318507835</v>
          </cell>
          <cell r="O58">
            <v>-14631.908920083995</v>
          </cell>
          <cell r="P58">
            <v>-19045.389237885298</v>
          </cell>
        </row>
        <row r="59">
          <cell r="A59" t="str">
            <v>Ttl Cordis Dom</v>
          </cell>
          <cell r="B59" t="str">
            <v>A000FE</v>
          </cell>
          <cell r="C59">
            <v>-13496</v>
          </cell>
          <cell r="D59">
            <v>67796</v>
          </cell>
          <cell r="E59">
            <v>83940</v>
          </cell>
          <cell r="F59">
            <v>53328</v>
          </cell>
          <cell r="G59">
            <v>-119.90677916101245</v>
          </cell>
          <cell r="H59">
            <v>-122.05946051505029</v>
          </cell>
          <cell r="I59">
            <v>-116.07815106028116</v>
          </cell>
          <cell r="J59">
            <v>-115.79927200391232</v>
          </cell>
          <cell r="K59">
            <v>-125.30753075307531</v>
          </cell>
          <cell r="L59">
            <v>-126.93029785082001</v>
          </cell>
          <cell r="N59">
            <v>-82751.431850783498</v>
          </cell>
          <cell r="O59">
            <v>-97201.908920083995</v>
          </cell>
          <cell r="P59">
            <v>-67689.389237885305</v>
          </cell>
        </row>
        <row r="60">
          <cell r="A60" t="str">
            <v>Cordis Benelux</v>
          </cell>
          <cell r="B60" t="str">
            <v>002521</v>
          </cell>
          <cell r="C60">
            <v>549</v>
          </cell>
          <cell r="D60">
            <v>116</v>
          </cell>
          <cell r="E60">
            <v>451</v>
          </cell>
          <cell r="F60">
            <v>578</v>
          </cell>
          <cell r="G60">
            <v>373.27586206896552</v>
          </cell>
          <cell r="H60">
            <v>318.389606388169</v>
          </cell>
          <cell r="I60">
            <v>21.72949002217295</v>
          </cell>
          <cell r="J60">
            <v>23.451063673456755</v>
          </cell>
          <cell r="K60">
            <v>-5.0173010380622838</v>
          </cell>
          <cell r="L60">
            <v>-15.038372289162114</v>
          </cell>
          <cell r="N60">
            <v>369.33194341027604</v>
          </cell>
          <cell r="O60">
            <v>105.76429716728997</v>
          </cell>
          <cell r="P60">
            <v>-86.921791831357012</v>
          </cell>
        </row>
        <row r="61">
          <cell r="A61" t="str">
            <v>Cordis European HQ</v>
          </cell>
          <cell r="B61" t="str">
            <v>002522</v>
          </cell>
          <cell r="C61">
            <v>-2953</v>
          </cell>
          <cell r="D61">
            <v>-2218</v>
          </cell>
          <cell r="E61">
            <v>-3716</v>
          </cell>
          <cell r="F61">
            <v>-2877</v>
          </cell>
          <cell r="G61">
            <v>-33.137962128043284</v>
          </cell>
          <cell r="H61">
            <v>-18.041035035774662</v>
          </cell>
          <cell r="I61">
            <v>20.532831001076428</v>
          </cell>
          <cell r="J61">
            <v>19.70064504047161</v>
          </cell>
          <cell r="K61">
            <v>-2.6416405978449773</v>
          </cell>
          <cell r="L61">
            <v>11.074565036505039</v>
          </cell>
          <cell r="N61">
            <v>-400.15015709348205</v>
          </cell>
          <cell r="O61">
            <v>732.07596970392501</v>
          </cell>
          <cell r="P61">
            <v>318.61523610025</v>
          </cell>
        </row>
        <row r="62">
          <cell r="A62" t="str">
            <v>Cordis France</v>
          </cell>
          <cell r="B62" t="str">
            <v>002232</v>
          </cell>
          <cell r="C62">
            <v>-325</v>
          </cell>
          <cell r="D62">
            <v>-83</v>
          </cell>
          <cell r="E62">
            <v>-565</v>
          </cell>
          <cell r="F62">
            <v>-400</v>
          </cell>
          <cell r="G62">
            <v>-291.56626506024094</v>
          </cell>
          <cell r="H62">
            <v>-273.10787767958084</v>
          </cell>
          <cell r="I62">
            <v>42.477876106194692</v>
          </cell>
          <cell r="J62">
            <v>42.86292146337717</v>
          </cell>
          <cell r="K62">
            <v>18.75</v>
          </cell>
          <cell r="L62">
            <v>36.481904854557754</v>
          </cell>
          <cell r="N62">
            <v>-226.67953847405209</v>
          </cell>
          <cell r="O62">
            <v>242.17550626808099</v>
          </cell>
          <cell r="P62">
            <v>145.92761941823102</v>
          </cell>
        </row>
        <row r="63">
          <cell r="A63" t="str">
            <v>Cordis Germany</v>
          </cell>
          <cell r="B63" t="str">
            <v>002302</v>
          </cell>
          <cell r="C63">
            <v>-367</v>
          </cell>
          <cell r="D63">
            <v>799</v>
          </cell>
          <cell r="E63">
            <v>-93</v>
          </cell>
          <cell r="F63">
            <v>445</v>
          </cell>
          <cell r="G63">
            <v>-145.93241551939929</v>
          </cell>
          <cell r="H63">
            <v>-142.44952597623907</v>
          </cell>
          <cell r="I63">
            <v>-294.6236559139785</v>
          </cell>
          <cell r="J63">
            <v>-287.97216264717417</v>
          </cell>
          <cell r="K63">
            <v>-182.47191011235955</v>
          </cell>
          <cell r="L63">
            <v>-165.50035317447441</v>
          </cell>
          <cell r="N63">
            <v>-1138.1717125501502</v>
          </cell>
          <cell r="O63">
            <v>-267.81411126187197</v>
          </cell>
          <cell r="P63">
            <v>-736.4765716264111</v>
          </cell>
        </row>
        <row r="64">
          <cell r="A64" t="str">
            <v>Cordis Italy</v>
          </cell>
          <cell r="B64" t="str">
            <v>002332</v>
          </cell>
          <cell r="C64">
            <v>883</v>
          </cell>
          <cell r="D64">
            <v>123</v>
          </cell>
          <cell r="E64">
            <v>-240</v>
          </cell>
          <cell r="F64">
            <v>352</v>
          </cell>
          <cell r="G64">
            <v>617.88617886178861</v>
          </cell>
          <cell r="H64">
            <v>544.6828009821611</v>
          </cell>
          <cell r="I64">
            <v>467.91666666666674</v>
          </cell>
          <cell r="J64">
            <v>469.67127303182514</v>
          </cell>
          <cell r="K64">
            <v>150.85227272727272</v>
          </cell>
          <cell r="L64">
            <v>114.42439871790654</v>
          </cell>
          <cell r="N64">
            <v>669.95984520805814</v>
          </cell>
          <cell r="O64">
            <v>1127.2110552763802</v>
          </cell>
          <cell r="P64">
            <v>402.77388348703107</v>
          </cell>
        </row>
        <row r="65">
          <cell r="A65" t="str">
            <v>Cordis PR LLC</v>
          </cell>
          <cell r="B65" t="str">
            <v>001651</v>
          </cell>
          <cell r="C65">
            <v>198820</v>
          </cell>
          <cell r="D65">
            <v>134885</v>
          </cell>
          <cell r="E65">
            <v>112700</v>
          </cell>
          <cell r="F65">
            <v>-38090</v>
          </cell>
          <cell r="G65">
            <v>47.399636727582745</v>
          </cell>
          <cell r="H65">
            <v>47.399636727582745</v>
          </cell>
          <cell r="I65">
            <v>76.41526175687666</v>
          </cell>
          <cell r="J65">
            <v>76.41526175687666</v>
          </cell>
          <cell r="K65">
            <v>621.9742714623261</v>
          </cell>
          <cell r="L65">
            <v>621.9742714623261</v>
          </cell>
          <cell r="N65">
            <v>63934.999999999985</v>
          </cell>
          <cell r="O65">
            <v>86120</v>
          </cell>
          <cell r="P65">
            <v>236910.00000000003</v>
          </cell>
        </row>
        <row r="66">
          <cell r="A66" t="str">
            <v>Cordis UK</v>
          </cell>
          <cell r="B66" t="str">
            <v>005102</v>
          </cell>
          <cell r="C66">
            <v>330</v>
          </cell>
          <cell r="D66">
            <v>628</v>
          </cell>
          <cell r="E66">
            <v>-199</v>
          </cell>
          <cell r="F66">
            <v>877</v>
          </cell>
          <cell r="G66">
            <v>-47.452229299363054</v>
          </cell>
          <cell r="H66">
            <v>-48.841627074049214</v>
          </cell>
          <cell r="I66">
            <v>265.8291457286432</v>
          </cell>
          <cell r="J66">
            <v>266.75722859280552</v>
          </cell>
          <cell r="K66">
            <v>-62.371721778791326</v>
          </cell>
          <cell r="L66">
            <v>-62.3080408177292</v>
          </cell>
          <cell r="N66">
            <v>-306.72541802502906</v>
          </cell>
          <cell r="O66">
            <v>530.846884899683</v>
          </cell>
          <cell r="P66">
            <v>-546.44151797148515</v>
          </cell>
        </row>
        <row r="67">
          <cell r="A67" t="str">
            <v>Ttl Cordis Intl</v>
          </cell>
          <cell r="B67" t="str">
            <v>A000FF</v>
          </cell>
          <cell r="C67">
            <v>196937</v>
          </cell>
          <cell r="D67">
            <v>134250</v>
          </cell>
          <cell r="E67">
            <v>108338</v>
          </cell>
          <cell r="F67">
            <v>-39115</v>
          </cell>
          <cell r="G67">
            <v>46.694227188081939</v>
          </cell>
          <cell r="H67">
            <v>46.854796992533061</v>
          </cell>
          <cell r="I67">
            <v>81.780169469622848</v>
          </cell>
          <cell r="J67">
            <v>81.772101757512104</v>
          </cell>
          <cell r="K67">
            <v>603.48204013805446</v>
          </cell>
          <cell r="L67">
            <v>604.3908394671513</v>
          </cell>
          <cell r="N67">
            <v>62902.564962475633</v>
          </cell>
          <cell r="O67">
            <v>88590.259602053469</v>
          </cell>
          <cell r="P67">
            <v>236407.47685757626</v>
          </cell>
        </row>
        <row r="68">
          <cell r="A68" t="str">
            <v>Ttl Cordis Direct</v>
          </cell>
          <cell r="B68" t="str">
            <v>A000DO</v>
          </cell>
          <cell r="C68">
            <v>183441</v>
          </cell>
          <cell r="D68">
            <v>202046</v>
          </cell>
          <cell r="E68">
            <v>192278</v>
          </cell>
          <cell r="F68">
            <v>14213</v>
          </cell>
          <cell r="G68">
            <v>-9.2082991002049042</v>
          </cell>
          <cell r="H68">
            <v>-9.8239345932648412</v>
          </cell>
          <cell r="I68">
            <v>-4.5959496146204977</v>
          </cell>
          <cell r="J68">
            <v>-4.4787491642468273</v>
          </cell>
          <cell r="K68">
            <v>1190.6564412861464</v>
          </cell>
          <cell r="L68">
            <v>1187.0687934967355</v>
          </cell>
          <cell r="N68">
            <v>-19848.866888307879</v>
          </cell>
          <cell r="O68">
            <v>-8611.6493180305151</v>
          </cell>
          <cell r="P68">
            <v>168718.08761969101</v>
          </cell>
        </row>
        <row r="69">
          <cell r="A69" t="str">
            <v>Biosense Webster USA</v>
          </cell>
          <cell r="B69" t="str">
            <v>001655</v>
          </cell>
          <cell r="C69">
            <v>7559</v>
          </cell>
          <cell r="D69">
            <v>5119</v>
          </cell>
          <cell r="E69">
            <v>6193</v>
          </cell>
          <cell r="F69">
            <v>2873</v>
          </cell>
          <cell r="G69">
            <v>47.665559679624934</v>
          </cell>
          <cell r="H69">
            <v>47.665559679624934</v>
          </cell>
          <cell r="I69">
            <v>22.05716131115776</v>
          </cell>
          <cell r="J69">
            <v>22.05716131115776</v>
          </cell>
          <cell r="K69">
            <v>163.1047685346328</v>
          </cell>
          <cell r="L69">
            <v>163.1047685346328</v>
          </cell>
          <cell r="N69">
            <v>2440.0000000000005</v>
          </cell>
          <cell r="O69">
            <v>1366.0000000000002</v>
          </cell>
          <cell r="P69">
            <v>4686.0000000000009</v>
          </cell>
        </row>
        <row r="70">
          <cell r="A70" t="str">
            <v>Biosense Europe</v>
          </cell>
          <cell r="B70" t="str">
            <v>003717</v>
          </cell>
          <cell r="C70">
            <v>-1195</v>
          </cell>
          <cell r="D70">
            <v>-1241</v>
          </cell>
          <cell r="E70">
            <v>-1677</v>
          </cell>
          <cell r="F70">
            <v>-1133</v>
          </cell>
          <cell r="G70">
            <v>3.7066881547139405</v>
          </cell>
          <cell r="H70">
            <v>14.622381572461164</v>
          </cell>
          <cell r="I70">
            <v>28.741800834824094</v>
          </cell>
          <cell r="J70">
            <v>27.872352703560523</v>
          </cell>
          <cell r="K70">
            <v>-5.4721977052074138</v>
          </cell>
          <cell r="L70">
            <v>8.6701816570123107</v>
          </cell>
          <cell r="N70">
            <v>181.46375531424303</v>
          </cell>
          <cell r="O70">
            <v>467.41935483870992</v>
          </cell>
          <cell r="P70">
            <v>98.233158173949477</v>
          </cell>
        </row>
        <row r="71">
          <cell r="A71" t="str">
            <v>Biosense Israel</v>
          </cell>
          <cell r="B71" t="str">
            <v>004968</v>
          </cell>
          <cell r="C71">
            <v>1079</v>
          </cell>
          <cell r="D71">
            <v>750</v>
          </cell>
          <cell r="E71">
            <v>264</v>
          </cell>
          <cell r="F71">
            <v>1742</v>
          </cell>
          <cell r="G71">
            <v>43.866666666666667</v>
          </cell>
          <cell r="H71">
            <v>43.866666666666667</v>
          </cell>
          <cell r="I71">
            <v>308.71212121212119</v>
          </cell>
          <cell r="J71">
            <v>308.71212121212119</v>
          </cell>
          <cell r="K71">
            <v>-38.059701492537314</v>
          </cell>
          <cell r="L71">
            <v>-38.059701492537314</v>
          </cell>
          <cell r="N71">
            <v>329</v>
          </cell>
          <cell r="O71">
            <v>815</v>
          </cell>
          <cell r="P71">
            <v>-663</v>
          </cell>
        </row>
        <row r="72">
          <cell r="A72" t="str">
            <v>Ttl Biosense</v>
          </cell>
          <cell r="B72" t="str">
            <v>A000DP</v>
          </cell>
          <cell r="C72">
            <v>7443</v>
          </cell>
          <cell r="D72">
            <v>4628</v>
          </cell>
          <cell r="E72">
            <v>4780</v>
          </cell>
          <cell r="F72">
            <v>3482</v>
          </cell>
          <cell r="G72">
            <v>60.825410544511662</v>
          </cell>
          <cell r="H72">
            <v>63.752457979996606</v>
          </cell>
          <cell r="I72">
            <v>55.711297071129714</v>
          </cell>
          <cell r="J72">
            <v>55.406262653529502</v>
          </cell>
          <cell r="K72">
            <v>113.75646180356118</v>
          </cell>
          <cell r="L72">
            <v>118.35821821292215</v>
          </cell>
          <cell r="N72">
            <v>2950.4637553142429</v>
          </cell>
          <cell r="O72">
            <v>2648.4193548387102</v>
          </cell>
          <cell r="P72">
            <v>4121.23315817395</v>
          </cell>
        </row>
        <row r="73">
          <cell r="A73" t="str">
            <v>Ttl Croce Direct</v>
          </cell>
          <cell r="B73" t="str">
            <v>A000CG</v>
          </cell>
          <cell r="C73">
            <v>190884</v>
          </cell>
          <cell r="D73">
            <v>206674</v>
          </cell>
          <cell r="E73">
            <v>197058</v>
          </cell>
          <cell r="F73">
            <v>17695</v>
          </cell>
          <cell r="G73">
            <v>-7.6400514820441856</v>
          </cell>
          <cell r="H73">
            <v>-8.1763565484742351</v>
          </cell>
          <cell r="I73">
            <v>-3.1330877203665928</v>
          </cell>
          <cell r="J73">
            <v>-3.0261293442498172</v>
          </cell>
          <cell r="K73">
            <v>978.74540830743149</v>
          </cell>
          <cell r="L73">
            <v>976.76926124817692</v>
          </cell>
          <cell r="N73">
            <v>-16898.403132993641</v>
          </cell>
          <cell r="O73">
            <v>-5963.2299631918049</v>
          </cell>
          <cell r="P73">
            <v>172839.32077786489</v>
          </cell>
        </row>
        <row r="74">
          <cell r="A74" t="str">
            <v>DePuy Ortho Joint US</v>
          </cell>
          <cell r="B74" t="str">
            <v>000940</v>
          </cell>
          <cell r="C74">
            <v>50302</v>
          </cell>
          <cell r="D74">
            <v>44622</v>
          </cell>
          <cell r="E74">
            <v>49001</v>
          </cell>
          <cell r="F74">
            <v>42685</v>
          </cell>
          <cell r="G74">
            <v>12.729147057505266</v>
          </cell>
          <cell r="H74">
            <v>12.729147057505266</v>
          </cell>
          <cell r="I74">
            <v>2.6550478561662003</v>
          </cell>
          <cell r="J74">
            <v>2.6550478561662003</v>
          </cell>
          <cell r="K74">
            <v>17.84467611573152</v>
          </cell>
          <cell r="L74">
            <v>17.84467611573152</v>
          </cell>
          <cell r="N74">
            <v>5680</v>
          </cell>
          <cell r="O74">
            <v>1300.9999999999998</v>
          </cell>
          <cell r="P74">
            <v>7616.9999999999991</v>
          </cell>
        </row>
        <row r="75">
          <cell r="A75" t="str">
            <v>DePuy Acromed USA</v>
          </cell>
          <cell r="B75" t="str">
            <v>000942</v>
          </cell>
          <cell r="C75">
            <v>28953</v>
          </cell>
          <cell r="D75">
            <v>30400</v>
          </cell>
          <cell r="E75">
            <v>27218</v>
          </cell>
          <cell r="F75">
            <v>25264</v>
          </cell>
          <cell r="G75">
            <v>-4.7598684210526319</v>
          </cell>
          <cell r="H75">
            <v>-4.7598684210526319</v>
          </cell>
          <cell r="I75">
            <v>6.3744580792122862</v>
          </cell>
          <cell r="J75">
            <v>6.3744580792122862</v>
          </cell>
          <cell r="K75">
            <v>14.601804939835338</v>
          </cell>
          <cell r="L75">
            <v>14.601804939835338</v>
          </cell>
          <cell r="N75">
            <v>-1447.0000000000002</v>
          </cell>
          <cell r="O75">
            <v>1735</v>
          </cell>
          <cell r="P75">
            <v>3689</v>
          </cell>
        </row>
        <row r="76">
          <cell r="A76" t="str">
            <v>DePuy Ace Medical US</v>
          </cell>
          <cell r="B76" t="str">
            <v>000944</v>
          </cell>
          <cell r="C76">
            <v>6879</v>
          </cell>
          <cell r="D76">
            <v>5922</v>
          </cell>
          <cell r="E76">
            <v>5383</v>
          </cell>
          <cell r="F76">
            <v>5706</v>
          </cell>
          <cell r="G76">
            <v>16.160081053698075</v>
          </cell>
          <cell r="H76">
            <v>16.160081053698075</v>
          </cell>
          <cell r="I76">
            <v>27.791194501207507</v>
          </cell>
          <cell r="J76">
            <v>27.791194501207507</v>
          </cell>
          <cell r="K76">
            <v>20.557308096740272</v>
          </cell>
          <cell r="L76">
            <v>20.557308096740272</v>
          </cell>
          <cell r="N76">
            <v>957</v>
          </cell>
          <cell r="O76">
            <v>1496</v>
          </cell>
          <cell r="P76">
            <v>1172.9999999999998</v>
          </cell>
        </row>
        <row r="77">
          <cell r="A77" t="str">
            <v>DePuy CBS USA</v>
          </cell>
          <cell r="B77" t="str">
            <v>000946</v>
          </cell>
          <cell r="C77">
            <v>-317</v>
          </cell>
          <cell r="D77">
            <v>-106</v>
          </cell>
          <cell r="E77">
            <v>47</v>
          </cell>
          <cell r="F77">
            <v>-224</v>
          </cell>
          <cell r="G77">
            <v>-199.0566037735849</v>
          </cell>
          <cell r="H77">
            <v>-199.0566037735849</v>
          </cell>
          <cell r="I77">
            <v>-774.468085106383</v>
          </cell>
          <cell r="J77">
            <v>-774.468085106383</v>
          </cell>
          <cell r="K77">
            <v>-41.517857142857146</v>
          </cell>
          <cell r="L77">
            <v>-41.517857142857146</v>
          </cell>
          <cell r="N77">
            <v>-211</v>
          </cell>
          <cell r="O77">
            <v>-364</v>
          </cell>
          <cell r="P77">
            <v>-93</v>
          </cell>
        </row>
        <row r="78">
          <cell r="A78" t="str">
            <v>DePuy Ireland</v>
          </cell>
          <cell r="B78" t="str">
            <v>003970</v>
          </cell>
          <cell r="C78">
            <v>15625</v>
          </cell>
          <cell r="D78">
            <v>20725</v>
          </cell>
          <cell r="E78">
            <v>18348</v>
          </cell>
          <cell r="F78">
            <v>21943</v>
          </cell>
          <cell r="G78">
            <v>-24.607961399276235</v>
          </cell>
          <cell r="H78">
            <v>-33.625078171303016</v>
          </cell>
          <cell r="I78">
            <v>-14.840854589056027</v>
          </cell>
          <cell r="J78">
            <v>-13.661067258659306</v>
          </cell>
          <cell r="K78">
            <v>-28.792781296996768</v>
          </cell>
          <cell r="L78">
            <v>-37.20591974697787</v>
          </cell>
          <cell r="N78">
            <v>-6968.7974510025506</v>
          </cell>
          <cell r="O78">
            <v>-2506.5326206188097</v>
          </cell>
          <cell r="P78">
            <v>-8164.0949700793535</v>
          </cell>
        </row>
        <row r="79">
          <cell r="A79" t="str">
            <v>DePuy Australia</v>
          </cell>
          <cell r="B79" t="str">
            <v>002961</v>
          </cell>
          <cell r="C79">
            <v>1554</v>
          </cell>
          <cell r="D79">
            <v>435</v>
          </cell>
          <cell r="E79">
            <v>-1416</v>
          </cell>
          <cell r="F79">
            <v>419</v>
          </cell>
          <cell r="G79">
            <v>257.24137931034483</v>
          </cell>
          <cell r="H79">
            <v>204.73119479415698</v>
          </cell>
          <cell r="I79">
            <v>209.74576271186444</v>
          </cell>
          <cell r="J79">
            <v>210.56134005152049</v>
          </cell>
          <cell r="K79">
            <v>270.88305489260142</v>
          </cell>
          <cell r="L79">
            <v>209.7088330635072</v>
          </cell>
          <cell r="N79">
            <v>890.58069735458287</v>
          </cell>
          <cell r="O79">
            <v>2981.54857512953</v>
          </cell>
          <cell r="P79">
            <v>878.68001053609521</v>
          </cell>
        </row>
        <row r="80">
          <cell r="A80" t="str">
            <v>DePuy France</v>
          </cell>
          <cell r="B80" t="str">
            <v>002231</v>
          </cell>
          <cell r="C80">
            <v>1533</v>
          </cell>
          <cell r="D80">
            <v>328</v>
          </cell>
          <cell r="E80">
            <v>-233</v>
          </cell>
          <cell r="F80">
            <v>-133</v>
          </cell>
          <cell r="G80">
            <v>367.3780487804878</v>
          </cell>
          <cell r="H80">
            <v>315.34281835308838</v>
          </cell>
          <cell r="I80">
            <v>757.93991416309018</v>
          </cell>
          <cell r="J80">
            <v>762.39192635442078</v>
          </cell>
          <cell r="K80">
            <v>1252.6315789473683</v>
          </cell>
          <cell r="L80">
            <v>1091.9277604283313</v>
          </cell>
          <cell r="N80">
            <v>1034.3244441981299</v>
          </cell>
          <cell r="O80">
            <v>1776.3731884058004</v>
          </cell>
          <cell r="P80">
            <v>1452.2639213696807</v>
          </cell>
        </row>
        <row r="81">
          <cell r="A81" t="str">
            <v>DePuy Germany</v>
          </cell>
          <cell r="B81" t="str">
            <v>002301</v>
          </cell>
          <cell r="C81">
            <v>325</v>
          </cell>
          <cell r="D81">
            <v>701</v>
          </cell>
          <cell r="E81">
            <v>1081</v>
          </cell>
          <cell r="F81">
            <v>30</v>
          </cell>
          <cell r="G81">
            <v>-53.637660485021399</v>
          </cell>
          <cell r="H81">
            <v>-62.726146472605151</v>
          </cell>
          <cell r="I81">
            <v>-69.935245143385757</v>
          </cell>
          <cell r="J81">
            <v>-68.545610592732217</v>
          </cell>
          <cell r="K81">
            <v>983.33333333333348</v>
          </cell>
          <cell r="L81">
            <v>955.8765482191269</v>
          </cell>
          <cell r="N81">
            <v>-439.71028677296209</v>
          </cell>
          <cell r="O81">
            <v>-740.97805050743534</v>
          </cell>
          <cell r="P81">
            <v>286.76296446573809</v>
          </cell>
        </row>
        <row r="82">
          <cell r="A82" t="str">
            <v>DePuy UK</v>
          </cell>
          <cell r="B82" t="str">
            <v>005110</v>
          </cell>
          <cell r="C82">
            <v>7771</v>
          </cell>
          <cell r="D82">
            <v>5306</v>
          </cell>
          <cell r="E82">
            <v>11766</v>
          </cell>
          <cell r="F82">
            <v>-167</v>
          </cell>
          <cell r="G82">
            <v>46.456841311722577</v>
          </cell>
          <cell r="H82">
            <v>42.986683987880134</v>
          </cell>
          <cell r="I82">
            <v>-33.953765085840558</v>
          </cell>
          <cell r="J82">
            <v>-33.98327472904505</v>
          </cell>
          <cell r="K82">
            <v>4753.2934131736529</v>
          </cell>
          <cell r="L82">
            <v>4426.6865360714137</v>
          </cell>
          <cell r="N82">
            <v>2280.8734523969201</v>
          </cell>
          <cell r="O82">
            <v>-3998.4721046194404</v>
          </cell>
          <cell r="P82">
            <v>7392.5665152392603</v>
          </cell>
        </row>
        <row r="83">
          <cell r="A83" t="str">
            <v>DePuy Italy</v>
          </cell>
          <cell r="B83" t="str">
            <v>002341</v>
          </cell>
          <cell r="C83">
            <v>-1079</v>
          </cell>
          <cell r="D83">
            <v>-849</v>
          </cell>
          <cell r="E83">
            <v>-962</v>
          </cell>
          <cell r="F83">
            <v>-271</v>
          </cell>
          <cell r="G83">
            <v>-27.090694935217904</v>
          </cell>
          <cell r="H83">
            <v>-14.402761569785985</v>
          </cell>
          <cell r="I83">
            <v>-12.162162162162161</v>
          </cell>
          <cell r="J83">
            <v>-12.478393163204366</v>
          </cell>
          <cell r="K83">
            <v>-298.15498154981549</v>
          </cell>
          <cell r="L83">
            <v>-234.76235357286308</v>
          </cell>
          <cell r="N83">
            <v>-122.27944572748301</v>
          </cell>
          <cell r="O83">
            <v>-120.042142230026</v>
          </cell>
          <cell r="P83">
            <v>-636.20597818245892</v>
          </cell>
        </row>
        <row r="84">
          <cell r="A84" t="str">
            <v>DePuy New Zealand</v>
          </cell>
          <cell r="B84" t="str">
            <v>002963</v>
          </cell>
          <cell r="C84">
            <v>-99</v>
          </cell>
          <cell r="D84">
            <v>115</v>
          </cell>
          <cell r="E84">
            <v>286</v>
          </cell>
          <cell r="F84">
            <v>0</v>
          </cell>
          <cell r="G84">
            <v>-186.08695652173913</v>
          </cell>
          <cell r="H84">
            <v>-179.35795543088699</v>
          </cell>
          <cell r="I84">
            <v>-134.61538461538464</v>
          </cell>
          <cell r="J84">
            <v>-134.80195177956364</v>
          </cell>
          <cell r="K84">
            <v>0</v>
          </cell>
          <cell r="L84">
            <v>0</v>
          </cell>
          <cell r="N84">
            <v>-206.26164874552003</v>
          </cell>
          <cell r="O84">
            <v>-385.533582089552</v>
          </cell>
          <cell r="P84">
            <v>0</v>
          </cell>
        </row>
        <row r="85">
          <cell r="A85" t="str">
            <v>DePuy Japan</v>
          </cell>
          <cell r="B85" t="str">
            <v>004081</v>
          </cell>
          <cell r="C85">
            <v>-917</v>
          </cell>
          <cell r="D85">
            <v>871</v>
          </cell>
          <cell r="E85">
            <v>-724</v>
          </cell>
          <cell r="F85">
            <v>524</v>
          </cell>
          <cell r="G85">
            <v>-205.28128587830076</v>
          </cell>
          <cell r="H85">
            <v>-201.76529228963605</v>
          </cell>
          <cell r="I85">
            <v>-26.657458563535911</v>
          </cell>
          <cell r="J85">
            <v>-26.026575468144483</v>
          </cell>
          <cell r="K85">
            <v>-275</v>
          </cell>
          <cell r="L85">
            <v>-263.87252427906867</v>
          </cell>
          <cell r="N85">
            <v>-1757.3756958427302</v>
          </cell>
          <cell r="O85">
            <v>-188.43240638936604</v>
          </cell>
          <cell r="P85">
            <v>-1382.6920272223199</v>
          </cell>
        </row>
        <row r="86">
          <cell r="A86" t="str">
            <v>DePuy CBS Germany</v>
          </cell>
          <cell r="B86" t="str">
            <v>002306</v>
          </cell>
          <cell r="C86">
            <v>-114</v>
          </cell>
          <cell r="D86">
            <v>-162</v>
          </cell>
          <cell r="E86">
            <v>-250</v>
          </cell>
          <cell r="F86">
            <v>-113</v>
          </cell>
          <cell r="G86">
            <v>29.62962962962963</v>
          </cell>
          <cell r="H86">
            <v>39.350889350889311</v>
          </cell>
          <cell r="I86">
            <v>54.4</v>
          </cell>
          <cell r="J86">
            <v>53.934303534303609</v>
          </cell>
          <cell r="K86">
            <v>-0.88495575221238942</v>
          </cell>
          <cell r="L86">
            <v>14.498490532147878</v>
          </cell>
          <cell r="N86">
            <v>63.748440748440686</v>
          </cell>
          <cell r="O86">
            <v>134.83575883575901</v>
          </cell>
          <cell r="P86">
            <v>16.383294301327101</v>
          </cell>
        </row>
        <row r="87">
          <cell r="A87" t="str">
            <v>DePuy CBS UK</v>
          </cell>
          <cell r="B87" t="str">
            <v>005116</v>
          </cell>
          <cell r="C87">
            <v>72</v>
          </cell>
          <cell r="D87">
            <v>53</v>
          </cell>
          <cell r="E87">
            <v>80</v>
          </cell>
          <cell r="F87">
            <v>-6</v>
          </cell>
          <cell r="G87">
            <v>35.849056603773583</v>
          </cell>
          <cell r="H87">
            <v>42.037590150797733</v>
          </cell>
          <cell r="I87">
            <v>-10</v>
          </cell>
          <cell r="J87">
            <v>-10.1</v>
          </cell>
          <cell r="K87">
            <v>1300</v>
          </cell>
          <cell r="L87">
            <v>1388.3597883597879</v>
          </cell>
          <cell r="N87">
            <v>22.279922779922799</v>
          </cell>
          <cell r="O87">
            <v>-8.08</v>
          </cell>
          <cell r="P87">
            <v>83.301587301587276</v>
          </cell>
        </row>
        <row r="88">
          <cell r="A88" t="str">
            <v>Sub Ttl DePuy</v>
          </cell>
          <cell r="B88" t="str">
            <v>A000DQ</v>
          </cell>
          <cell r="C88">
            <v>110488</v>
          </cell>
          <cell r="D88">
            <v>108361</v>
          </cell>
          <cell r="E88">
            <v>109625</v>
          </cell>
          <cell r="F88">
            <v>95657</v>
          </cell>
          <cell r="G88">
            <v>1.9628833251815689</v>
          </cell>
          <cell r="H88">
            <v>-0.2063635169602053</v>
          </cell>
          <cell r="I88">
            <v>0.78722919042189277</v>
          </cell>
          <cell r="J88">
            <v>1.0149934922841137</v>
          </cell>
          <cell r="K88">
            <v>15.504354098497757</v>
          </cell>
          <cell r="L88">
            <v>12.768501330513773</v>
          </cell>
          <cell r="N88">
            <v>-223.61757061324809</v>
          </cell>
          <cell r="O88">
            <v>1112.6866159164597</v>
          </cell>
          <cell r="P88">
            <v>12213.96531772956</v>
          </cell>
        </row>
        <row r="89">
          <cell r="A89" t="str">
            <v>Codman USA</v>
          </cell>
          <cell r="B89" t="str">
            <v>000945</v>
          </cell>
          <cell r="C89">
            <v>9888</v>
          </cell>
          <cell r="D89">
            <v>9331</v>
          </cell>
          <cell r="E89">
            <v>8404</v>
          </cell>
          <cell r="F89">
            <v>7424</v>
          </cell>
          <cell r="G89">
            <v>5.9693494802271996</v>
          </cell>
          <cell r="H89">
            <v>5.9693494802271996</v>
          </cell>
          <cell r="I89">
            <v>17.658257972394097</v>
          </cell>
          <cell r="J89">
            <v>17.658257972394097</v>
          </cell>
          <cell r="K89">
            <v>33.189655172413794</v>
          </cell>
          <cell r="L89">
            <v>33.189655172413794</v>
          </cell>
          <cell r="N89">
            <v>557</v>
          </cell>
          <cell r="O89">
            <v>1484</v>
          </cell>
          <cell r="P89">
            <v>2464</v>
          </cell>
        </row>
        <row r="90">
          <cell r="A90" t="str">
            <v>Codman France</v>
          </cell>
          <cell r="B90" t="str">
            <v>002230</v>
          </cell>
          <cell r="C90">
            <v>-59</v>
          </cell>
          <cell r="D90">
            <v>-25</v>
          </cell>
          <cell r="E90">
            <v>147</v>
          </cell>
          <cell r="F90">
            <v>-96</v>
          </cell>
          <cell r="G90">
            <v>-136</v>
          </cell>
          <cell r="H90">
            <v>-93.825620115528423</v>
          </cell>
          <cell r="I90">
            <v>-140.1360544217687</v>
          </cell>
          <cell r="J90">
            <v>-144.37350359138094</v>
          </cell>
          <cell r="K90">
            <v>38.541666666666664</v>
          </cell>
          <cell r="L90">
            <v>41.790186254776671</v>
          </cell>
          <cell r="N90">
            <v>-23.456405028882106</v>
          </cell>
          <cell r="O90">
            <v>-212.22905027932998</v>
          </cell>
          <cell r="P90">
            <v>40.11857880458561</v>
          </cell>
        </row>
        <row r="91">
          <cell r="A91" t="str">
            <v>Codman Germany</v>
          </cell>
          <cell r="B91" t="str">
            <v>002300</v>
          </cell>
          <cell r="C91">
            <v>-44</v>
          </cell>
          <cell r="D91">
            <v>36</v>
          </cell>
          <cell r="E91">
            <v>-26</v>
          </cell>
          <cell r="F91">
            <v>-50</v>
          </cell>
          <cell r="G91">
            <v>-222.22222222222226</v>
          </cell>
          <cell r="H91">
            <v>-208.58812732454226</v>
          </cell>
          <cell r="I91">
            <v>-69.230769230769226</v>
          </cell>
          <cell r="J91">
            <v>-62.80428432327156</v>
          </cell>
          <cell r="K91">
            <v>12</v>
          </cell>
          <cell r="L91">
            <v>25.32424715198259</v>
          </cell>
          <cell r="N91">
            <v>-75.091725836835209</v>
          </cell>
          <cell r="O91">
            <v>-16.329113924050606</v>
          </cell>
          <cell r="P91">
            <v>12.662123575991293</v>
          </cell>
        </row>
        <row r="92">
          <cell r="A92" t="str">
            <v>Codman Italy</v>
          </cell>
          <cell r="B92" t="str">
            <v>002334</v>
          </cell>
          <cell r="C92">
            <v>-91</v>
          </cell>
          <cell r="D92">
            <v>-76</v>
          </cell>
          <cell r="E92">
            <v>-177</v>
          </cell>
          <cell r="F92">
            <v>0</v>
          </cell>
          <cell r="G92">
            <v>-19.736842105263158</v>
          </cell>
          <cell r="H92">
            <v>-7.3172514619883007</v>
          </cell>
          <cell r="I92">
            <v>48.587570621468934</v>
          </cell>
          <cell r="J92">
            <v>49.82230727173318</v>
          </cell>
          <cell r="K92">
            <v>0</v>
          </cell>
          <cell r="L92">
            <v>0</v>
          </cell>
          <cell r="N92">
            <v>-5.5611111111111082</v>
          </cell>
          <cell r="O92">
            <v>88.18548387096773</v>
          </cell>
          <cell r="P92">
            <v>0</v>
          </cell>
        </row>
        <row r="93">
          <cell r="A93" t="str">
            <v>Codman UK</v>
          </cell>
          <cell r="B93" t="str">
            <v>005100</v>
          </cell>
          <cell r="C93">
            <v>-511</v>
          </cell>
          <cell r="D93">
            <v>-270</v>
          </cell>
          <cell r="E93">
            <v>-34</v>
          </cell>
          <cell r="F93">
            <v>-341</v>
          </cell>
          <cell r="G93">
            <v>-89.259259259259252</v>
          </cell>
          <cell r="H93">
            <v>-83.306790905469256</v>
          </cell>
          <cell r="I93">
            <v>-1402.9411764705883</v>
          </cell>
          <cell r="J93">
            <v>-1404.5094698867624</v>
          </cell>
          <cell r="K93">
            <v>-49.853372434017594</v>
          </cell>
          <cell r="L93">
            <v>-43.452631179492677</v>
          </cell>
          <cell r="N93">
            <v>-224.92833544476699</v>
          </cell>
          <cell r="O93">
            <v>-477.5332197614992</v>
          </cell>
          <cell r="P93">
            <v>-148.17347232207004</v>
          </cell>
        </row>
        <row r="94">
          <cell r="A94" t="str">
            <v>Ttl Codman</v>
          </cell>
          <cell r="B94" t="str">
            <v>A000DR</v>
          </cell>
          <cell r="C94">
            <v>9183</v>
          </cell>
          <cell r="D94">
            <v>8996</v>
          </cell>
          <cell r="E94">
            <v>8314</v>
          </cell>
          <cell r="F94">
            <v>6937</v>
          </cell>
          <cell r="G94">
            <v>2.0787016451756335</v>
          </cell>
          <cell r="H94">
            <v>2.5340420473366456</v>
          </cell>
          <cell r="I94">
            <v>10.452249218186195</v>
          </cell>
          <cell r="J94">
            <v>10.417297328675582</v>
          </cell>
          <cell r="K94">
            <v>32.377108260054776</v>
          </cell>
          <cell r="L94">
            <v>33.05735416793911</v>
          </cell>
          <cell r="N94">
            <v>227.96242257840464</v>
          </cell>
          <cell r="O94">
            <v>866.09409990608799</v>
          </cell>
          <cell r="P94">
            <v>2293.1886586299361</v>
          </cell>
        </row>
        <row r="95">
          <cell r="A95" t="str">
            <v>Mitek USA</v>
          </cell>
          <cell r="B95" t="str">
            <v>001225</v>
          </cell>
          <cell r="C95">
            <v>3124</v>
          </cell>
          <cell r="D95">
            <v>0</v>
          </cell>
          <cell r="E95">
            <v>3126</v>
          </cell>
          <cell r="F95">
            <v>0</v>
          </cell>
          <cell r="G95">
            <v>0</v>
          </cell>
          <cell r="H95">
            <v>0</v>
          </cell>
          <cell r="I95">
            <v>-6.3979526551503518E-2</v>
          </cell>
          <cell r="J95">
            <v>-6.3979526551503504E-2</v>
          </cell>
          <cell r="K95">
            <v>0</v>
          </cell>
          <cell r="L95">
            <v>0</v>
          </cell>
          <cell r="N95">
            <v>0</v>
          </cell>
          <cell r="O95">
            <v>-1.9999999999999996</v>
          </cell>
          <cell r="P95">
            <v>0</v>
          </cell>
        </row>
        <row r="96">
          <cell r="A96" t="str">
            <v>Mitek France</v>
          </cell>
          <cell r="B96" t="str">
            <v>003524</v>
          </cell>
          <cell r="C96">
            <v>-508</v>
          </cell>
          <cell r="D96">
            <v>0</v>
          </cell>
          <cell r="E96">
            <v>-421</v>
          </cell>
          <cell r="F96">
            <v>0</v>
          </cell>
          <cell r="G96">
            <v>0</v>
          </cell>
          <cell r="H96">
            <v>0</v>
          </cell>
          <cell r="I96">
            <v>-20.665083135391924</v>
          </cell>
          <cell r="J96">
            <v>-21.394066129431828</v>
          </cell>
          <cell r="K96">
            <v>0</v>
          </cell>
          <cell r="L96">
            <v>0</v>
          </cell>
          <cell r="N96">
            <v>0</v>
          </cell>
          <cell r="O96">
            <v>-90.069018404907993</v>
          </cell>
          <cell r="P96">
            <v>0</v>
          </cell>
        </row>
        <row r="97">
          <cell r="A97" t="str">
            <v>Mitek Germany</v>
          </cell>
          <cell r="B97" t="str">
            <v>003613</v>
          </cell>
          <cell r="C97">
            <v>-261</v>
          </cell>
          <cell r="D97">
            <v>0</v>
          </cell>
          <cell r="E97">
            <v>-306</v>
          </cell>
          <cell r="F97">
            <v>0</v>
          </cell>
          <cell r="G97">
            <v>0</v>
          </cell>
          <cell r="H97">
            <v>0</v>
          </cell>
          <cell r="I97">
            <v>14.705882352941176</v>
          </cell>
          <cell r="J97">
            <v>13.470690359477127</v>
          </cell>
          <cell r="K97">
            <v>0</v>
          </cell>
          <cell r="L97">
            <v>0</v>
          </cell>
          <cell r="N97">
            <v>0</v>
          </cell>
          <cell r="O97">
            <v>41.220312500000013</v>
          </cell>
          <cell r="P97">
            <v>0</v>
          </cell>
        </row>
        <row r="98">
          <cell r="A98" t="str">
            <v>Mitek Italy</v>
          </cell>
          <cell r="B98" t="str">
            <v>002338</v>
          </cell>
          <cell r="C98">
            <v>-141</v>
          </cell>
          <cell r="D98">
            <v>0</v>
          </cell>
          <cell r="E98">
            <v>-221</v>
          </cell>
          <cell r="F98">
            <v>0</v>
          </cell>
          <cell r="G98">
            <v>0</v>
          </cell>
          <cell r="H98">
            <v>0</v>
          </cell>
          <cell r="I98">
            <v>36.199095022624434</v>
          </cell>
          <cell r="J98">
            <v>35.689619977545661</v>
          </cell>
          <cell r="K98">
            <v>0</v>
          </cell>
          <cell r="L98">
            <v>0</v>
          </cell>
          <cell r="N98">
            <v>0</v>
          </cell>
          <cell r="O98">
            <v>78.874060150375911</v>
          </cell>
          <cell r="P98">
            <v>0</v>
          </cell>
        </row>
        <row r="99">
          <cell r="A99" t="str">
            <v>Mitek UK</v>
          </cell>
          <cell r="B99" t="str">
            <v>002715</v>
          </cell>
          <cell r="C99">
            <v>-238</v>
          </cell>
          <cell r="D99">
            <v>0</v>
          </cell>
          <cell r="E99">
            <v>-392</v>
          </cell>
          <cell r="F99">
            <v>0</v>
          </cell>
          <cell r="G99">
            <v>0</v>
          </cell>
          <cell r="H99">
            <v>0</v>
          </cell>
          <cell r="I99">
            <v>39.285714285714285</v>
          </cell>
          <cell r="J99">
            <v>39.477040816326529</v>
          </cell>
          <cell r="K99">
            <v>0</v>
          </cell>
          <cell r="L99">
            <v>0</v>
          </cell>
          <cell r="N99">
            <v>0</v>
          </cell>
          <cell r="O99">
            <v>154.75</v>
          </cell>
          <cell r="P99">
            <v>0</v>
          </cell>
        </row>
        <row r="100">
          <cell r="A100" t="str">
            <v>Ttl Mitek</v>
          </cell>
          <cell r="B100" t="str">
            <v>A000MK</v>
          </cell>
          <cell r="C100">
            <v>1976</v>
          </cell>
          <cell r="D100">
            <v>0</v>
          </cell>
          <cell r="E100">
            <v>1786</v>
          </cell>
          <cell r="F100">
            <v>0</v>
          </cell>
          <cell r="G100">
            <v>0</v>
          </cell>
          <cell r="H100">
            <v>0</v>
          </cell>
          <cell r="I100">
            <v>10.638297872340427</v>
          </cell>
          <cell r="J100">
            <v>10.233782432556993</v>
          </cell>
          <cell r="K100">
            <v>0</v>
          </cell>
          <cell r="L100">
            <v>0</v>
          </cell>
          <cell r="N100">
            <v>0</v>
          </cell>
          <cell r="O100">
            <v>182.77535424546789</v>
          </cell>
          <cell r="P100">
            <v>0</v>
          </cell>
        </row>
        <row r="101">
          <cell r="A101" t="str">
            <v>Total DePuy</v>
          </cell>
          <cell r="B101" t="str">
            <v>A000CQ</v>
          </cell>
          <cell r="C101">
            <v>121647</v>
          </cell>
          <cell r="D101">
            <v>117357</v>
          </cell>
          <cell r="E101">
            <v>119725</v>
          </cell>
          <cell r="F101">
            <v>102594</v>
          </cell>
          <cell r="G101">
            <v>3.655512666479205</v>
          </cell>
          <cell r="H101">
            <v>1.6874535408754114</v>
          </cell>
          <cell r="I101">
            <v>1.6053455836291501</v>
          </cell>
          <cell r="J101">
            <v>1.8054341783821384</v>
          </cell>
          <cell r="K101">
            <v>18.571261477279371</v>
          </cell>
          <cell r="L101">
            <v>16.06639177374846</v>
          </cell>
          <cell r="N101">
            <v>1980.3448519651565</v>
          </cell>
          <cell r="O101">
            <v>2161.5560700680153</v>
          </cell>
          <cell r="P101">
            <v>16483.153976359496</v>
          </cell>
        </row>
        <row r="102">
          <cell r="A102" t="str">
            <v>J&amp;J Prof Canada</v>
          </cell>
          <cell r="B102" t="str">
            <v>003350</v>
          </cell>
          <cell r="C102">
            <v>1274</v>
          </cell>
          <cell r="D102">
            <v>906</v>
          </cell>
          <cell r="E102">
            <v>1144</v>
          </cell>
          <cell r="F102">
            <v>956</v>
          </cell>
          <cell r="G102">
            <v>40.618101545253865</v>
          </cell>
          <cell r="H102">
            <v>20.251010585878372</v>
          </cell>
          <cell r="I102">
            <v>11.363636363636363</v>
          </cell>
          <cell r="J102">
            <v>9.9683655248494745</v>
          </cell>
          <cell r="K102">
            <v>33.263598326359833</v>
          </cell>
          <cell r="L102">
            <v>15.43801034510377</v>
          </cell>
          <cell r="N102">
            <v>183.47415590805807</v>
          </cell>
          <cell r="O102">
            <v>114.038101604278</v>
          </cell>
          <cell r="P102">
            <v>147.58737889919203</v>
          </cell>
        </row>
        <row r="103">
          <cell r="A103" t="str">
            <v>Ttl Valeriani</v>
          </cell>
          <cell r="B103" t="str">
            <v>A000CH</v>
          </cell>
          <cell r="C103">
            <v>122921</v>
          </cell>
          <cell r="D103">
            <v>118263</v>
          </cell>
          <cell r="E103">
            <v>120869</v>
          </cell>
          <cell r="F103">
            <v>103550</v>
          </cell>
          <cell r="G103">
            <v>3.9386790458554244</v>
          </cell>
          <cell r="H103">
            <v>1.8296669354516752</v>
          </cell>
          <cell r="I103">
            <v>1.6977057806385427</v>
          </cell>
          <cell r="J103">
            <v>1.8826946294519633</v>
          </cell>
          <cell r="K103">
            <v>18.706904876871075</v>
          </cell>
          <cell r="L103">
            <v>16.06059039619381</v>
          </cell>
          <cell r="N103">
            <v>2163.8190078732146</v>
          </cell>
          <cell r="O103">
            <v>2275.5941716722932</v>
          </cell>
          <cell r="P103">
            <v>16630.741355258691</v>
          </cell>
        </row>
        <row r="104">
          <cell r="A104" t="str">
            <v>J&amp;J Medical China</v>
          </cell>
          <cell r="B104" t="str">
            <v>003435</v>
          </cell>
          <cell r="C104">
            <v>3448</v>
          </cell>
          <cell r="D104">
            <v>3314</v>
          </cell>
          <cell r="E104">
            <v>3290</v>
          </cell>
          <cell r="F104">
            <v>2029</v>
          </cell>
          <cell r="G104">
            <v>4.0434520217260106</v>
          </cell>
          <cell r="H104">
            <v>4.1414082983952323</v>
          </cell>
          <cell r="I104">
            <v>4.8024316109422491</v>
          </cell>
          <cell r="J104">
            <v>4.4910881851951059</v>
          </cell>
          <cell r="K104">
            <v>69.935929029078366</v>
          </cell>
          <cell r="L104">
            <v>69.60995202465007</v>
          </cell>
          <cell r="N104">
            <v>137.24627100881798</v>
          </cell>
          <cell r="O104">
            <v>147.75680129291899</v>
          </cell>
          <cell r="P104">
            <v>1412.3859265801498</v>
          </cell>
        </row>
        <row r="105">
          <cell r="A105" t="str">
            <v>J&amp;J Med Hong Kong</v>
          </cell>
          <cell r="B105" t="str">
            <v>003850</v>
          </cell>
          <cell r="C105">
            <v>419</v>
          </cell>
          <cell r="D105">
            <v>440</v>
          </cell>
          <cell r="E105">
            <v>363</v>
          </cell>
          <cell r="F105">
            <v>536</v>
          </cell>
          <cell r="G105">
            <v>-4.7727272727272725</v>
          </cell>
          <cell r="H105">
            <v>-3.162198505020863</v>
          </cell>
          <cell r="I105">
            <v>15.426997245179065</v>
          </cell>
          <cell r="J105">
            <v>14.887468909807385</v>
          </cell>
          <cell r="K105">
            <v>-21.828358208955223</v>
          </cell>
          <cell r="L105">
            <v>-21.620965974641603</v>
          </cell>
          <cell r="N105">
            <v>-13.913673422091795</v>
          </cell>
          <cell r="O105">
            <v>54.041512142600808</v>
          </cell>
          <cell r="P105">
            <v>-115.888377624079</v>
          </cell>
        </row>
        <row r="106">
          <cell r="A106" t="str">
            <v>J&amp;J Medical Taiwan</v>
          </cell>
          <cell r="B106" t="str">
            <v>004890</v>
          </cell>
          <cell r="C106">
            <v>-311</v>
          </cell>
          <cell r="D106">
            <v>331</v>
          </cell>
          <cell r="E106">
            <v>-364</v>
          </cell>
          <cell r="F106">
            <v>158</v>
          </cell>
          <cell r="G106">
            <v>-193.95770392749245</v>
          </cell>
          <cell r="H106">
            <v>-189.91031895983866</v>
          </cell>
          <cell r="I106">
            <v>14.560439560439562</v>
          </cell>
          <cell r="J106">
            <v>14.891919917045545</v>
          </cell>
          <cell r="K106">
            <v>-296.8354430379747</v>
          </cell>
          <cell r="L106">
            <v>-271.28282842192721</v>
          </cell>
          <cell r="N106">
            <v>-628.60315575706591</v>
          </cell>
          <cell r="O106">
            <v>54.206588498045789</v>
          </cell>
          <cell r="P106">
            <v>-428.62686890664497</v>
          </cell>
        </row>
        <row r="107">
          <cell r="A107" t="str">
            <v>Sub-total Greater China</v>
          </cell>
          <cell r="B107" t="str">
            <v>A000FG</v>
          </cell>
          <cell r="C107">
            <v>3556</v>
          </cell>
          <cell r="D107">
            <v>4085</v>
          </cell>
          <cell r="E107">
            <v>3289</v>
          </cell>
          <cell r="F107">
            <v>2723</v>
          </cell>
          <cell r="G107">
            <v>-12.949816401468789</v>
          </cell>
          <cell r="H107">
            <v>-12.368924312615418</v>
          </cell>
          <cell r="I107">
            <v>8.1179689875342067</v>
          </cell>
          <cell r="J107">
            <v>7.7836698672412767</v>
          </cell>
          <cell r="K107">
            <v>30.591259640102827</v>
          </cell>
          <cell r="L107">
            <v>31.871857511914282</v>
          </cell>
          <cell r="N107">
            <v>-505.27055817033983</v>
          </cell>
          <cell r="O107">
            <v>256.00490193356563</v>
          </cell>
          <cell r="P107">
            <v>867.87068004942591</v>
          </cell>
        </row>
        <row r="108">
          <cell r="A108" t="str">
            <v>J&amp;J Medical Korea</v>
          </cell>
          <cell r="B108" t="str">
            <v>002450</v>
          </cell>
          <cell r="C108">
            <v>-1250</v>
          </cell>
          <cell r="D108">
            <v>-776</v>
          </cell>
          <cell r="E108">
            <v>-1132</v>
          </cell>
          <cell r="F108">
            <v>-578</v>
          </cell>
          <cell r="G108">
            <v>-61.082474226804123</v>
          </cell>
          <cell r="H108">
            <v>-58.628293037141887</v>
          </cell>
          <cell r="I108">
            <v>-10.424028268551236</v>
          </cell>
          <cell r="J108">
            <v>-9.1851127185616619</v>
          </cell>
          <cell r="K108">
            <v>-116.26297577854672</v>
          </cell>
          <cell r="L108">
            <v>-101.39961035563392</v>
          </cell>
          <cell r="N108">
            <v>-454.95555396822107</v>
          </cell>
          <cell r="O108">
            <v>-103.97547597411801</v>
          </cell>
          <cell r="P108">
            <v>-586.08974785556404</v>
          </cell>
        </row>
        <row r="109">
          <cell r="A109" t="str">
            <v>Subtotal N Asia Region</v>
          </cell>
          <cell r="B109" t="str">
            <v>A000FN</v>
          </cell>
          <cell r="C109">
            <v>2306</v>
          </cell>
          <cell r="D109">
            <v>3309</v>
          </cell>
          <cell r="E109">
            <v>2157</v>
          </cell>
          <cell r="F109">
            <v>2145</v>
          </cell>
          <cell r="G109">
            <v>-30.311272287700213</v>
          </cell>
          <cell r="H109">
            <v>-29.018619284936864</v>
          </cell>
          <cell r="I109">
            <v>6.9077422345850721</v>
          </cell>
          <cell r="J109">
            <v>7.0481885006698013</v>
          </cell>
          <cell r="K109">
            <v>7.5058275058275061</v>
          </cell>
          <cell r="L109">
            <v>13.136640195518035</v>
          </cell>
          <cell r="N109">
            <v>-960.22611213856078</v>
          </cell>
          <cell r="O109">
            <v>152.02942595944762</v>
          </cell>
          <cell r="P109">
            <v>281.78093219386182</v>
          </cell>
        </row>
        <row r="110">
          <cell r="A110" t="str">
            <v>J&amp;J Pakistan</v>
          </cell>
          <cell r="B110" t="str">
            <v>002540</v>
          </cell>
          <cell r="C110">
            <v>111</v>
          </cell>
          <cell r="D110">
            <v>165</v>
          </cell>
          <cell r="E110">
            <v>107</v>
          </cell>
          <cell r="F110">
            <v>252</v>
          </cell>
          <cell r="G110">
            <v>-32.727272727272734</v>
          </cell>
          <cell r="H110">
            <v>-28.573074079960605</v>
          </cell>
          <cell r="I110">
            <v>3.7383177570093462</v>
          </cell>
          <cell r="J110">
            <v>2.0523409592375983</v>
          </cell>
          <cell r="K110">
            <v>-55.952380952380949</v>
          </cell>
          <cell r="L110">
            <v>-53.115056176403982</v>
          </cell>
          <cell r="N110">
            <v>-47.145572231934992</v>
          </cell>
          <cell r="O110">
            <v>2.1960048263842302</v>
          </cell>
          <cell r="P110">
            <v>-133.84994156453806</v>
          </cell>
        </row>
        <row r="111">
          <cell r="A111" t="str">
            <v>J&amp;J Med Indonesia</v>
          </cell>
          <cell r="B111" t="str">
            <v>003891</v>
          </cell>
          <cell r="C111">
            <v>550</v>
          </cell>
          <cell r="D111">
            <v>423</v>
          </cell>
          <cell r="E111">
            <v>-47</v>
          </cell>
          <cell r="F111">
            <v>472</v>
          </cell>
          <cell r="G111">
            <v>30.023640661938536</v>
          </cell>
          <cell r="H111">
            <v>21.771423116709979</v>
          </cell>
          <cell r="I111">
            <v>1270.2127659574469</v>
          </cell>
          <cell r="J111">
            <v>1245.2614241486724</v>
          </cell>
          <cell r="K111">
            <v>16.525423728813561</v>
          </cell>
          <cell r="L111">
            <v>9.8928788254383679</v>
          </cell>
          <cell r="N111">
            <v>92.093119783683207</v>
          </cell>
          <cell r="O111">
            <v>585.27286934987603</v>
          </cell>
          <cell r="P111">
            <v>46.694388056069101</v>
          </cell>
        </row>
        <row r="112">
          <cell r="A112" t="str">
            <v>J&amp;J Medical Malaysia</v>
          </cell>
          <cell r="B112" t="str">
            <v>004131</v>
          </cell>
          <cell r="C112">
            <v>288</v>
          </cell>
          <cell r="D112">
            <v>425</v>
          </cell>
          <cell r="E112">
            <v>312</v>
          </cell>
          <cell r="F112">
            <v>452</v>
          </cell>
          <cell r="G112">
            <v>-32.235294117647058</v>
          </cell>
          <cell r="H112">
            <v>-31.480405250994828</v>
          </cell>
          <cell r="I112">
            <v>-7.6923076923076916</v>
          </cell>
          <cell r="J112">
            <v>-5.4153846153846157</v>
          </cell>
          <cell r="K112">
            <v>-36.283185840707965</v>
          </cell>
          <cell r="L112">
            <v>-35.651558004152655</v>
          </cell>
          <cell r="N112">
            <v>-133.791722316728</v>
          </cell>
          <cell r="O112">
            <v>-16.896000000000001</v>
          </cell>
          <cell r="P112">
            <v>-161.14504217877001</v>
          </cell>
        </row>
        <row r="113">
          <cell r="A113" t="str">
            <v>J&amp;J Med Philippines</v>
          </cell>
          <cell r="B113" t="str">
            <v>004360</v>
          </cell>
          <cell r="C113">
            <v>15</v>
          </cell>
          <cell r="D113">
            <v>209</v>
          </cell>
          <cell r="E113">
            <v>33</v>
          </cell>
          <cell r="F113">
            <v>188</v>
          </cell>
          <cell r="G113">
            <v>-92.822966507177028</v>
          </cell>
          <cell r="H113">
            <v>-92.557884802066496</v>
          </cell>
          <cell r="I113">
            <v>-54.54545454545454</v>
          </cell>
          <cell r="J113">
            <v>-64.542347604548468</v>
          </cell>
          <cell r="K113">
            <v>-92.021276595744681</v>
          </cell>
          <cell r="L113">
            <v>-90.757767924699493</v>
          </cell>
          <cell r="N113">
            <v>-193.44597923631898</v>
          </cell>
          <cell r="O113">
            <v>-21.298974709500992</v>
          </cell>
          <cell r="P113">
            <v>-170.62460369843504</v>
          </cell>
        </row>
        <row r="114">
          <cell r="A114" t="str">
            <v>J&amp;J Medical Singapor</v>
          </cell>
          <cell r="B114" t="str">
            <v>004471</v>
          </cell>
          <cell r="C114">
            <v>207</v>
          </cell>
          <cell r="D114">
            <v>579</v>
          </cell>
          <cell r="E114">
            <v>98</v>
          </cell>
          <cell r="F114">
            <v>657</v>
          </cell>
          <cell r="G114">
            <v>-64.248704663212436</v>
          </cell>
          <cell r="H114">
            <v>-66.12086181391139</v>
          </cell>
          <cell r="I114">
            <v>111.22448979591836</v>
          </cell>
          <cell r="J114">
            <v>112.90469067208063</v>
          </cell>
          <cell r="K114">
            <v>-68.493150684931493</v>
          </cell>
          <cell r="L114">
            <v>-69.846609258369256</v>
          </cell>
          <cell r="N114">
            <v>-382.83978990254695</v>
          </cell>
          <cell r="O114">
            <v>110.64659685863903</v>
          </cell>
          <cell r="P114">
            <v>-458.89222282748597</v>
          </cell>
        </row>
        <row r="115">
          <cell r="A115" t="str">
            <v>J&amp;J Medical Thailand</v>
          </cell>
          <cell r="B115" t="str">
            <v>004940</v>
          </cell>
          <cell r="C115">
            <v>904</v>
          </cell>
          <cell r="D115">
            <v>589</v>
          </cell>
          <cell r="E115">
            <v>507</v>
          </cell>
          <cell r="F115">
            <v>534</v>
          </cell>
          <cell r="G115">
            <v>53.480475382003398</v>
          </cell>
          <cell r="H115">
            <v>46.367587004326836</v>
          </cell>
          <cell r="I115">
            <v>78.303747534516759</v>
          </cell>
          <cell r="J115">
            <v>76.590128914762943</v>
          </cell>
          <cell r="K115">
            <v>69.288389513108612</v>
          </cell>
          <cell r="L115">
            <v>68.272696648308241</v>
          </cell>
          <cell r="N115">
            <v>273.10508745548509</v>
          </cell>
          <cell r="O115">
            <v>388.31195359784812</v>
          </cell>
          <cell r="P115">
            <v>364.57620010196598</v>
          </cell>
        </row>
        <row r="116">
          <cell r="A116" t="str">
            <v>Subt PASEAN</v>
          </cell>
          <cell r="B116" t="str">
            <v>A000FH</v>
          </cell>
          <cell r="C116">
            <v>2075</v>
          </cell>
          <cell r="D116">
            <v>2390</v>
          </cell>
          <cell r="E116">
            <v>1010</v>
          </cell>
          <cell r="F116">
            <v>2555</v>
          </cell>
          <cell r="G116">
            <v>-13.179916317991633</v>
          </cell>
          <cell r="H116">
            <v>-16.402713658927233</v>
          </cell>
          <cell r="I116">
            <v>105.44554455445547</v>
          </cell>
          <cell r="J116">
            <v>103.78539108150952</v>
          </cell>
          <cell r="K116">
            <v>-18.786692759295498</v>
          </cell>
          <cell r="L116">
            <v>-20.087719065017374</v>
          </cell>
          <cell r="N116">
            <v>-392.02485644836088</v>
          </cell>
          <cell r="O116">
            <v>1048.2324499232461</v>
          </cell>
          <cell r="P116">
            <v>-513.24122211119391</v>
          </cell>
        </row>
        <row r="117">
          <cell r="A117" t="str">
            <v>J&amp;J Medical Austral</v>
          </cell>
          <cell r="B117" t="str">
            <v>002960</v>
          </cell>
          <cell r="C117">
            <v>4575</v>
          </cell>
          <cell r="D117">
            <v>1731</v>
          </cell>
          <cell r="E117">
            <v>930</v>
          </cell>
          <cell r="F117">
            <v>2915</v>
          </cell>
          <cell r="G117">
            <v>164.29809358752169</v>
          </cell>
          <cell r="H117">
            <v>124.00731942809593</v>
          </cell>
          <cell r="I117">
            <v>391.93548387096774</v>
          </cell>
          <cell r="J117">
            <v>391.97123052746241</v>
          </cell>
          <cell r="K117">
            <v>56.946826758147516</v>
          </cell>
          <cell r="L117">
            <v>29.09196899142713</v>
          </cell>
          <cell r="N117">
            <v>2146.5666993003406</v>
          </cell>
          <cell r="O117">
            <v>3645.3324439054004</v>
          </cell>
          <cell r="P117">
            <v>848.0308961001009</v>
          </cell>
        </row>
        <row r="118">
          <cell r="A118" t="str">
            <v>J&amp;J Prof. India</v>
          </cell>
          <cell r="B118" t="str">
            <v>003872</v>
          </cell>
          <cell r="C118">
            <v>2598</v>
          </cell>
          <cell r="D118">
            <v>2676</v>
          </cell>
          <cell r="E118">
            <v>2249</v>
          </cell>
          <cell r="F118">
            <v>2705</v>
          </cell>
          <cell r="G118">
            <v>-2.9147982062780269</v>
          </cell>
          <cell r="H118">
            <v>-8.361728992205828</v>
          </cell>
          <cell r="I118">
            <v>15.518008003557137</v>
          </cell>
          <cell r="J118">
            <v>14.370442758702534</v>
          </cell>
          <cell r="K118">
            <v>-3.9556377079482439</v>
          </cell>
          <cell r="L118">
            <v>-10.253794747606694</v>
          </cell>
          <cell r="N118">
            <v>-223.75986783142795</v>
          </cell>
          <cell r="O118">
            <v>323.19125764322001</v>
          </cell>
          <cell r="P118">
            <v>-277.36514792276108</v>
          </cell>
        </row>
        <row r="119">
          <cell r="A119" t="str">
            <v>Asia-Pac Reg Off-Pro</v>
          </cell>
          <cell r="B119" t="str">
            <v>005280</v>
          </cell>
          <cell r="C119">
            <v>-3146</v>
          </cell>
          <cell r="D119">
            <v>-2910</v>
          </cell>
          <cell r="E119">
            <v>-1533</v>
          </cell>
          <cell r="F119">
            <v>-3430</v>
          </cell>
          <cell r="G119">
            <v>-8.1099656357388312</v>
          </cell>
          <cell r="H119">
            <v>-8.1099656357388312</v>
          </cell>
          <cell r="I119">
            <v>-105.21852576647098</v>
          </cell>
          <cell r="J119">
            <v>-105.21852576647098</v>
          </cell>
          <cell r="K119">
            <v>8.2798833819241988</v>
          </cell>
          <cell r="L119">
            <v>8.2798833819241988</v>
          </cell>
          <cell r="N119">
            <v>-235.99999999999997</v>
          </cell>
          <cell r="O119">
            <v>-1613</v>
          </cell>
          <cell r="P119">
            <v>284</v>
          </cell>
        </row>
        <row r="120">
          <cell r="A120" t="str">
            <v>Ttl Asia Pac Excl Japan</v>
          </cell>
          <cell r="B120" t="str">
            <v>A000DS</v>
          </cell>
          <cell r="C120">
            <v>8408</v>
          </cell>
          <cell r="D120">
            <v>7196</v>
          </cell>
          <cell r="E120">
            <v>4813</v>
          </cell>
          <cell r="F120">
            <v>6890</v>
          </cell>
          <cell r="G120">
            <v>16.842690383546415</v>
          </cell>
          <cell r="H120">
            <v>4.6491920911894153</v>
          </cell>
          <cell r="I120">
            <v>74.693538333679612</v>
          </cell>
          <cell r="J120">
            <v>73.878777839836161</v>
          </cell>
          <cell r="K120">
            <v>22.031930333817126</v>
          </cell>
          <cell r="L120">
            <v>9.0450719631350918</v>
          </cell>
          <cell r="N120">
            <v>334.55586288199032</v>
          </cell>
          <cell r="O120">
            <v>3555.7855774313143</v>
          </cell>
          <cell r="P120">
            <v>623.20545826000784</v>
          </cell>
        </row>
        <row r="121">
          <cell r="A121" t="str">
            <v>J&amp;J Medical Japan</v>
          </cell>
          <cell r="B121" t="str">
            <v>004090</v>
          </cell>
          <cell r="C121">
            <v>6997</v>
          </cell>
          <cell r="D121">
            <v>8861</v>
          </cell>
          <cell r="E121">
            <v>6905</v>
          </cell>
          <cell r="F121">
            <v>6684</v>
          </cell>
          <cell r="G121">
            <v>-21.036000451416317</v>
          </cell>
          <cell r="H121">
            <v>-24.051295787476583</v>
          </cell>
          <cell r="I121">
            <v>1.3323678493845039</v>
          </cell>
          <cell r="J121">
            <v>0.24693341165371177</v>
          </cell>
          <cell r="K121">
            <v>4.6828246558946738</v>
          </cell>
          <cell r="L121">
            <v>1.1266503895704802</v>
          </cell>
          <cell r="N121">
            <v>-2131.1853197283003</v>
          </cell>
          <cell r="O121">
            <v>17.050752074688798</v>
          </cell>
          <cell r="P121">
            <v>75.305312038890904</v>
          </cell>
        </row>
        <row r="122">
          <cell r="A122" t="str">
            <v>Total Japan</v>
          </cell>
          <cell r="B122" t="str">
            <v>A000DT</v>
          </cell>
          <cell r="C122">
            <v>6997</v>
          </cell>
          <cell r="D122">
            <v>8861</v>
          </cell>
          <cell r="E122">
            <v>6905</v>
          </cell>
          <cell r="F122">
            <v>6684</v>
          </cell>
          <cell r="G122">
            <v>-21.036000451416317</v>
          </cell>
          <cell r="H122">
            <v>-24.051295787476583</v>
          </cell>
          <cell r="I122">
            <v>1.3323678493845039</v>
          </cell>
          <cell r="J122">
            <v>0.24693341165371177</v>
          </cell>
          <cell r="K122">
            <v>4.6828246558946738</v>
          </cell>
          <cell r="L122">
            <v>1.1266503895704802</v>
          </cell>
          <cell r="N122">
            <v>-2131.1853197283003</v>
          </cell>
          <cell r="O122">
            <v>17.050752074688798</v>
          </cell>
          <cell r="P122">
            <v>75.305312038890904</v>
          </cell>
        </row>
        <row r="123">
          <cell r="A123" t="str">
            <v>Ttl Bose</v>
          </cell>
          <cell r="B123" t="str">
            <v>A000CI</v>
          </cell>
          <cell r="C123">
            <v>15405</v>
          </cell>
          <cell r="D123">
            <v>16057</v>
          </cell>
          <cell r="E123">
            <v>11718</v>
          </cell>
          <cell r="F123">
            <v>13574</v>
          </cell>
          <cell r="G123">
            <v>-4.0605343463909822</v>
          </cell>
          <cell r="H123">
            <v>-11.189073032610763</v>
          </cell>
          <cell r="I123">
            <v>31.464413722478241</v>
          </cell>
          <cell r="J123">
            <v>30.490154715019653</v>
          </cell>
          <cell r="K123">
            <v>13.489023132459113</v>
          </cell>
          <cell r="L123">
            <v>5.1459464439288238</v>
          </cell>
          <cell r="N123">
            <v>-1796.6294568463102</v>
          </cell>
          <cell r="O123">
            <v>3572.8363295060026</v>
          </cell>
          <cell r="P123">
            <v>698.51077029889859</v>
          </cell>
        </row>
        <row r="124">
          <cell r="A124" t="str">
            <v>Ethicon Endo-Surgery</v>
          </cell>
          <cell r="B124" t="str">
            <v>001510</v>
          </cell>
          <cell r="C124">
            <v>106138</v>
          </cell>
          <cell r="D124">
            <v>105887</v>
          </cell>
          <cell r="E124">
            <v>97932</v>
          </cell>
          <cell r="F124">
            <v>96784</v>
          </cell>
          <cell r="G124">
            <v>0.23704515190722186</v>
          </cell>
          <cell r="H124">
            <v>0.23704515190722186</v>
          </cell>
          <cell r="I124">
            <v>8.3792835845280393</v>
          </cell>
          <cell r="J124">
            <v>8.3792835845280393</v>
          </cell>
          <cell r="K124">
            <v>9.6648206315093397</v>
          </cell>
          <cell r="L124">
            <v>9.6648206315093397</v>
          </cell>
          <cell r="N124">
            <v>251.00000000000003</v>
          </cell>
          <cell r="O124">
            <v>8206</v>
          </cell>
          <cell r="P124">
            <v>9354</v>
          </cell>
        </row>
        <row r="125">
          <cell r="A125" t="str">
            <v>Ethicon Endo France</v>
          </cell>
          <cell r="B125" t="str">
            <v>003521</v>
          </cell>
          <cell r="C125">
            <v>-1442</v>
          </cell>
          <cell r="D125">
            <v>-538</v>
          </cell>
          <cell r="E125">
            <v>-1610</v>
          </cell>
          <cell r="F125">
            <v>-564</v>
          </cell>
          <cell r="G125">
            <v>-168.02973977695169</v>
          </cell>
          <cell r="H125">
            <v>-144.11598005144793</v>
          </cell>
          <cell r="I125">
            <v>10.434782608695652</v>
          </cell>
          <cell r="J125">
            <v>10.457716196846647</v>
          </cell>
          <cell r="K125">
            <v>-155.67375886524823</v>
          </cell>
          <cell r="L125">
            <v>-107.97217989955429</v>
          </cell>
          <cell r="N125">
            <v>-775.34397267678992</v>
          </cell>
          <cell r="O125">
            <v>168.36923076923102</v>
          </cell>
          <cell r="P125">
            <v>-608.96309463348621</v>
          </cell>
        </row>
        <row r="126">
          <cell r="A126" t="str">
            <v>Ethicon Endo Germany</v>
          </cell>
          <cell r="B126" t="str">
            <v>003611</v>
          </cell>
          <cell r="C126">
            <v>1051</v>
          </cell>
          <cell r="D126">
            <v>451</v>
          </cell>
          <cell r="E126">
            <v>1132</v>
          </cell>
          <cell r="F126">
            <v>121</v>
          </cell>
          <cell r="G126">
            <v>133.03769401330376</v>
          </cell>
          <cell r="H126">
            <v>108.50968352185656</v>
          </cell>
          <cell r="I126">
            <v>-7.1554770318021204</v>
          </cell>
          <cell r="J126">
            <v>-6.5859624662781542</v>
          </cell>
          <cell r="K126">
            <v>768.59504132231405</v>
          </cell>
          <cell r="L126">
            <v>635.60436242877131</v>
          </cell>
          <cell r="N126">
            <v>489.37867268357303</v>
          </cell>
          <cell r="O126">
            <v>-74.553095118268701</v>
          </cell>
          <cell r="P126">
            <v>769.08127853881319</v>
          </cell>
        </row>
        <row r="127">
          <cell r="A127" t="str">
            <v>Ethicon Endo Italy</v>
          </cell>
          <cell r="B127" t="str">
            <v>002331</v>
          </cell>
          <cell r="C127">
            <v>1254</v>
          </cell>
          <cell r="D127">
            <v>462</v>
          </cell>
          <cell r="E127">
            <v>706</v>
          </cell>
          <cell r="F127">
            <v>34</v>
          </cell>
          <cell r="G127">
            <v>171.42857142857142</v>
          </cell>
          <cell r="H127">
            <v>139.72969052574373</v>
          </cell>
          <cell r="I127">
            <v>77.620396600566579</v>
          </cell>
          <cell r="J127">
            <v>79.703184499687254</v>
          </cell>
          <cell r="K127">
            <v>3588.2352941176464</v>
          </cell>
          <cell r="L127">
            <v>3129.3151707482361</v>
          </cell>
          <cell r="N127">
            <v>645.55117022893603</v>
          </cell>
          <cell r="O127">
            <v>562.70448256779196</v>
          </cell>
          <cell r="P127">
            <v>1063.9671580544002</v>
          </cell>
        </row>
        <row r="128">
          <cell r="A128" t="str">
            <v>Ethicon Endo UK</v>
          </cell>
          <cell r="B128" t="str">
            <v>002711</v>
          </cell>
          <cell r="C128">
            <v>1087</v>
          </cell>
          <cell r="D128">
            <v>1431</v>
          </cell>
          <cell r="E128">
            <v>968</v>
          </cell>
          <cell r="F128">
            <v>771</v>
          </cell>
          <cell r="G128">
            <v>-24.039133473095735</v>
          </cell>
          <cell r="H128">
            <v>-25.908862882535015</v>
          </cell>
          <cell r="I128">
            <v>12.293388429752065</v>
          </cell>
          <cell r="J128">
            <v>12.333858737326443</v>
          </cell>
          <cell r="K128">
            <v>40.985732814526592</v>
          </cell>
          <cell r="L128">
            <v>31.825548778792356</v>
          </cell>
          <cell r="N128">
            <v>-370.75582784907607</v>
          </cell>
          <cell r="O128">
            <v>119.39175257731998</v>
          </cell>
          <cell r="P128">
            <v>245.37498108448906</v>
          </cell>
        </row>
        <row r="129">
          <cell r="A129" t="str">
            <v>Obtech Med Switzerland</v>
          </cell>
          <cell r="B129" t="str">
            <v>003721</v>
          </cell>
          <cell r="C129">
            <v>-844</v>
          </cell>
          <cell r="D129">
            <v>-630</v>
          </cell>
          <cell r="E129">
            <v>-965</v>
          </cell>
          <cell r="F129">
            <v>0</v>
          </cell>
          <cell r="G129">
            <v>-33.968253968253968</v>
          </cell>
          <cell r="H129">
            <v>-25.547833547833495</v>
          </cell>
          <cell r="I129">
            <v>12.538860103626945</v>
          </cell>
          <cell r="J129">
            <v>11.242690493328501</v>
          </cell>
          <cell r="K129">
            <v>0</v>
          </cell>
          <cell r="L129">
            <v>0</v>
          </cell>
          <cell r="N129">
            <v>-160.95135135135101</v>
          </cell>
          <cell r="O129">
            <v>108.49196326062004</v>
          </cell>
          <cell r="P129">
            <v>0</v>
          </cell>
        </row>
        <row r="130">
          <cell r="A130" t="str">
            <v>Ethicon Endo Eur HQs</v>
          </cell>
          <cell r="B130" t="str">
            <v>003720</v>
          </cell>
          <cell r="C130">
            <v>-2161</v>
          </cell>
          <cell r="D130">
            <v>-3006</v>
          </cell>
          <cell r="E130">
            <v>-3178</v>
          </cell>
          <cell r="F130">
            <v>-1611</v>
          </cell>
          <cell r="G130">
            <v>28.110445775116432</v>
          </cell>
          <cell r="H130">
            <v>35.947975337443779</v>
          </cell>
          <cell r="I130">
            <v>32.001258653241031</v>
          </cell>
          <cell r="J130">
            <v>31.299040124154537</v>
          </cell>
          <cell r="K130">
            <v>-34.140285536933582</v>
          </cell>
          <cell r="L130">
            <v>-15.575491858756672</v>
          </cell>
          <cell r="N130">
            <v>1080.5961386435599</v>
          </cell>
          <cell r="O130">
            <v>994.68349514563113</v>
          </cell>
          <cell r="P130">
            <v>-250.92117384457001</v>
          </cell>
        </row>
        <row r="131">
          <cell r="A131" t="str">
            <v>Ttl EES/Indigo</v>
          </cell>
          <cell r="B131" t="str">
            <v>A000DW</v>
          </cell>
          <cell r="C131">
            <v>105083</v>
          </cell>
          <cell r="D131">
            <v>104057</v>
          </cell>
          <cell r="E131">
            <v>94985</v>
          </cell>
          <cell r="F131">
            <v>95535</v>
          </cell>
          <cell r="G131">
            <v>0.98599805875625868</v>
          </cell>
          <cell r="H131">
            <v>1.1142689388304985</v>
          </cell>
          <cell r="I131">
            <v>10.631152287203243</v>
          </cell>
          <cell r="J131">
            <v>10.617558382062773</v>
          </cell>
          <cell r="K131">
            <v>9.9942429476108234</v>
          </cell>
          <cell r="L131">
            <v>10.183219918563509</v>
          </cell>
          <cell r="N131">
            <v>1159.4748296788518</v>
          </cell>
          <cell r="O131">
            <v>10085.087829202326</v>
          </cell>
          <cell r="P131">
            <v>9728.5391491996488</v>
          </cell>
        </row>
        <row r="132">
          <cell r="A132" t="str">
            <v>Adv Steril Prod</v>
          </cell>
          <cell r="B132" t="str">
            <v>001751</v>
          </cell>
          <cell r="C132">
            <v>6800</v>
          </cell>
          <cell r="D132">
            <v>5737</v>
          </cell>
          <cell r="E132">
            <v>7349</v>
          </cell>
          <cell r="F132">
            <v>4837</v>
          </cell>
          <cell r="G132">
            <v>18.528847829876241</v>
          </cell>
          <cell r="H132">
            <v>18.528847829876241</v>
          </cell>
          <cell r="I132">
            <v>-7.4704041366172271</v>
          </cell>
          <cell r="J132">
            <v>-7.4704041366172271</v>
          </cell>
          <cell r="K132">
            <v>40.583005995451735</v>
          </cell>
          <cell r="L132">
            <v>40.583005995451735</v>
          </cell>
          <cell r="N132">
            <v>1063</v>
          </cell>
          <cell r="O132">
            <v>-549</v>
          </cell>
          <cell r="P132">
            <v>1963.0000000000005</v>
          </cell>
        </row>
        <row r="133">
          <cell r="A133" t="str">
            <v>ASP UK</v>
          </cell>
          <cell r="B133" t="str">
            <v>002772</v>
          </cell>
          <cell r="C133">
            <v>475</v>
          </cell>
          <cell r="D133">
            <v>0</v>
          </cell>
          <cell r="E133">
            <v>613</v>
          </cell>
          <cell r="F133">
            <v>0</v>
          </cell>
          <cell r="G133">
            <v>0</v>
          </cell>
          <cell r="H133">
            <v>0</v>
          </cell>
          <cell r="I133">
            <v>-22.512234910277325</v>
          </cell>
          <cell r="J133">
            <v>-22.360860044383685</v>
          </cell>
          <cell r="K133">
            <v>0</v>
          </cell>
          <cell r="L133">
            <v>0</v>
          </cell>
          <cell r="N133">
            <v>0</v>
          </cell>
          <cell r="O133">
            <v>-137.07207207207199</v>
          </cell>
          <cell r="P133">
            <v>0</v>
          </cell>
        </row>
        <row r="134">
          <cell r="A134" t="str">
            <v>ASP Italy</v>
          </cell>
          <cell r="B134" t="str">
            <v>002337</v>
          </cell>
          <cell r="C134">
            <v>138</v>
          </cell>
          <cell r="D134">
            <v>0</v>
          </cell>
          <cell r="E134">
            <v>96</v>
          </cell>
          <cell r="F134">
            <v>0</v>
          </cell>
          <cell r="G134">
            <v>0</v>
          </cell>
          <cell r="H134">
            <v>0</v>
          </cell>
          <cell r="I134">
            <v>43.75</v>
          </cell>
          <cell r="J134">
            <v>48.897058823529392</v>
          </cell>
          <cell r="K134">
            <v>0</v>
          </cell>
          <cell r="L134">
            <v>0</v>
          </cell>
          <cell r="N134">
            <v>0</v>
          </cell>
          <cell r="O134">
            <v>46.941176470588218</v>
          </cell>
          <cell r="P134">
            <v>0</v>
          </cell>
        </row>
        <row r="135">
          <cell r="A135" t="str">
            <v>ASP Germany</v>
          </cell>
          <cell r="B135" t="str">
            <v>003612</v>
          </cell>
          <cell r="C135">
            <v>-310</v>
          </cell>
          <cell r="D135">
            <v>0</v>
          </cell>
          <cell r="E135">
            <v>-276</v>
          </cell>
          <cell r="F135">
            <v>0</v>
          </cell>
          <cell r="G135">
            <v>0</v>
          </cell>
          <cell r="H135">
            <v>0</v>
          </cell>
          <cell r="I135">
            <v>-12.318840579710145</v>
          </cell>
          <cell r="J135">
            <v>-11.627687341163549</v>
          </cell>
          <cell r="K135">
            <v>0</v>
          </cell>
          <cell r="L135">
            <v>0</v>
          </cell>
          <cell r="N135">
            <v>0</v>
          </cell>
          <cell r="O135">
            <v>-32.092417061611393</v>
          </cell>
          <cell r="P135">
            <v>0</v>
          </cell>
        </row>
        <row r="136">
          <cell r="A136" t="str">
            <v>ASP France</v>
          </cell>
          <cell r="B136" t="str">
            <v>003523</v>
          </cell>
          <cell r="C136">
            <v>-21</v>
          </cell>
          <cell r="D136">
            <v>0</v>
          </cell>
          <cell r="E136">
            <v>-59</v>
          </cell>
          <cell r="F136">
            <v>0</v>
          </cell>
          <cell r="G136">
            <v>0</v>
          </cell>
          <cell r="H136">
            <v>0</v>
          </cell>
          <cell r="I136">
            <v>64.406779661016955</v>
          </cell>
          <cell r="J136">
            <v>63.728813559322035</v>
          </cell>
          <cell r="K136">
            <v>0</v>
          </cell>
          <cell r="L136">
            <v>0</v>
          </cell>
          <cell r="N136">
            <v>0</v>
          </cell>
          <cell r="O136">
            <v>37.6</v>
          </cell>
          <cell r="P136">
            <v>0</v>
          </cell>
        </row>
        <row r="137">
          <cell r="A137" t="str">
            <v>Ttl ASP</v>
          </cell>
          <cell r="B137" t="str">
            <v>A000DX</v>
          </cell>
          <cell r="C137">
            <v>7082</v>
          </cell>
          <cell r="D137">
            <v>5737</v>
          </cell>
          <cell r="E137">
            <v>7723</v>
          </cell>
          <cell r="F137">
            <v>4837</v>
          </cell>
          <cell r="G137">
            <v>23.444308872232874</v>
          </cell>
          <cell r="H137">
            <v>23.444308872232874</v>
          </cell>
          <cell r="I137">
            <v>-8.2998834649747515</v>
          </cell>
          <cell r="J137">
            <v>-8.2043676377456318</v>
          </cell>
          <cell r="K137">
            <v>46.413065949968988</v>
          </cell>
          <cell r="L137">
            <v>46.413065949968988</v>
          </cell>
          <cell r="N137">
            <v>1345</v>
          </cell>
          <cell r="O137">
            <v>-633.62331266309513</v>
          </cell>
          <cell r="P137">
            <v>2245</v>
          </cell>
        </row>
        <row r="138">
          <cell r="A138" t="str">
            <v>Ttl Licitra</v>
          </cell>
          <cell r="B138" t="str">
            <v>A000CK</v>
          </cell>
          <cell r="C138">
            <v>112165</v>
          </cell>
          <cell r="D138">
            <v>109794</v>
          </cell>
          <cell r="E138">
            <v>102708</v>
          </cell>
          <cell r="F138">
            <v>100372</v>
          </cell>
          <cell r="G138">
            <v>2.159498697560887</v>
          </cell>
          <cell r="H138">
            <v>2.2810671163076783</v>
          </cell>
          <cell r="I138">
            <v>9.2076566577092347</v>
          </cell>
          <cell r="J138">
            <v>9.2022671228523905</v>
          </cell>
          <cell r="K138">
            <v>11.74929263141115</v>
          </cell>
          <cell r="L138">
            <v>11.929162664089235</v>
          </cell>
          <cell r="N138">
            <v>2504.4748296788521</v>
          </cell>
          <cell r="O138">
            <v>9451.464516539234</v>
          </cell>
          <cell r="P138">
            <v>11973.539149199647</v>
          </cell>
        </row>
        <row r="139">
          <cell r="A139" t="str">
            <v>Independ Tech USA</v>
          </cell>
          <cell r="B139" t="str">
            <v>001620</v>
          </cell>
          <cell r="C139">
            <v>-7905</v>
          </cell>
          <cell r="D139">
            <v>-6591</v>
          </cell>
          <cell r="E139">
            <v>-8680</v>
          </cell>
          <cell r="F139">
            <v>-4947</v>
          </cell>
          <cell r="G139">
            <v>-19.936276741010474</v>
          </cell>
          <cell r="H139">
            <v>-19.936276741010474</v>
          </cell>
          <cell r="I139">
            <v>8.9285714285714288</v>
          </cell>
          <cell r="J139">
            <v>8.9285714285714288</v>
          </cell>
          <cell r="K139">
            <v>-59.793814432989691</v>
          </cell>
          <cell r="L139">
            <v>-59.793814432989691</v>
          </cell>
          <cell r="N139">
            <v>-1314.0000000000002</v>
          </cell>
          <cell r="O139">
            <v>775</v>
          </cell>
          <cell r="P139">
            <v>-2958</v>
          </cell>
        </row>
        <row r="140">
          <cell r="A140" t="str">
            <v>Independence Tech Zug</v>
          </cell>
          <cell r="B140" t="str">
            <v>004692</v>
          </cell>
          <cell r="C140">
            <v>-564</v>
          </cell>
          <cell r="D140">
            <v>0</v>
          </cell>
          <cell r="E140">
            <v>-325</v>
          </cell>
          <cell r="F140">
            <v>0</v>
          </cell>
          <cell r="G140">
            <v>0</v>
          </cell>
          <cell r="H140">
            <v>0</v>
          </cell>
          <cell r="I140">
            <v>-73.538461538461533</v>
          </cell>
          <cell r="J140">
            <v>-74.560942804073562</v>
          </cell>
          <cell r="K140">
            <v>0</v>
          </cell>
          <cell r="L140">
            <v>0</v>
          </cell>
          <cell r="N140">
            <v>0</v>
          </cell>
          <cell r="O140">
            <v>-242.32306411323907</v>
          </cell>
          <cell r="P140">
            <v>0</v>
          </cell>
        </row>
        <row r="141">
          <cell r="A141" t="str">
            <v>Ttl Independence Tech</v>
          </cell>
          <cell r="B141" t="str">
            <v>A000CC</v>
          </cell>
          <cell r="C141">
            <v>-8469</v>
          </cell>
          <cell r="D141">
            <v>-6591</v>
          </cell>
          <cell r="E141">
            <v>-9005</v>
          </cell>
          <cell r="F141">
            <v>-4947</v>
          </cell>
          <cell r="G141">
            <v>-28.493400091033227</v>
          </cell>
          <cell r="H141">
            <v>-28.493400091033227</v>
          </cell>
          <cell r="I141">
            <v>5.9522487506940598</v>
          </cell>
          <cell r="J141">
            <v>5.9153463174543139</v>
          </cell>
          <cell r="K141">
            <v>-71.194663432383265</v>
          </cell>
          <cell r="L141">
            <v>-71.194663432383265</v>
          </cell>
          <cell r="N141">
            <v>-1878</v>
          </cell>
          <cell r="O141">
            <v>532.67693588676093</v>
          </cell>
          <cell r="P141">
            <v>-3522</v>
          </cell>
        </row>
        <row r="142">
          <cell r="A142" t="str">
            <v>J&amp;J HCS USA</v>
          </cell>
          <cell r="B142" t="str">
            <v>001710</v>
          </cell>
          <cell r="C142">
            <v>-28</v>
          </cell>
          <cell r="D142">
            <v>16</v>
          </cell>
          <cell r="E142">
            <v>-147</v>
          </cell>
          <cell r="F142">
            <v>58</v>
          </cell>
          <cell r="G142">
            <v>-275</v>
          </cell>
          <cell r="H142">
            <v>-275</v>
          </cell>
          <cell r="I142">
            <v>80.952380952380949</v>
          </cell>
          <cell r="J142">
            <v>80.952380952380949</v>
          </cell>
          <cell r="K142">
            <v>-148.27586206896552</v>
          </cell>
          <cell r="L142">
            <v>-148.27586206896552</v>
          </cell>
          <cell r="N142">
            <v>-44</v>
          </cell>
          <cell r="O142">
            <v>119</v>
          </cell>
          <cell r="P142">
            <v>-86</v>
          </cell>
        </row>
        <row r="143">
          <cell r="A143" t="str">
            <v>Subtotal Other HCS</v>
          </cell>
          <cell r="B143" t="str">
            <v>A000CS</v>
          </cell>
          <cell r="C143">
            <v>-28</v>
          </cell>
          <cell r="D143">
            <v>16</v>
          </cell>
          <cell r="E143">
            <v>-147</v>
          </cell>
          <cell r="F143">
            <v>58</v>
          </cell>
          <cell r="G143">
            <v>-275</v>
          </cell>
          <cell r="H143">
            <v>-275</v>
          </cell>
          <cell r="I143">
            <v>80.952380952380949</v>
          </cell>
          <cell r="J143">
            <v>80.952380952380949</v>
          </cell>
          <cell r="K143">
            <v>-148.27586206896552</v>
          </cell>
          <cell r="L143">
            <v>-148.27586206896552</v>
          </cell>
          <cell r="N143">
            <v>-44</v>
          </cell>
          <cell r="O143">
            <v>119</v>
          </cell>
          <cell r="P143">
            <v>-86</v>
          </cell>
        </row>
        <row r="144">
          <cell r="A144" t="str">
            <v>JJ Med Divested USA</v>
          </cell>
          <cell r="B144" t="str">
            <v>001752</v>
          </cell>
          <cell r="C144">
            <v>0</v>
          </cell>
          <cell r="D144">
            <v>0</v>
          </cell>
          <cell r="E144">
            <v>0</v>
          </cell>
          <cell r="F144">
            <v>0</v>
          </cell>
          <cell r="G144">
            <v>0</v>
          </cell>
          <cell r="H144">
            <v>0</v>
          </cell>
          <cell r="I144">
            <v>0</v>
          </cell>
          <cell r="J144">
            <v>0</v>
          </cell>
          <cell r="K144">
            <v>0</v>
          </cell>
          <cell r="L144">
            <v>0</v>
          </cell>
          <cell r="N144">
            <v>0</v>
          </cell>
          <cell r="O144">
            <v>0</v>
          </cell>
          <cell r="P144">
            <v>0</v>
          </cell>
        </row>
        <row r="145">
          <cell r="A145" t="str">
            <v>Other Medical Devices</v>
          </cell>
          <cell r="B145" t="str">
            <v>A000CP</v>
          </cell>
          <cell r="C145">
            <v>0</v>
          </cell>
          <cell r="D145">
            <v>0</v>
          </cell>
          <cell r="E145">
            <v>0</v>
          </cell>
          <cell r="F145">
            <v>0</v>
          </cell>
          <cell r="G145">
            <v>0</v>
          </cell>
          <cell r="H145">
            <v>0</v>
          </cell>
          <cell r="I145">
            <v>0</v>
          </cell>
          <cell r="J145">
            <v>0</v>
          </cell>
          <cell r="K145">
            <v>0</v>
          </cell>
          <cell r="L145">
            <v>0</v>
          </cell>
          <cell r="N145">
            <v>0</v>
          </cell>
          <cell r="O145">
            <v>0</v>
          </cell>
          <cell r="P145">
            <v>0</v>
          </cell>
        </row>
        <row r="146">
          <cell r="A146" t="str">
            <v>Ttl Med Devices</v>
          </cell>
          <cell r="B146" t="str">
            <v>A000BE</v>
          </cell>
          <cell r="C146">
            <v>550113</v>
          </cell>
          <cell r="D146">
            <v>561422</v>
          </cell>
          <cell r="E146">
            <v>537769</v>
          </cell>
          <cell r="F146">
            <v>336163</v>
          </cell>
          <cell r="G146">
            <v>-2.0143492773706764</v>
          </cell>
          <cell r="H146">
            <v>-3.5839369648451953</v>
          </cell>
          <cell r="I146">
            <v>2.2954093672190106</v>
          </cell>
          <cell r="J146">
            <v>2.4305095626888176</v>
          </cell>
          <cell r="K146">
            <v>63.644719972156366</v>
          </cell>
          <cell r="L146">
            <v>61.622653234485014</v>
          </cell>
          <cell r="N146">
            <v>-20121.010586773195</v>
          </cell>
          <cell r="O146">
            <v>13070.526970176028</v>
          </cell>
          <cell r="P146">
            <v>207152.55979264187</v>
          </cell>
        </row>
        <row r="147">
          <cell r="A147" t="str">
            <v>Total Med Devices incl Ad</v>
          </cell>
          <cell r="B147" t="str">
            <v>A000A8</v>
          </cell>
          <cell r="C147">
            <v>550113</v>
          </cell>
          <cell r="D147">
            <v>561422</v>
          </cell>
          <cell r="E147">
            <v>537769</v>
          </cell>
          <cell r="F147">
            <v>336163</v>
          </cell>
          <cell r="G147">
            <v>-2.0143492773706764</v>
          </cell>
          <cell r="H147">
            <v>-3.5839369648451953</v>
          </cell>
          <cell r="I147">
            <v>2.2954093672190106</v>
          </cell>
          <cell r="J147">
            <v>2.4305095626888176</v>
          </cell>
          <cell r="K147">
            <v>63.644719972156366</v>
          </cell>
          <cell r="L147">
            <v>61.622653234485014</v>
          </cell>
          <cell r="N147">
            <v>-20121.010586773195</v>
          </cell>
          <cell r="O147">
            <v>13070.526970176028</v>
          </cell>
          <cell r="P147">
            <v>207152.55979264187</v>
          </cell>
        </row>
        <row r="148">
          <cell r="A148" t="str">
            <v>OCD USA</v>
          </cell>
          <cell r="B148" t="str">
            <v>001200</v>
          </cell>
          <cell r="C148">
            <v>17893</v>
          </cell>
          <cell r="D148">
            <v>17194</v>
          </cell>
          <cell r="E148">
            <v>13376</v>
          </cell>
          <cell r="F148">
            <v>18803</v>
          </cell>
          <cell r="G148">
            <v>4.0653716412702101</v>
          </cell>
          <cell r="H148">
            <v>4.0653716412702101</v>
          </cell>
          <cell r="I148">
            <v>33.769437799043061</v>
          </cell>
          <cell r="J148">
            <v>33.769437799043061</v>
          </cell>
          <cell r="K148">
            <v>-4.8396532468223157</v>
          </cell>
          <cell r="L148">
            <v>-4.8396532468223157</v>
          </cell>
          <cell r="N148">
            <v>698.99999999999989</v>
          </cell>
          <cell r="O148">
            <v>4517</v>
          </cell>
          <cell r="P148">
            <v>-910</v>
          </cell>
        </row>
        <row r="149">
          <cell r="A149" t="str">
            <v>OCD Canada</v>
          </cell>
          <cell r="B149" t="str">
            <v>003260</v>
          </cell>
          <cell r="C149">
            <v>208</v>
          </cell>
          <cell r="D149">
            <v>466</v>
          </cell>
          <cell r="E149">
            <v>165</v>
          </cell>
          <cell r="F149">
            <v>433</v>
          </cell>
          <cell r="G149">
            <v>-55.36480686695279</v>
          </cell>
          <cell r="H149">
            <v>-63.666961061195707</v>
          </cell>
          <cell r="I149">
            <v>26.060606060606066</v>
          </cell>
          <cell r="J149">
            <v>24.069576632753524</v>
          </cell>
          <cell r="K149">
            <v>-51.963048498845275</v>
          </cell>
          <cell r="L149">
            <v>-59.668606841163978</v>
          </cell>
          <cell r="N149">
            <v>-296.68803854517199</v>
          </cell>
          <cell r="O149">
            <v>39.71480144404331</v>
          </cell>
          <cell r="P149">
            <v>-258.36506762224002</v>
          </cell>
        </row>
        <row r="150">
          <cell r="A150" t="str">
            <v>OCD UK Operations</v>
          </cell>
          <cell r="B150" t="str">
            <v>005026</v>
          </cell>
          <cell r="C150">
            <v>-225</v>
          </cell>
          <cell r="D150">
            <v>3947</v>
          </cell>
          <cell r="E150">
            <v>1588</v>
          </cell>
          <cell r="F150">
            <v>824</v>
          </cell>
          <cell r="G150">
            <v>-105.70053204965797</v>
          </cell>
          <cell r="H150">
            <v>-105.55312985971472</v>
          </cell>
          <cell r="I150">
            <v>-114.16876574307305</v>
          </cell>
          <cell r="J150">
            <v>-114.08437077809192</v>
          </cell>
          <cell r="K150">
            <v>-127.30582524271846</v>
          </cell>
          <cell r="L150">
            <v>-122.87403886675729</v>
          </cell>
          <cell r="N150">
            <v>-4166.1820355629397</v>
          </cell>
          <cell r="O150">
            <v>-1811.6598079560997</v>
          </cell>
          <cell r="P150">
            <v>-1012.4820802620801</v>
          </cell>
        </row>
        <row r="151">
          <cell r="A151" t="str">
            <v>OCD North Am</v>
          </cell>
          <cell r="B151" t="str">
            <v>A000DY</v>
          </cell>
          <cell r="C151">
            <v>17876</v>
          </cell>
          <cell r="D151">
            <v>21607</v>
          </cell>
          <cell r="E151">
            <v>15129</v>
          </cell>
          <cell r="F151">
            <v>20060</v>
          </cell>
          <cell r="G151">
            <v>-17.26755218216319</v>
          </cell>
          <cell r="H151">
            <v>-17.419679150775728</v>
          </cell>
          <cell r="I151">
            <v>18.15718157181572</v>
          </cell>
          <cell r="J151">
            <v>18.144325424601384</v>
          </cell>
          <cell r="K151">
            <v>-10.887337986041876</v>
          </cell>
          <cell r="L151">
            <v>-10.871620876791226</v>
          </cell>
          <cell r="N151">
            <v>-3763.8700741081116</v>
          </cell>
          <cell r="O151">
            <v>2745.0549934879436</v>
          </cell>
          <cell r="P151">
            <v>-2180.8471478843203</v>
          </cell>
        </row>
        <row r="152">
          <cell r="A152" t="str">
            <v>OCD France</v>
          </cell>
          <cell r="B152" t="str">
            <v>002180</v>
          </cell>
          <cell r="C152">
            <v>-589</v>
          </cell>
          <cell r="D152">
            <v>-1042</v>
          </cell>
          <cell r="E152">
            <v>-449</v>
          </cell>
          <cell r="F152">
            <v>-464</v>
          </cell>
          <cell r="G152">
            <v>43.474088291746639</v>
          </cell>
          <cell r="H152">
            <v>49.796844078598568</v>
          </cell>
          <cell r="I152">
            <v>-31.180400890868601</v>
          </cell>
          <cell r="J152">
            <v>-32.452518579686192</v>
          </cell>
          <cell r="K152">
            <v>-26.93965517241379</v>
          </cell>
          <cell r="L152">
            <v>-8.2241574573898699</v>
          </cell>
          <cell r="N152">
            <v>518.88311529899704</v>
          </cell>
          <cell r="O152">
            <v>-145.71180842279099</v>
          </cell>
          <cell r="P152">
            <v>-38.160090602288996</v>
          </cell>
        </row>
        <row r="153">
          <cell r="A153" t="str">
            <v>OCD Technical Center</v>
          </cell>
          <cell r="B153" t="str">
            <v>005096</v>
          </cell>
          <cell r="C153">
            <v>303</v>
          </cell>
          <cell r="D153">
            <v>971</v>
          </cell>
          <cell r="E153">
            <v>698</v>
          </cell>
          <cell r="F153">
            <v>-681</v>
          </cell>
          <cell r="G153">
            <v>-68.795056642636453</v>
          </cell>
          <cell r="H153">
            <v>-73.372657097246858</v>
          </cell>
          <cell r="I153">
            <v>-56.590257879656157</v>
          </cell>
          <cell r="J153">
            <v>-55.7263574468695</v>
          </cell>
          <cell r="K153">
            <v>144.49339207048459</v>
          </cell>
          <cell r="L153">
            <v>141.69003690337416</v>
          </cell>
          <cell r="N153">
            <v>-712.44850041426707</v>
          </cell>
          <cell r="O153">
            <v>-388.96997497914913</v>
          </cell>
          <cell r="P153">
            <v>964.90915131197801</v>
          </cell>
        </row>
        <row r="154">
          <cell r="A154" t="str">
            <v>OCD Germany</v>
          </cell>
          <cell r="B154" t="str">
            <v>003630</v>
          </cell>
          <cell r="C154">
            <v>-139</v>
          </cell>
          <cell r="D154">
            <v>356</v>
          </cell>
          <cell r="E154">
            <v>-252</v>
          </cell>
          <cell r="F154">
            <v>-258</v>
          </cell>
          <cell r="G154">
            <v>-139.04494382022472</v>
          </cell>
          <cell r="H154">
            <v>-133.95069029764977</v>
          </cell>
          <cell r="I154">
            <v>44.841269841269842</v>
          </cell>
          <cell r="J154">
            <v>44.279907084785322</v>
          </cell>
          <cell r="K154">
            <v>46.124031007751938</v>
          </cell>
          <cell r="L154">
            <v>54.497145540056188</v>
          </cell>
          <cell r="N154">
            <v>-476.86445745963317</v>
          </cell>
          <cell r="O154">
            <v>111.585365853659</v>
          </cell>
          <cell r="P154">
            <v>140.60263549334496</v>
          </cell>
        </row>
        <row r="155">
          <cell r="A155" t="str">
            <v>OCD Italy</v>
          </cell>
          <cell r="B155" t="str">
            <v>004000</v>
          </cell>
          <cell r="C155">
            <v>-509</v>
          </cell>
          <cell r="D155">
            <v>-808</v>
          </cell>
          <cell r="E155">
            <v>-819</v>
          </cell>
          <cell r="F155">
            <v>-996</v>
          </cell>
          <cell r="G155">
            <v>37.004950495049506</v>
          </cell>
          <cell r="H155">
            <v>42.58583232423959</v>
          </cell>
          <cell r="I155">
            <v>37.851037851037852</v>
          </cell>
          <cell r="J155">
            <v>33.699633699633701</v>
          </cell>
          <cell r="K155">
            <v>48.895582329317271</v>
          </cell>
          <cell r="L155">
            <v>59.228926604919579</v>
          </cell>
          <cell r="N155">
            <v>344.09352517985593</v>
          </cell>
          <cell r="O155">
            <v>276</v>
          </cell>
          <cell r="P155">
            <v>589.92010898499893</v>
          </cell>
        </row>
        <row r="156">
          <cell r="A156" t="str">
            <v>OCD Portugal</v>
          </cell>
          <cell r="B156" t="str">
            <v>004430</v>
          </cell>
          <cell r="C156">
            <v>12</v>
          </cell>
          <cell r="D156">
            <v>41</v>
          </cell>
          <cell r="E156">
            <v>15</v>
          </cell>
          <cell r="F156">
            <v>26</v>
          </cell>
          <cell r="G156">
            <v>-70.731707317073173</v>
          </cell>
          <cell r="H156">
            <v>-74.957514815274621</v>
          </cell>
          <cell r="I156">
            <v>-20</v>
          </cell>
          <cell r="J156">
            <v>0</v>
          </cell>
          <cell r="K156">
            <v>-53.846153846153847</v>
          </cell>
          <cell r="L156">
            <v>-57.933452161208464</v>
          </cell>
          <cell r="N156">
            <v>-30.732581074262594</v>
          </cell>
          <cell r="O156">
            <v>0</v>
          </cell>
          <cell r="P156">
            <v>-15.062697561914201</v>
          </cell>
        </row>
        <row r="157">
          <cell r="A157" t="str">
            <v>OCD Spain</v>
          </cell>
          <cell r="B157" t="str">
            <v>004580</v>
          </cell>
          <cell r="C157">
            <v>79</v>
          </cell>
          <cell r="D157">
            <v>47</v>
          </cell>
          <cell r="E157">
            <v>-83</v>
          </cell>
          <cell r="F157">
            <v>-34</v>
          </cell>
          <cell r="G157">
            <v>68.085106382978722</v>
          </cell>
          <cell r="H157">
            <v>39.688238275032553</v>
          </cell>
          <cell r="I157">
            <v>195.18072289156626</v>
          </cell>
          <cell r="J157">
            <v>198.01706827309278</v>
          </cell>
          <cell r="K157">
            <v>332.35294117647067</v>
          </cell>
          <cell r="L157">
            <v>332.15495774992939</v>
          </cell>
          <cell r="N157">
            <v>18.653471989265302</v>
          </cell>
          <cell r="O157">
            <v>164.354166666667</v>
          </cell>
          <cell r="P157">
            <v>112.932685634976</v>
          </cell>
        </row>
        <row r="158">
          <cell r="A158" t="str">
            <v>OCD Northern Europe</v>
          </cell>
          <cell r="B158" t="str">
            <v>005020</v>
          </cell>
          <cell r="C158">
            <v>2940</v>
          </cell>
          <cell r="D158">
            <v>-503</v>
          </cell>
          <cell r="E158">
            <v>2504</v>
          </cell>
          <cell r="F158">
            <v>62</v>
          </cell>
          <cell r="G158">
            <v>684.49304174950294</v>
          </cell>
          <cell r="H158">
            <v>684.32394998365021</v>
          </cell>
          <cell r="I158">
            <v>17.412140575079871</v>
          </cell>
          <cell r="J158">
            <v>17.389683138278478</v>
          </cell>
          <cell r="K158">
            <v>4641.9354838709678</v>
          </cell>
          <cell r="L158">
            <v>4325.2810071076437</v>
          </cell>
          <cell r="N158">
            <v>3442.1494684177605</v>
          </cell>
          <cell r="O158">
            <v>435.43766578249307</v>
          </cell>
          <cell r="P158">
            <v>2681.6742244067391</v>
          </cell>
        </row>
        <row r="159">
          <cell r="A159" t="str">
            <v>OCD Europe</v>
          </cell>
          <cell r="B159" t="str">
            <v>A000FI</v>
          </cell>
          <cell r="C159">
            <v>2097</v>
          </cell>
          <cell r="D159">
            <v>-938</v>
          </cell>
          <cell r="E159">
            <v>1614</v>
          </cell>
          <cell r="F159">
            <v>-2345</v>
          </cell>
          <cell r="G159">
            <v>323.56076759061841</v>
          </cell>
          <cell r="H159">
            <v>330.88849061169691</v>
          </cell>
          <cell r="I159">
            <v>29.925650557620816</v>
          </cell>
          <cell r="J159">
            <v>28.048043054577384</v>
          </cell>
          <cell r="K159">
            <v>189.42430703624734</v>
          </cell>
          <cell r="L159">
            <v>189.20324169159213</v>
          </cell>
          <cell r="N159">
            <v>3103.7340419377169</v>
          </cell>
          <cell r="O159">
            <v>452.69541490087892</v>
          </cell>
          <cell r="P159">
            <v>4436.8160176678357</v>
          </cell>
        </row>
        <row r="160">
          <cell r="A160" t="str">
            <v>OCD KK Japan</v>
          </cell>
          <cell r="B160" t="str">
            <v>004100</v>
          </cell>
          <cell r="C160">
            <v>1138</v>
          </cell>
          <cell r="D160">
            <v>1021</v>
          </cell>
          <cell r="E160">
            <v>1287</v>
          </cell>
          <cell r="F160">
            <v>1091</v>
          </cell>
          <cell r="G160">
            <v>11.459353574926542</v>
          </cell>
          <cell r="H160">
            <v>6.9865390539215761</v>
          </cell>
          <cell r="I160">
            <v>-11.57731157731158</v>
          </cell>
          <cell r="J160">
            <v>-12.286629703200159</v>
          </cell>
          <cell r="K160">
            <v>4.3079743354720437</v>
          </cell>
          <cell r="L160">
            <v>-1.0700950763226671</v>
          </cell>
          <cell r="N160">
            <v>71.332563740539285</v>
          </cell>
          <cell r="O160">
            <v>-158.12892428018606</v>
          </cell>
          <cell r="P160">
            <v>-11.674737282680297</v>
          </cell>
        </row>
        <row r="161">
          <cell r="A161" t="str">
            <v>OCD Australia</v>
          </cell>
          <cell r="B161" t="str">
            <v>002965</v>
          </cell>
          <cell r="C161">
            <v>121</v>
          </cell>
          <cell r="D161">
            <v>144</v>
          </cell>
          <cell r="E161">
            <v>127</v>
          </cell>
          <cell r="F161">
            <v>-38</v>
          </cell>
          <cell r="G161">
            <v>-15.972222222222221</v>
          </cell>
          <cell r="H161">
            <v>-27.798922236721243</v>
          </cell>
          <cell r="I161">
            <v>-4.7244094488188972</v>
          </cell>
          <cell r="J161">
            <v>-3.4645669291338583</v>
          </cell>
          <cell r="K161">
            <v>418.42105263157896</v>
          </cell>
          <cell r="L161">
            <v>379.61683794646314</v>
          </cell>
          <cell r="N161">
            <v>-40.030448020878588</v>
          </cell>
          <cell r="O161">
            <v>-4.4000000000000004</v>
          </cell>
          <cell r="P161">
            <v>144.25439841965598</v>
          </cell>
        </row>
        <row r="162">
          <cell r="A162" t="str">
            <v>OCD Singapore</v>
          </cell>
          <cell r="B162" t="str">
            <v>004475</v>
          </cell>
          <cell r="C162">
            <v>-130</v>
          </cell>
          <cell r="D162">
            <v>334</v>
          </cell>
          <cell r="E162">
            <v>238</v>
          </cell>
          <cell r="F162">
            <v>-186</v>
          </cell>
          <cell r="G162">
            <v>-138.92215568862275</v>
          </cell>
          <cell r="H162">
            <v>-138.92215568862275</v>
          </cell>
          <cell r="I162">
            <v>-154.62184873949579</v>
          </cell>
          <cell r="J162">
            <v>-154.62184873949579</v>
          </cell>
          <cell r="K162">
            <v>30.107526881720432</v>
          </cell>
          <cell r="L162">
            <v>30.107526881720425</v>
          </cell>
          <cell r="N162">
            <v>-464</v>
          </cell>
          <cell r="O162">
            <v>-367.99999999999994</v>
          </cell>
          <cell r="P162">
            <v>55.999999999999993</v>
          </cell>
        </row>
        <row r="163">
          <cell r="A163" t="str">
            <v>OCD India</v>
          </cell>
          <cell r="B163" t="str">
            <v>003871</v>
          </cell>
          <cell r="C163">
            <v>-133</v>
          </cell>
          <cell r="D163">
            <v>-126</v>
          </cell>
          <cell r="E163">
            <v>-126</v>
          </cell>
          <cell r="F163">
            <v>-152</v>
          </cell>
          <cell r="G163">
            <v>-5.5555555555555554</v>
          </cell>
          <cell r="H163">
            <v>-3.1461356995612455</v>
          </cell>
          <cell r="I163">
            <v>-5.5555555555555554</v>
          </cell>
          <cell r="J163">
            <v>-3.7406763921756592</v>
          </cell>
          <cell r="K163">
            <v>12.5</v>
          </cell>
          <cell r="L163">
            <v>17.349895053451181</v>
          </cell>
          <cell r="N163">
            <v>-3.9641309814471697</v>
          </cell>
          <cell r="O163">
            <v>-4.71325225414133</v>
          </cell>
          <cell r="P163">
            <v>26.371840481245794</v>
          </cell>
        </row>
        <row r="164">
          <cell r="A164" t="str">
            <v>OCD Asia/Pac</v>
          </cell>
          <cell r="B164" t="str">
            <v>A000FJ</v>
          </cell>
          <cell r="C164">
            <v>996</v>
          </cell>
          <cell r="D164">
            <v>1373</v>
          </cell>
          <cell r="E164">
            <v>1526</v>
          </cell>
          <cell r="F164">
            <v>715</v>
          </cell>
          <cell r="G164">
            <v>-27.458120903131828</v>
          </cell>
          <cell r="H164">
            <v>-31.803497105738277</v>
          </cell>
          <cell r="I164">
            <v>-34.731323722149412</v>
          </cell>
          <cell r="J164">
            <v>-35.074847741436919</v>
          </cell>
          <cell r="K164">
            <v>39.3006993006993</v>
          </cell>
          <cell r="L164">
            <v>30.063147079471541</v>
          </cell>
          <cell r="N164">
            <v>-436.66201526178656</v>
          </cell>
          <cell r="O164">
            <v>-535.24217653432743</v>
          </cell>
          <cell r="P164">
            <v>214.95150161822153</v>
          </cell>
        </row>
        <row r="165">
          <cell r="A165" t="str">
            <v>OCD Int'l</v>
          </cell>
          <cell r="B165" t="str">
            <v>A000DZ</v>
          </cell>
          <cell r="C165">
            <v>3093</v>
          </cell>
          <cell r="D165">
            <v>435</v>
          </cell>
          <cell r="E165">
            <v>3140</v>
          </cell>
          <cell r="F165">
            <v>-1630</v>
          </cell>
          <cell r="G165">
            <v>611.0344827586207</v>
          </cell>
          <cell r="H165">
            <v>613.12000613239775</v>
          </cell>
          <cell r="I165">
            <v>-1.4968152866242037</v>
          </cell>
          <cell r="J165">
            <v>-2.6288777590270191</v>
          </cell>
          <cell r="K165">
            <v>289.75460122699388</v>
          </cell>
          <cell r="L165">
            <v>285.38451038564762</v>
          </cell>
          <cell r="N165">
            <v>2667.0720266759304</v>
          </cell>
          <cell r="O165">
            <v>-82.546761633448412</v>
          </cell>
          <cell r="P165">
            <v>4651.7675192860561</v>
          </cell>
        </row>
        <row r="166">
          <cell r="A166" t="str">
            <v>Ttl OCD</v>
          </cell>
          <cell r="B166" t="str">
            <v>A000CM</v>
          </cell>
          <cell r="C166">
            <v>20969</v>
          </cell>
          <cell r="D166">
            <v>22042</v>
          </cell>
          <cell r="E166">
            <v>18269</v>
          </cell>
          <cell r="F166">
            <v>18430</v>
          </cell>
          <cell r="G166">
            <v>-4.8679793122221211</v>
          </cell>
          <cell r="H166">
            <v>-4.9759461366127447</v>
          </cell>
          <cell r="I166">
            <v>14.779134052219609</v>
          </cell>
          <cell r="J166">
            <v>14.573913360635474</v>
          </cell>
          <cell r="K166">
            <v>13.776451437873032</v>
          </cell>
          <cell r="L166">
            <v>13.407055731968185</v>
          </cell>
          <cell r="N166">
            <v>-1096.7980474321812</v>
          </cell>
          <cell r="O166">
            <v>2662.5082318544946</v>
          </cell>
          <cell r="P166">
            <v>2470.9203714017362</v>
          </cell>
        </row>
        <row r="167">
          <cell r="A167" t="str">
            <v>LifeScan USA</v>
          </cell>
          <cell r="B167" t="str">
            <v>001520</v>
          </cell>
          <cell r="C167">
            <v>41709</v>
          </cell>
          <cell r="D167">
            <v>49430</v>
          </cell>
          <cell r="E167">
            <v>27849</v>
          </cell>
          <cell r="F167">
            <v>43496</v>
          </cell>
          <cell r="G167">
            <v>-15.620068784139187</v>
          </cell>
          <cell r="H167">
            <v>-15.620068784139187</v>
          </cell>
          <cell r="I167">
            <v>49.768393838198861</v>
          </cell>
          <cell r="J167">
            <v>49.768393838198861</v>
          </cell>
          <cell r="K167">
            <v>-4.1084237631046534</v>
          </cell>
          <cell r="L167">
            <v>-4.1084237631046534</v>
          </cell>
          <cell r="N167">
            <v>-7721.0000000000009</v>
          </cell>
          <cell r="O167">
            <v>13860</v>
          </cell>
          <cell r="P167">
            <v>-1787.0000000000002</v>
          </cell>
        </row>
        <row r="168">
          <cell r="A168" t="str">
            <v>Ttl Demestic LifeScan</v>
          </cell>
          <cell r="B168" t="str">
            <v>A000EE</v>
          </cell>
          <cell r="C168">
            <v>41709</v>
          </cell>
          <cell r="D168">
            <v>49430</v>
          </cell>
          <cell r="E168">
            <v>27849</v>
          </cell>
          <cell r="F168">
            <v>43496</v>
          </cell>
          <cell r="G168">
            <v>-15.620068784139187</v>
          </cell>
          <cell r="H168">
            <v>-15.620068784139187</v>
          </cell>
          <cell r="I168">
            <v>49.768393838198861</v>
          </cell>
          <cell r="J168">
            <v>49.768393838198861</v>
          </cell>
          <cell r="K168">
            <v>-4.1084237631046534</v>
          </cell>
          <cell r="L168">
            <v>-4.1084237631046534</v>
          </cell>
          <cell r="N168">
            <v>-7721.0000000000009</v>
          </cell>
          <cell r="O168">
            <v>13860</v>
          </cell>
          <cell r="P168">
            <v>-1787.0000000000002</v>
          </cell>
        </row>
        <row r="169">
          <cell r="A169" t="str">
            <v>LifeScan Canada</v>
          </cell>
          <cell r="B169" t="str">
            <v>003230</v>
          </cell>
          <cell r="C169">
            <v>4342</v>
          </cell>
          <cell r="D169">
            <v>3691</v>
          </cell>
          <cell r="E169">
            <v>5077</v>
          </cell>
          <cell r="F169">
            <v>1966</v>
          </cell>
          <cell r="G169">
            <v>17.63749661338391</v>
          </cell>
          <cell r="H169">
            <v>4.3062998182851269</v>
          </cell>
          <cell r="I169">
            <v>-14.477053377979122</v>
          </cell>
          <cell r="J169">
            <v>-14.976385524601318</v>
          </cell>
          <cell r="K169">
            <v>120.85452695829096</v>
          </cell>
          <cell r="L169">
            <v>99.745435292217707</v>
          </cell>
          <cell r="N169">
            <v>158.94552629290402</v>
          </cell>
          <cell r="O169">
            <v>-760.35109308400888</v>
          </cell>
          <cell r="P169">
            <v>1960.9952578450002</v>
          </cell>
        </row>
        <row r="170">
          <cell r="A170" t="str">
            <v>Subtotal Lifescan Other</v>
          </cell>
          <cell r="B170" t="str">
            <v>A000FQ</v>
          </cell>
          <cell r="C170">
            <v>4342</v>
          </cell>
          <cell r="D170">
            <v>3691</v>
          </cell>
          <cell r="E170">
            <v>5077</v>
          </cell>
          <cell r="F170">
            <v>1966</v>
          </cell>
          <cell r="G170">
            <v>17.63749661338391</v>
          </cell>
          <cell r="H170">
            <v>4.3062998182851269</v>
          </cell>
          <cell r="I170">
            <v>-14.477053377979122</v>
          </cell>
          <cell r="J170">
            <v>-14.976385524601318</v>
          </cell>
          <cell r="K170">
            <v>120.85452695829096</v>
          </cell>
          <cell r="L170">
            <v>99.745435292217707</v>
          </cell>
          <cell r="N170">
            <v>158.94552629290402</v>
          </cell>
          <cell r="O170">
            <v>-760.35109308400888</v>
          </cell>
          <cell r="P170">
            <v>1960.9952578450002</v>
          </cell>
        </row>
        <row r="171">
          <cell r="A171" t="str">
            <v>LifeScan Belgium</v>
          </cell>
          <cell r="B171" t="str">
            <v>003080</v>
          </cell>
          <cell r="C171">
            <v>147</v>
          </cell>
          <cell r="D171">
            <v>136</v>
          </cell>
          <cell r="E171">
            <v>345</v>
          </cell>
          <cell r="F171">
            <v>791</v>
          </cell>
          <cell r="G171">
            <v>8.0882352941176467</v>
          </cell>
          <cell r="H171">
            <v>-3.7208141477527428</v>
          </cell>
          <cell r="I171">
            <v>-57.391304347826093</v>
          </cell>
          <cell r="J171">
            <v>-56.757352317993039</v>
          </cell>
          <cell r="K171">
            <v>-81.415929203539818</v>
          </cell>
          <cell r="L171">
            <v>-83.544112753513417</v>
          </cell>
          <cell r="N171">
            <v>-5.0603072409437297</v>
          </cell>
          <cell r="O171">
            <v>-195.81286549707599</v>
          </cell>
          <cell r="P171">
            <v>-660.83393188029117</v>
          </cell>
        </row>
        <row r="172">
          <cell r="A172" t="str">
            <v>LifeScan France</v>
          </cell>
          <cell r="B172" t="str">
            <v>003510</v>
          </cell>
          <cell r="C172">
            <v>1054</v>
          </cell>
          <cell r="D172">
            <v>306</v>
          </cell>
          <cell r="E172">
            <v>-662</v>
          </cell>
          <cell r="F172">
            <v>2849</v>
          </cell>
          <cell r="G172">
            <v>244.44444444444446</v>
          </cell>
          <cell r="H172">
            <v>208.68950042407945</v>
          </cell>
          <cell r="I172">
            <v>259.214501510574</v>
          </cell>
          <cell r="J172">
            <v>260.373031387781</v>
          </cell>
          <cell r="K172">
            <v>-63.004563004563011</v>
          </cell>
          <cell r="L172">
            <v>-68.339845808277317</v>
          </cell>
          <cell r="N172">
            <v>638.58987129768309</v>
          </cell>
          <cell r="O172">
            <v>1723.6694677871103</v>
          </cell>
          <cell r="P172">
            <v>-1947.0022070778209</v>
          </cell>
        </row>
        <row r="173">
          <cell r="A173" t="str">
            <v>LifeScan Germany</v>
          </cell>
          <cell r="B173" t="str">
            <v>003570</v>
          </cell>
          <cell r="C173">
            <v>65</v>
          </cell>
          <cell r="D173">
            <v>315</v>
          </cell>
          <cell r="E173">
            <v>2</v>
          </cell>
          <cell r="F173">
            <v>3188</v>
          </cell>
          <cell r="G173">
            <v>-79.365079365079382</v>
          </cell>
          <cell r="H173">
            <v>-82.818270165208887</v>
          </cell>
          <cell r="I173">
            <v>3150</v>
          </cell>
          <cell r="J173">
            <v>3285.1270553064314</v>
          </cell>
          <cell r="K173">
            <v>-97.96110414052697</v>
          </cell>
          <cell r="L173">
            <v>-97.945565179548311</v>
          </cell>
          <cell r="N173">
            <v>-260.87755102040796</v>
          </cell>
          <cell r="O173">
            <v>65.702541106128635</v>
          </cell>
          <cell r="P173">
            <v>-3122.5046179240003</v>
          </cell>
        </row>
        <row r="174">
          <cell r="A174" t="str">
            <v>LifeScan Intl Europe</v>
          </cell>
          <cell r="B174" t="str">
            <v>004825</v>
          </cell>
          <cell r="C174">
            <v>-1496</v>
          </cell>
          <cell r="D174">
            <v>-297</v>
          </cell>
          <cell r="E174">
            <v>777</v>
          </cell>
          <cell r="F174">
            <v>-499</v>
          </cell>
          <cell r="G174">
            <v>-403.70370370370364</v>
          </cell>
          <cell r="H174">
            <v>-403.70370370370364</v>
          </cell>
          <cell r="I174">
            <v>-292.53539253539253</v>
          </cell>
          <cell r="J174">
            <v>-292.53539253539253</v>
          </cell>
          <cell r="K174">
            <v>-199.79959919839681</v>
          </cell>
          <cell r="L174">
            <v>-199.79959919839681</v>
          </cell>
          <cell r="N174">
            <v>-1198.9999999999998</v>
          </cell>
          <cell r="O174">
            <v>-2273</v>
          </cell>
          <cell r="P174">
            <v>-997</v>
          </cell>
        </row>
        <row r="175">
          <cell r="A175" t="str">
            <v>LifeScan Italy</v>
          </cell>
          <cell r="B175" t="str">
            <v>004010</v>
          </cell>
          <cell r="C175">
            <v>-304</v>
          </cell>
          <cell r="D175">
            <v>-42</v>
          </cell>
          <cell r="E175">
            <v>-157</v>
          </cell>
          <cell r="F175">
            <v>122</v>
          </cell>
          <cell r="G175">
            <v>-623.80952380952385</v>
          </cell>
          <cell r="H175">
            <v>-469.87073251574532</v>
          </cell>
          <cell r="I175">
            <v>-93.630573248407643</v>
          </cell>
          <cell r="J175">
            <v>-107.72405131425481</v>
          </cell>
          <cell r="K175">
            <v>-349.18032786885249</v>
          </cell>
          <cell r="L175">
            <v>-367.44701496348523</v>
          </cell>
          <cell r="N175">
            <v>-197.34570765661306</v>
          </cell>
          <cell r="O175">
            <v>-169.12676056338003</v>
          </cell>
          <cell r="P175">
            <v>-448.28535825545197</v>
          </cell>
        </row>
        <row r="176">
          <cell r="A176" t="str">
            <v>LifeScan Portugal</v>
          </cell>
          <cell r="B176" t="str">
            <v>004440</v>
          </cell>
          <cell r="C176">
            <v>-19</v>
          </cell>
          <cell r="D176">
            <v>3</v>
          </cell>
          <cell r="E176">
            <v>16</v>
          </cell>
          <cell r="F176">
            <v>166</v>
          </cell>
          <cell r="G176">
            <v>-733.33333333333348</v>
          </cell>
          <cell r="H176">
            <v>-690.40511727079013</v>
          </cell>
          <cell r="I176">
            <v>-218.75</v>
          </cell>
          <cell r="J176">
            <v>-187.5</v>
          </cell>
          <cell r="K176">
            <v>-111.44578313253012</v>
          </cell>
          <cell r="L176">
            <v>-110.47102984803554</v>
          </cell>
          <cell r="N176">
            <v>-20.712153518123703</v>
          </cell>
          <cell r="O176">
            <v>-30</v>
          </cell>
          <cell r="P176">
            <v>-183.38190954773899</v>
          </cell>
        </row>
        <row r="177">
          <cell r="A177" t="str">
            <v>LifeScan ROW</v>
          </cell>
          <cell r="B177" t="str">
            <v>001521</v>
          </cell>
          <cell r="C177">
            <v>0</v>
          </cell>
          <cell r="D177">
            <v>0</v>
          </cell>
          <cell r="E177">
            <v>0</v>
          </cell>
          <cell r="F177">
            <v>1741</v>
          </cell>
          <cell r="G177">
            <v>0</v>
          </cell>
          <cell r="H177">
            <v>0</v>
          </cell>
          <cell r="I177">
            <v>0</v>
          </cell>
          <cell r="J177">
            <v>0</v>
          </cell>
          <cell r="K177">
            <v>-100</v>
          </cell>
          <cell r="L177">
            <v>-100</v>
          </cell>
          <cell r="N177">
            <v>0</v>
          </cell>
          <cell r="O177">
            <v>0</v>
          </cell>
          <cell r="P177">
            <v>-1741</v>
          </cell>
        </row>
        <row r="178">
          <cell r="A178" t="str">
            <v>LifeScan Scand-Switz</v>
          </cell>
          <cell r="B178" t="str">
            <v>003081</v>
          </cell>
          <cell r="C178">
            <v>12615</v>
          </cell>
          <cell r="D178">
            <v>10143</v>
          </cell>
          <cell r="E178">
            <v>13928</v>
          </cell>
          <cell r="F178">
            <v>-1280</v>
          </cell>
          <cell r="G178">
            <v>24.371487725524993</v>
          </cell>
          <cell r="H178">
            <v>10.860613320235732</v>
          </cell>
          <cell r="I178">
            <v>-9.427053417576106</v>
          </cell>
          <cell r="J178">
            <v>-8.6105295666091308</v>
          </cell>
          <cell r="K178">
            <v>1085.546875</v>
          </cell>
          <cell r="L178">
            <v>947.21828294064835</v>
          </cell>
          <cell r="N178">
            <v>1101.5920090715103</v>
          </cell>
          <cell r="O178">
            <v>-1199.2745580373196</v>
          </cell>
          <cell r="P178">
            <v>12124.394021640299</v>
          </cell>
        </row>
        <row r="179">
          <cell r="A179" t="str">
            <v>LifeScan Spain</v>
          </cell>
          <cell r="B179" t="str">
            <v>004590</v>
          </cell>
          <cell r="C179">
            <v>58</v>
          </cell>
          <cell r="D179">
            <v>32</v>
          </cell>
          <cell r="E179">
            <v>-19</v>
          </cell>
          <cell r="F179">
            <v>104</v>
          </cell>
          <cell r="G179">
            <v>81.25</v>
          </cell>
          <cell r="H179">
            <v>61.73850574712656</v>
          </cell>
          <cell r="I179">
            <v>405.26315789473682</v>
          </cell>
          <cell r="J179">
            <v>409.70961887477324</v>
          </cell>
          <cell r="K179">
            <v>-44.230769230769226</v>
          </cell>
          <cell r="L179">
            <v>-49.106212215968263</v>
          </cell>
          <cell r="N179">
            <v>19.756321839080499</v>
          </cell>
          <cell r="O179">
            <v>77.844827586206918</v>
          </cell>
          <cell r="P179">
            <v>-51.070460704606994</v>
          </cell>
        </row>
        <row r="180">
          <cell r="A180" t="str">
            <v>LifeScan UK</v>
          </cell>
          <cell r="B180" t="str">
            <v>004980</v>
          </cell>
          <cell r="C180">
            <v>122</v>
          </cell>
          <cell r="D180">
            <v>132</v>
          </cell>
          <cell r="E180">
            <v>247</v>
          </cell>
          <cell r="F180">
            <v>-267</v>
          </cell>
          <cell r="G180">
            <v>-7.5757575757575761</v>
          </cell>
          <cell r="H180">
            <v>-6.8723162407720952</v>
          </cell>
          <cell r="I180">
            <v>-50.607287449392715</v>
          </cell>
          <cell r="J180">
            <v>-50.854408749145733</v>
          </cell>
          <cell r="K180">
            <v>145.6928838951311</v>
          </cell>
          <cell r="L180">
            <v>144.10058458893823</v>
          </cell>
          <cell r="N180">
            <v>-9.0714574378191664</v>
          </cell>
          <cell r="O180">
            <v>-125.61038961038996</v>
          </cell>
          <cell r="P180">
            <v>384.74856085246512</v>
          </cell>
        </row>
        <row r="181">
          <cell r="A181" t="str">
            <v>Lifescan EMEA</v>
          </cell>
          <cell r="B181" t="str">
            <v>A000FK</v>
          </cell>
          <cell r="C181">
            <v>12242</v>
          </cell>
          <cell r="D181">
            <v>10728</v>
          </cell>
          <cell r="E181">
            <v>14477</v>
          </cell>
          <cell r="F181">
            <v>6915</v>
          </cell>
          <cell r="G181">
            <v>14.112602535421329</v>
          </cell>
          <cell r="H181">
            <v>0.63265310714360579</v>
          </cell>
          <cell r="I181">
            <v>-15.438281411894732</v>
          </cell>
          <cell r="J181">
            <v>-14.682653431157844</v>
          </cell>
          <cell r="K181">
            <v>77.035430224150403</v>
          </cell>
          <cell r="L181">
            <v>48.5620259884722</v>
          </cell>
          <cell r="N181">
            <v>67.871025334366038</v>
          </cell>
          <cell r="O181">
            <v>-2125.6077372287209</v>
          </cell>
          <cell r="P181">
            <v>3358.0640971028529</v>
          </cell>
        </row>
        <row r="182">
          <cell r="A182" t="str">
            <v>Lifescan Int'l</v>
          </cell>
          <cell r="B182" t="str">
            <v>A000E0</v>
          </cell>
          <cell r="C182">
            <v>16584</v>
          </cell>
          <cell r="D182">
            <v>14419</v>
          </cell>
          <cell r="E182">
            <v>19554</v>
          </cell>
          <cell r="F182">
            <v>8881</v>
          </cell>
          <cell r="G182">
            <v>15.01491088147583</v>
          </cell>
          <cell r="H182">
            <v>1.5730394037538669</v>
          </cell>
          <cell r="I182">
            <v>-15.188708192697147</v>
          </cell>
          <cell r="J182">
            <v>-14.75891802348742</v>
          </cell>
          <cell r="K182">
            <v>86.735727958563217</v>
          </cell>
          <cell r="L182">
            <v>59.892572401169375</v>
          </cell>
          <cell r="N182">
            <v>226.81655162727006</v>
          </cell>
          <cell r="O182">
            <v>-2885.9588303127298</v>
          </cell>
          <cell r="P182">
            <v>5319.0593549478526</v>
          </cell>
        </row>
        <row r="183">
          <cell r="A183" t="str">
            <v>Can-Am Corp USA</v>
          </cell>
          <cell r="B183" t="str">
            <v>001527</v>
          </cell>
          <cell r="C183">
            <v>0</v>
          </cell>
          <cell r="D183">
            <v>0</v>
          </cell>
          <cell r="E183">
            <v>0</v>
          </cell>
          <cell r="F183">
            <v>1371</v>
          </cell>
          <cell r="G183">
            <v>0</v>
          </cell>
          <cell r="H183">
            <v>0</v>
          </cell>
          <cell r="I183">
            <v>0</v>
          </cell>
          <cell r="J183">
            <v>0</v>
          </cell>
          <cell r="K183">
            <v>-100</v>
          </cell>
          <cell r="L183">
            <v>-100</v>
          </cell>
          <cell r="N183">
            <v>0</v>
          </cell>
          <cell r="O183">
            <v>0</v>
          </cell>
          <cell r="P183">
            <v>-1371</v>
          </cell>
        </row>
        <row r="184">
          <cell r="A184" t="str">
            <v>Integ Research USA</v>
          </cell>
          <cell r="B184" t="str">
            <v>001526</v>
          </cell>
          <cell r="C184">
            <v>-282</v>
          </cell>
          <cell r="D184">
            <v>0</v>
          </cell>
          <cell r="E184">
            <v>-482</v>
          </cell>
          <cell r="F184">
            <v>-296</v>
          </cell>
          <cell r="G184">
            <v>0</v>
          </cell>
          <cell r="H184">
            <v>0</v>
          </cell>
          <cell r="I184">
            <v>41.49377593360996</v>
          </cell>
          <cell r="J184">
            <v>41.49377593360996</v>
          </cell>
          <cell r="K184">
            <v>4.7297297297297307</v>
          </cell>
          <cell r="L184">
            <v>4.7297297297297307</v>
          </cell>
          <cell r="N184">
            <v>0</v>
          </cell>
          <cell r="O184">
            <v>200</v>
          </cell>
          <cell r="P184">
            <v>14.000000000000004</v>
          </cell>
        </row>
        <row r="185">
          <cell r="A185" t="str">
            <v>Diabetes Diag USA</v>
          </cell>
          <cell r="B185" t="str">
            <v>001528</v>
          </cell>
          <cell r="C185">
            <v>-3958</v>
          </cell>
          <cell r="D185">
            <v>-7582</v>
          </cell>
          <cell r="E185">
            <v>-5452</v>
          </cell>
          <cell r="F185">
            <v>-10457</v>
          </cell>
          <cell r="G185">
            <v>47.797414930097602</v>
          </cell>
          <cell r="H185">
            <v>47.797414930097602</v>
          </cell>
          <cell r="I185">
            <v>27.402787967718268</v>
          </cell>
          <cell r="J185">
            <v>27.402787967718268</v>
          </cell>
          <cell r="K185">
            <v>62.149756144209618</v>
          </cell>
          <cell r="L185">
            <v>62.149756144209618</v>
          </cell>
          <cell r="N185">
            <v>3624.0000000000005</v>
          </cell>
          <cell r="O185">
            <v>1494</v>
          </cell>
          <cell r="P185">
            <v>6499</v>
          </cell>
        </row>
        <row r="186">
          <cell r="A186" t="str">
            <v>LXN Corp. USA</v>
          </cell>
          <cell r="B186" t="str">
            <v>001525</v>
          </cell>
          <cell r="C186">
            <v>0</v>
          </cell>
          <cell r="D186">
            <v>0</v>
          </cell>
          <cell r="E186">
            <v>0</v>
          </cell>
          <cell r="F186">
            <v>-401</v>
          </cell>
          <cell r="G186">
            <v>0</v>
          </cell>
          <cell r="H186">
            <v>0</v>
          </cell>
          <cell r="I186">
            <v>0</v>
          </cell>
          <cell r="J186">
            <v>0</v>
          </cell>
          <cell r="K186">
            <v>100</v>
          </cell>
          <cell r="L186">
            <v>100</v>
          </cell>
          <cell r="N186">
            <v>0</v>
          </cell>
          <cell r="O186">
            <v>0</v>
          </cell>
          <cell r="P186">
            <v>401</v>
          </cell>
        </row>
        <row r="187">
          <cell r="A187" t="str">
            <v>Diabetes Diag Aus Pty Ltd</v>
          </cell>
          <cell r="B187" t="str">
            <v>003084</v>
          </cell>
          <cell r="C187">
            <v>-46</v>
          </cell>
          <cell r="D187">
            <v>0</v>
          </cell>
          <cell r="E187">
            <v>-41</v>
          </cell>
          <cell r="F187">
            <v>-115</v>
          </cell>
          <cell r="G187">
            <v>0</v>
          </cell>
          <cell r="H187">
            <v>0</v>
          </cell>
          <cell r="I187">
            <v>-12.195121951219512</v>
          </cell>
          <cell r="J187">
            <v>-12.195121951219512</v>
          </cell>
          <cell r="K187">
            <v>60</v>
          </cell>
          <cell r="L187">
            <v>64.776135505448252</v>
          </cell>
          <cell r="N187">
            <v>0</v>
          </cell>
          <cell r="O187">
            <v>-5</v>
          </cell>
          <cell r="P187">
            <v>74.492555831265491</v>
          </cell>
        </row>
        <row r="188">
          <cell r="A188" t="str">
            <v>Diabetes Diag Intl GmbH</v>
          </cell>
          <cell r="B188" t="str">
            <v>003083</v>
          </cell>
          <cell r="C188">
            <v>249</v>
          </cell>
          <cell r="D188">
            <v>-5</v>
          </cell>
          <cell r="E188">
            <v>-17</v>
          </cell>
          <cell r="F188">
            <v>109</v>
          </cell>
          <cell r="G188">
            <v>5080</v>
          </cell>
          <cell r="H188">
            <v>4511.6911130284807</v>
          </cell>
          <cell r="I188">
            <v>1564.7058823529412</v>
          </cell>
          <cell r="J188">
            <v>1585.7036485480298</v>
          </cell>
          <cell r="K188">
            <v>128.44036697247705</v>
          </cell>
          <cell r="L188">
            <v>97.20018839384224</v>
          </cell>
          <cell r="N188">
            <v>225.58455565142401</v>
          </cell>
          <cell r="O188">
            <v>269.56962025316506</v>
          </cell>
          <cell r="P188">
            <v>105.94820534928803</v>
          </cell>
        </row>
        <row r="189">
          <cell r="A189" t="str">
            <v>Inverness Medical Ltd UK</v>
          </cell>
          <cell r="B189" t="str">
            <v>003082</v>
          </cell>
          <cell r="C189">
            <v>12766</v>
          </cell>
          <cell r="D189">
            <v>11912</v>
          </cell>
          <cell r="E189">
            <v>11209</v>
          </cell>
          <cell r="F189">
            <v>5446</v>
          </cell>
          <cell r="G189">
            <v>7.1692411014103437</v>
          </cell>
          <cell r="H189">
            <v>4.6552949850659342</v>
          </cell>
          <cell r="I189">
            <v>13.890623606030868</v>
          </cell>
          <cell r="J189">
            <v>13.851475364247836</v>
          </cell>
          <cell r="K189">
            <v>134.4105765699596</v>
          </cell>
          <cell r="L189">
            <v>118.22585156277177</v>
          </cell>
          <cell r="N189">
            <v>554.53873862105411</v>
          </cell>
          <cell r="O189">
            <v>1552.6118735785401</v>
          </cell>
          <cell r="P189">
            <v>6438.5798761085507</v>
          </cell>
        </row>
        <row r="190">
          <cell r="A190" t="str">
            <v>Ttl IMT</v>
          </cell>
          <cell r="B190" t="str">
            <v>A000FL</v>
          </cell>
          <cell r="C190">
            <v>8729</v>
          </cell>
          <cell r="D190">
            <v>4325</v>
          </cell>
          <cell r="E190">
            <v>5217</v>
          </cell>
          <cell r="F190">
            <v>-4343</v>
          </cell>
          <cell r="G190">
            <v>101.82658959537572</v>
          </cell>
          <cell r="H190">
            <v>94.245625301097775</v>
          </cell>
          <cell r="I190">
            <v>67.318382211999236</v>
          </cell>
          <cell r="J190">
            <v>67.30269300041607</v>
          </cell>
          <cell r="K190">
            <v>300.99009900990097</v>
          </cell>
          <cell r="L190">
            <v>280.03731607849659</v>
          </cell>
          <cell r="N190">
            <v>4076.1232942724791</v>
          </cell>
          <cell r="O190">
            <v>3511.1814938317061</v>
          </cell>
          <cell r="P190">
            <v>12162.020637289106</v>
          </cell>
        </row>
        <row r="191">
          <cell r="A191" t="str">
            <v>Ttl Lifescan</v>
          </cell>
          <cell r="B191" t="str">
            <v>A000CN</v>
          </cell>
          <cell r="C191">
            <v>67022</v>
          </cell>
          <cell r="D191">
            <v>68174</v>
          </cell>
          <cell r="E191">
            <v>52620</v>
          </cell>
          <cell r="F191">
            <v>48034</v>
          </cell>
          <cell r="G191">
            <v>-1.6897937630181594</v>
          </cell>
          <cell r="H191">
            <v>-5.0137298003641444</v>
          </cell>
          <cell r="I191">
            <v>27.369821360699358</v>
          </cell>
          <cell r="J191">
            <v>27.527979216113586</v>
          </cell>
          <cell r="K191">
            <v>39.530332681017612</v>
          </cell>
          <cell r="L191">
            <v>32.672856710323849</v>
          </cell>
          <cell r="N191">
            <v>-3418.060154100252</v>
          </cell>
          <cell r="O191">
            <v>14485.222663518969</v>
          </cell>
          <cell r="P191">
            <v>15694.079992236959</v>
          </cell>
        </row>
        <row r="192">
          <cell r="A192" t="str">
            <v>Therakos USA</v>
          </cell>
          <cell r="B192" t="str">
            <v>001880</v>
          </cell>
          <cell r="C192">
            <v>-897</v>
          </cell>
          <cell r="D192">
            <v>-1000</v>
          </cell>
          <cell r="E192">
            <v>-2472</v>
          </cell>
          <cell r="F192">
            <v>-68</v>
          </cell>
          <cell r="G192">
            <v>10.3</v>
          </cell>
          <cell r="H192">
            <v>10.3</v>
          </cell>
          <cell r="I192">
            <v>63.713592233009706</v>
          </cell>
          <cell r="J192">
            <v>63.713592233009706</v>
          </cell>
          <cell r="K192">
            <v>-1219.1176470588234</v>
          </cell>
          <cell r="L192">
            <v>-1219.1176470588234</v>
          </cell>
          <cell r="N192">
            <v>103.00000000000001</v>
          </cell>
          <cell r="O192">
            <v>1575</v>
          </cell>
          <cell r="P192">
            <v>-828.99999999999989</v>
          </cell>
        </row>
        <row r="193">
          <cell r="A193" t="str">
            <v>Ttl Other</v>
          </cell>
          <cell r="B193" t="str">
            <v>A000E2</v>
          </cell>
          <cell r="C193">
            <v>-897</v>
          </cell>
          <cell r="D193">
            <v>-1000</v>
          </cell>
          <cell r="E193">
            <v>-2472</v>
          </cell>
          <cell r="F193">
            <v>-68</v>
          </cell>
          <cell r="G193">
            <v>10.3</v>
          </cell>
          <cell r="H193">
            <v>10.3</v>
          </cell>
          <cell r="I193">
            <v>63.713592233009706</v>
          </cell>
          <cell r="J193">
            <v>63.713592233009706</v>
          </cell>
          <cell r="K193">
            <v>-1219.1176470588234</v>
          </cell>
          <cell r="L193">
            <v>-1219.1176470588234</v>
          </cell>
          <cell r="N193">
            <v>103.00000000000001</v>
          </cell>
          <cell r="O193">
            <v>1575</v>
          </cell>
          <cell r="P193">
            <v>-828.99999999999989</v>
          </cell>
        </row>
        <row r="194">
          <cell r="A194" t="str">
            <v>Ttl Diag + H Sys</v>
          </cell>
          <cell r="B194" t="str">
            <v>A000BG</v>
          </cell>
          <cell r="C194">
            <v>87094</v>
          </cell>
          <cell r="D194">
            <v>89216</v>
          </cell>
          <cell r="E194">
            <v>68417</v>
          </cell>
          <cell r="F194">
            <v>66396</v>
          </cell>
          <cell r="G194">
            <v>-2.3784971305595408</v>
          </cell>
          <cell r="H194">
            <v>-4.9451423528654423</v>
          </cell>
          <cell r="I194">
            <v>27.298770773345804</v>
          </cell>
          <cell r="J194">
            <v>27.365612194883536</v>
          </cell>
          <cell r="K194">
            <v>31.173564672570642</v>
          </cell>
          <cell r="L194">
            <v>26.110007174586858</v>
          </cell>
          <cell r="N194">
            <v>-4411.8582015324328</v>
          </cell>
          <cell r="O194">
            <v>18722.730895373468</v>
          </cell>
          <cell r="P194">
            <v>17336.00036363869</v>
          </cell>
        </row>
        <row r="195">
          <cell r="A195" t="str">
            <v>Ttl Diag + H Sys incl Adj</v>
          </cell>
          <cell r="B195" t="str">
            <v>A000A9</v>
          </cell>
          <cell r="C195">
            <v>87094</v>
          </cell>
          <cell r="D195">
            <v>89216</v>
          </cell>
          <cell r="E195">
            <v>68417</v>
          </cell>
          <cell r="F195">
            <v>66396</v>
          </cell>
          <cell r="G195">
            <v>-2.3784971305595408</v>
          </cell>
          <cell r="H195">
            <v>-4.9451423528654423</v>
          </cell>
          <cell r="I195">
            <v>27.298770773345804</v>
          </cell>
          <cell r="J195">
            <v>27.365612194883536</v>
          </cell>
          <cell r="K195">
            <v>31.173564672570642</v>
          </cell>
          <cell r="L195">
            <v>26.110007174586858</v>
          </cell>
          <cell r="N195">
            <v>-4411.8582015324328</v>
          </cell>
          <cell r="O195">
            <v>18722.730895373468</v>
          </cell>
          <cell r="P195">
            <v>17336.00036363869</v>
          </cell>
        </row>
        <row r="196">
          <cell r="A196" t="str">
            <v>Med Devices Diag Gr w/aj</v>
          </cell>
          <cell r="B196" t="str">
            <v>A00008</v>
          </cell>
          <cell r="C196">
            <v>637207</v>
          </cell>
          <cell r="D196">
            <v>650638</v>
          </cell>
          <cell r="E196">
            <v>606186</v>
          </cell>
          <cell r="F196">
            <v>402559</v>
          </cell>
          <cell r="G196">
            <v>-2.0642815205997804</v>
          </cell>
          <cell r="H196">
            <v>-3.7705865301912325</v>
          </cell>
          <cell r="I196">
            <v>5.1174062086554288</v>
          </cell>
          <cell r="J196">
            <v>5.2448023981994787</v>
          </cell>
          <cell r="K196">
            <v>58.289095511465405</v>
          </cell>
          <cell r="L196">
            <v>55.765381014032876</v>
          </cell>
          <cell r="N196">
            <v>-24532.868788305634</v>
          </cell>
          <cell r="O196">
            <v>31793.257865549491</v>
          </cell>
          <cell r="P196">
            <v>224488.56015628061</v>
          </cell>
        </row>
        <row r="197">
          <cell r="A197" t="str">
            <v>Ttl Diag + H Sys incl Adj</v>
          </cell>
          <cell r="B197" t="str">
            <v>A000A9</v>
          </cell>
          <cell r="C197">
            <v>61068</v>
          </cell>
          <cell r="D197">
            <v>82149</v>
          </cell>
          <cell r="E197">
            <v>60083</v>
          </cell>
          <cell r="F197">
            <v>75162</v>
          </cell>
          <cell r="G197">
            <v>-25.661907022605266</v>
          </cell>
          <cell r="H197">
            <v>-27.646113054582834</v>
          </cell>
          <cell r="I197">
            <v>1.6393988316162642</v>
          </cell>
          <cell r="J197">
            <v>1.0517210432878144</v>
          </cell>
          <cell r="K197">
            <v>-18.751496766983315</v>
          </cell>
          <cell r="L197">
            <v>-22.216619221322308</v>
          </cell>
          <cell r="N197">
            <v>-22711.005413209252</v>
          </cell>
          <cell r="O197">
            <v>631.90555443861751</v>
          </cell>
          <cell r="P197">
            <v>-16698.455339130272</v>
          </cell>
        </row>
        <row r="198">
          <cell r="A198" t="str">
            <v>Med Devices Diag Gr w/aj</v>
          </cell>
          <cell r="B198" t="str">
            <v>A00008</v>
          </cell>
          <cell r="C198">
            <v>477017</v>
          </cell>
          <cell r="D198">
            <v>514709</v>
          </cell>
          <cell r="E198">
            <v>488905</v>
          </cell>
          <cell r="F198">
            <v>407736</v>
          </cell>
          <cell r="G198">
            <v>-7.3229727865648355</v>
          </cell>
          <cell r="H198">
            <v>-10.043205962098483</v>
          </cell>
          <cell r="I198">
            <v>-2.4315562328059643</v>
          </cell>
          <cell r="J198">
            <v>-2.2651172908335941</v>
          </cell>
          <cell r="K198">
            <v>16.991631840210331</v>
          </cell>
          <cell r="L198">
            <v>12.765068819207896</v>
          </cell>
          <cell r="N198">
            <v>-51693.284975457485</v>
          </cell>
          <cell r="O198">
            <v>-11074.271690749983</v>
          </cell>
          <cell r="P198">
            <v>52047.7810006855</v>
          </cell>
        </row>
      </sheetData>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ow r="2">
          <cell r="A2" t="str">
            <v>Ethicon USA</v>
          </cell>
        </row>
      </sheetData>
      <sheetData sheetId="123">
        <row r="2">
          <cell r="A2" t="str">
            <v>Ethicon USA</v>
          </cell>
        </row>
      </sheetData>
      <sheetData sheetId="124">
        <row r="2">
          <cell r="A2" t="str">
            <v>Ethicon USA</v>
          </cell>
        </row>
      </sheetData>
      <sheetData sheetId="125">
        <row r="2">
          <cell r="A2" t="str">
            <v>Ethicon USA</v>
          </cell>
        </row>
      </sheetData>
      <sheetData sheetId="126">
        <row r="2">
          <cell r="A2" t="str">
            <v>Ethicon USA</v>
          </cell>
        </row>
      </sheetData>
      <sheetData sheetId="127"/>
      <sheetData sheetId="128">
        <row r="2">
          <cell r="A2" t="str">
            <v>Ethicon USA</v>
          </cell>
        </row>
      </sheetData>
      <sheetData sheetId="129"/>
      <sheetData sheetId="130"/>
      <sheetData sheetId="131"/>
      <sheetData sheetId="132"/>
      <sheetData sheetId="133"/>
      <sheetData sheetId="134">
        <row r="2">
          <cell r="A2" t="str">
            <v>Ethicon USA</v>
          </cell>
        </row>
      </sheetData>
      <sheetData sheetId="135"/>
      <sheetData sheetId="136">
        <row r="2">
          <cell r="A2" t="str">
            <v>Ethicon USA</v>
          </cell>
        </row>
      </sheetData>
      <sheetData sheetId="137"/>
      <sheetData sheetId="138">
        <row r="2">
          <cell r="A2" t="str">
            <v>Ethicon USA</v>
          </cell>
        </row>
      </sheetData>
      <sheetData sheetId="139"/>
      <sheetData sheetId="140">
        <row r="2">
          <cell r="A2" t="str">
            <v>Ethicon USA</v>
          </cell>
        </row>
      </sheetData>
      <sheetData sheetId="141"/>
      <sheetData sheetId="142"/>
      <sheetData sheetId="143"/>
      <sheetData sheetId="144"/>
      <sheetData sheetId="145">
        <row r="2">
          <cell r="A2" t="str">
            <v>Ethicon USA</v>
          </cell>
        </row>
      </sheetData>
      <sheetData sheetId="146"/>
      <sheetData sheetId="147">
        <row r="2">
          <cell r="A2" t="str">
            <v>Ethicon USA</v>
          </cell>
        </row>
      </sheetData>
      <sheetData sheetId="148"/>
      <sheetData sheetId="149"/>
      <sheetData sheetId="150"/>
      <sheetData sheetId="151"/>
      <sheetData sheetId="152"/>
      <sheetData sheetId="153">
        <row r="2">
          <cell r="A2" t="str">
            <v>Ethicon USA</v>
          </cell>
        </row>
      </sheetData>
      <sheetData sheetId="154"/>
      <sheetData sheetId="155">
        <row r="2">
          <cell r="A2" t="str">
            <v>Ethicon USA</v>
          </cell>
        </row>
      </sheetData>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ow r="2">
          <cell r="A2" t="str">
            <v>Ethicon USA</v>
          </cell>
        </row>
      </sheetData>
      <sheetData sheetId="185">
        <row r="2">
          <cell r="A2" t="str">
            <v>Ethicon USA</v>
          </cell>
        </row>
      </sheetData>
      <sheetData sheetId="186">
        <row r="2">
          <cell r="A2" t="str">
            <v>Ethicon USA</v>
          </cell>
        </row>
      </sheetData>
      <sheetData sheetId="187">
        <row r="2">
          <cell r="A2" t="str">
            <v>Ethicon USA</v>
          </cell>
        </row>
      </sheetData>
      <sheetData sheetId="188"/>
      <sheetData sheetId="189"/>
      <sheetData sheetId="190">
        <row r="2">
          <cell r="A2" t="str">
            <v>Ethicon USA</v>
          </cell>
        </row>
      </sheetData>
      <sheetData sheetId="191"/>
      <sheetData sheetId="192"/>
      <sheetData sheetId="193"/>
      <sheetData sheetId="194"/>
      <sheetData sheetId="195"/>
      <sheetData sheetId="196"/>
      <sheetData sheetId="197"/>
      <sheetData sheetId="198">
        <row r="2">
          <cell r="A2" t="str">
            <v>Ethicon USA</v>
          </cell>
        </row>
      </sheetData>
      <sheetData sheetId="199"/>
      <sheetData sheetId="200"/>
      <sheetData sheetId="201"/>
      <sheetData sheetId="202">
        <row r="2">
          <cell r="A2" t="str">
            <v>Ethicon USA</v>
          </cell>
        </row>
      </sheetData>
      <sheetData sheetId="203"/>
      <sheetData sheetId="204"/>
      <sheetData sheetId="205"/>
      <sheetData sheetId="206"/>
      <sheetData sheetId="207"/>
      <sheetData sheetId="208"/>
      <sheetData sheetId="209">
        <row r="2">
          <cell r="A2" t="str">
            <v>Ethicon USA</v>
          </cell>
        </row>
      </sheetData>
      <sheetData sheetId="210"/>
      <sheetData sheetId="211"/>
      <sheetData sheetId="212"/>
      <sheetData sheetId="213"/>
      <sheetData sheetId="214"/>
      <sheetData sheetId="215"/>
      <sheetData sheetId="216"/>
      <sheetData sheetId="217">
        <row r="2">
          <cell r="A2" t="str">
            <v>Ethicon USA</v>
          </cell>
        </row>
      </sheetData>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Delivery"/>
      <sheetName val="RptClose"/>
      <sheetName val="Hidden"/>
    </sheetNames>
    <sheetDataSet>
      <sheetData sheetId="0"/>
      <sheetData sheetId="1"/>
      <sheetData sheetId="2" refreshError="1"/>
      <sheetData sheetId="3"/>
      <sheetData sheetId="4"/>
      <sheetData sheetId="5"/>
      <sheetData sheetId="6" refreshError="1"/>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 D&amp;I QTR"/>
      <sheetName val="Press Op Pr 03-D&amp;I QTR (Sum)"/>
      <sheetName val="PR D&amp;I YTD"/>
      <sheetName val="Press Op Pr 03-D&amp;I YTD (Sum)"/>
      <sheetName val="DOM QTR"/>
      <sheetName val="INTL QTR"/>
      <sheetName val="DOM YTD"/>
      <sheetName val="INTL YTD"/>
      <sheetName val="PL-53 ACT"/>
      <sheetName val="Unalloc Work Papers"/>
      <sheetName val="Unalloc-MGMT YTD per IBT"/>
      <sheetName val="Unalloc-MGMT YTD as per T Berg"/>
      <sheetName val="Corp Exp Detail"/>
      <sheetName val="Corp Exp Sum"/>
      <sheetName val="Grp to Seg IBT YTD"/>
      <sheetName val="Grp to Seg IBTQTR"/>
      <sheetName val="Grp to Seg SALES QTR"/>
      <sheetName val="Grp to Seg SALES YTD"/>
      <sheetName val="QTR dtl for seg corp adj-d&amp;a"/>
      <sheetName val="12M dtl for seg corp adj-d"/>
      <sheetName val="Ref for 9M dtl"/>
      <sheetName val="Q3 MIBT AS reported"/>
      <sheetName val="YTD MIBT AS reported"/>
      <sheetName val="MGMT VS GAAP"/>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Report"/>
      <sheetName val="Spec Item by Activity"/>
      <sheetName val="Sheet1"/>
      <sheetName val="10Q YTD - SUM"/>
      <sheetName val="10Q YTD - D&amp;I"/>
      <sheetName val="Note &amp; MD&amp;A"/>
      <sheetName val="MD&amp;D"/>
      <sheetName val="Setup Sheet"/>
      <sheetName val="Sales &quot;Press&quot; Tab"/>
      <sheetName val="Non-GAAP Rec Sched YTD"/>
      <sheetName val="Non-GAAP Rec Sched QTD"/>
      <sheetName val="Special Items"/>
      <sheetName val="Op Profit Excluding Sp items"/>
      <sheetName val="BneWorkBookProperties"/>
      <sheetName val="10Q QTR - SUM"/>
      <sheetName val="2009 YTD WW Detail"/>
      <sheetName val="10Q QTR - D&amp;I"/>
      <sheetName val="QTD &amp; YTD INTL IBT Alloc"/>
      <sheetName val="QTD &amp; YTD DOM IBT Alloc"/>
      <sheetName val="IBTWS DOM"/>
      <sheetName val=" 2009 QTR WW Detail"/>
      <sheetName val="QTR (2) WW Detail"/>
      <sheetName val="QTD WW Detail"/>
      <sheetName val="YTD WW Detail"/>
      <sheetName val="IBTWS INT"/>
      <sheetName val="JJDC Format"/>
      <sheetName val="JJDC PL-53 Ref"/>
      <sheetName val="PL53 Data"/>
      <sheetName val="YTD Mgt Income"/>
      <sheetName val="QTD Mgt Income"/>
      <sheetName val="Alloc %"/>
      <sheetName val="YTD Carry Costs"/>
      <sheetName val="QTD Carry C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9 OPEX ex Centocor"/>
      <sheetName val="1999 OPEX"/>
      <sheetName val="98 OE"/>
      <sheetName val="99 PBP"/>
      <sheetName val="2000 Est"/>
      <sheetName val="Criteria"/>
    </sheetNames>
    <sheetDataSet>
      <sheetData sheetId="0" refreshError="1"/>
      <sheetData sheetId="1" refreshError="1"/>
      <sheetData sheetId="2" refreshError="1">
        <row r="13">
          <cell r="B13" t="str">
            <v>COMPANY NAME</v>
          </cell>
          <cell r="C13" t="str">
            <v>200000  US $</v>
          </cell>
          <cell r="D13" t="str">
            <v>420000  US $</v>
          </cell>
          <cell r="E13" t="str">
            <v>470000  US $</v>
          </cell>
          <cell r="F13" t="str">
            <v>560000  US $</v>
          </cell>
          <cell r="G13" t="str">
            <v>600000  US $</v>
          </cell>
          <cell r="H13" t="str">
            <v>649580  US $</v>
          </cell>
          <cell r="I13" t="str">
            <v>TOTAL OPEX</v>
          </cell>
          <cell r="J13" t="str">
            <v>550000  US $</v>
          </cell>
        </row>
        <row r="14">
          <cell r="B14" t="str">
            <v>------------</v>
          </cell>
          <cell r="C14" t="str">
            <v>---------------</v>
          </cell>
          <cell r="D14" t="str">
            <v>---------------</v>
          </cell>
          <cell r="E14" t="str">
            <v>---------------</v>
          </cell>
          <cell r="F14" t="str">
            <v>---------------</v>
          </cell>
          <cell r="G14" t="str">
            <v>---------------</v>
          </cell>
          <cell r="H14" t="str">
            <v>---------------</v>
          </cell>
          <cell r="I14" t="str">
            <v>----------</v>
          </cell>
          <cell r="J14" t="str">
            <v>---------------</v>
          </cell>
        </row>
        <row r="16">
          <cell r="B16" t="str">
            <v>1540  Ortho McNeil Pharm</v>
          </cell>
          <cell r="C16">
            <v>1829130</v>
          </cell>
          <cell r="D16">
            <v>512698</v>
          </cell>
          <cell r="E16">
            <v>14956</v>
          </cell>
          <cell r="F16">
            <v>21975</v>
          </cell>
          <cell r="G16">
            <v>6213</v>
          </cell>
          <cell r="H16" t="str">
            <v>-</v>
          </cell>
          <cell r="I16">
            <v>555842</v>
          </cell>
          <cell r="J16">
            <v>50722</v>
          </cell>
        </row>
        <row r="17">
          <cell r="B17" t="str">
            <v>1290  Ortho Biotech US</v>
          </cell>
          <cell r="C17">
            <v>792049</v>
          </cell>
          <cell r="D17">
            <v>165001</v>
          </cell>
          <cell r="E17">
            <v>5547</v>
          </cell>
          <cell r="F17">
            <v>9029</v>
          </cell>
          <cell r="G17">
            <v>692</v>
          </cell>
          <cell r="H17" t="str">
            <v>-</v>
          </cell>
          <cell r="I17">
            <v>180269</v>
          </cell>
          <cell r="J17">
            <v>17271</v>
          </cell>
        </row>
        <row r="19">
          <cell r="B19" t="str">
            <v>2860  Jan-Cil Argent-HI</v>
          </cell>
          <cell r="C19">
            <v>61061</v>
          </cell>
          <cell r="D19">
            <v>19325</v>
          </cell>
          <cell r="E19">
            <v>982</v>
          </cell>
          <cell r="F19">
            <v>1291</v>
          </cell>
          <cell r="G19">
            <v>203</v>
          </cell>
          <cell r="H19" t="str">
            <v>-</v>
          </cell>
          <cell r="I19">
            <v>21801</v>
          </cell>
          <cell r="J19">
            <v>3081</v>
          </cell>
        </row>
        <row r="20">
          <cell r="B20" t="str">
            <v>3160  Jan-Cil Brazil-HI</v>
          </cell>
          <cell r="C20">
            <v>208491</v>
          </cell>
          <cell r="D20">
            <v>60367</v>
          </cell>
          <cell r="E20">
            <v>4022</v>
          </cell>
          <cell r="F20">
            <v>5604</v>
          </cell>
          <cell r="G20">
            <v>762</v>
          </cell>
          <cell r="H20" t="str">
            <v>-</v>
          </cell>
          <cell r="I20">
            <v>70755</v>
          </cell>
          <cell r="J20">
            <v>10664</v>
          </cell>
        </row>
        <row r="21">
          <cell r="B21" t="str">
            <v>2117  Jan-Cil Colombia</v>
          </cell>
          <cell r="C21">
            <v>11848</v>
          </cell>
          <cell r="D21">
            <v>3482</v>
          </cell>
          <cell r="E21">
            <v>313</v>
          </cell>
          <cell r="F21">
            <v>854</v>
          </cell>
          <cell r="G21">
            <v>7</v>
          </cell>
          <cell r="H21" t="str">
            <v>-</v>
          </cell>
          <cell r="I21">
            <v>4656</v>
          </cell>
          <cell r="J21">
            <v>854</v>
          </cell>
        </row>
        <row r="22">
          <cell r="B22" t="str">
            <v>2490  Jan-Cil Mexico</v>
          </cell>
          <cell r="C22">
            <v>152231</v>
          </cell>
          <cell r="D22">
            <v>43839</v>
          </cell>
          <cell r="E22">
            <v>2937</v>
          </cell>
          <cell r="F22">
            <v>6260</v>
          </cell>
          <cell r="G22">
            <v>325</v>
          </cell>
          <cell r="H22" t="str">
            <v>-</v>
          </cell>
          <cell r="I22">
            <v>53361</v>
          </cell>
          <cell r="J22">
            <v>7009</v>
          </cell>
        </row>
        <row r="23">
          <cell r="B23" t="str">
            <v>5252  Jan-Cil Venezuela</v>
          </cell>
          <cell r="C23">
            <v>12855</v>
          </cell>
          <cell r="D23">
            <v>3275</v>
          </cell>
          <cell r="E23">
            <v>253</v>
          </cell>
          <cell r="F23">
            <v>832</v>
          </cell>
          <cell r="G23">
            <v>30</v>
          </cell>
          <cell r="H23" t="str">
            <v>-</v>
          </cell>
          <cell r="I23">
            <v>4390</v>
          </cell>
          <cell r="J23">
            <v>832</v>
          </cell>
        </row>
        <row r="24">
          <cell r="B24" t="str">
            <v>Total Latin Am.</v>
          </cell>
          <cell r="C24">
            <v>446486</v>
          </cell>
          <cell r="D24">
            <v>130288</v>
          </cell>
          <cell r="E24">
            <v>8507</v>
          </cell>
          <cell r="F24">
            <v>14841</v>
          </cell>
          <cell r="G24">
            <v>1327</v>
          </cell>
          <cell r="H24" t="str">
            <v>-</v>
          </cell>
          <cell r="I24">
            <v>154963</v>
          </cell>
          <cell r="J24">
            <v>22440</v>
          </cell>
        </row>
        <row r="26">
          <cell r="B26" t="str">
            <v>3290  Jan-Ortho Canada</v>
          </cell>
          <cell r="C26">
            <v>215261</v>
          </cell>
          <cell r="D26">
            <v>51880</v>
          </cell>
          <cell r="E26">
            <v>2398</v>
          </cell>
          <cell r="F26">
            <v>7948</v>
          </cell>
          <cell r="G26">
            <v>1575</v>
          </cell>
          <cell r="H26" t="str">
            <v>-</v>
          </cell>
          <cell r="I26">
            <v>63801</v>
          </cell>
          <cell r="J26">
            <v>9191</v>
          </cell>
        </row>
        <row r="28">
          <cell r="B28" t="str">
            <v>1295  Ortho Biotech Intl</v>
          </cell>
          <cell r="C28">
            <v>18859</v>
          </cell>
          <cell r="D28" t="str">
            <v>-</v>
          </cell>
          <cell r="E28" t="str">
            <v>-</v>
          </cell>
          <cell r="F28" t="str">
            <v>-</v>
          </cell>
          <cell r="G28" t="str">
            <v>-</v>
          </cell>
          <cell r="H28" t="str">
            <v>-</v>
          </cell>
          <cell r="I28" t="str">
            <v>-</v>
          </cell>
          <cell r="J28" t="str">
            <v>-</v>
          </cell>
        </row>
        <row r="29">
          <cell r="B29" t="str">
            <v>Total Tattle</v>
          </cell>
          <cell r="C29">
            <v>3301785</v>
          </cell>
          <cell r="D29">
            <v>859867</v>
          </cell>
          <cell r="E29">
            <v>31408</v>
          </cell>
          <cell r="F29">
            <v>53793</v>
          </cell>
          <cell r="G29">
            <v>9807</v>
          </cell>
          <cell r="H29" t="str">
            <v>-</v>
          </cell>
          <cell r="I29">
            <v>954875</v>
          </cell>
          <cell r="J29">
            <v>99624</v>
          </cell>
        </row>
        <row r="31">
          <cell r="B31" t="str">
            <v>1740  Janssen USA</v>
          </cell>
          <cell r="C31">
            <v>1830045</v>
          </cell>
          <cell r="D31">
            <v>432705</v>
          </cell>
          <cell r="E31">
            <v>9011</v>
          </cell>
          <cell r="F31">
            <v>34404</v>
          </cell>
          <cell r="G31">
            <v>4557</v>
          </cell>
          <cell r="H31" t="str">
            <v>-</v>
          </cell>
          <cell r="I31">
            <v>480677</v>
          </cell>
          <cell r="J31">
            <v>65096</v>
          </cell>
        </row>
        <row r="33">
          <cell r="B33" t="str">
            <v>3065  Jan-Cil Austria</v>
          </cell>
          <cell r="C33">
            <v>75388</v>
          </cell>
          <cell r="D33">
            <v>11915</v>
          </cell>
          <cell r="E33">
            <v>473</v>
          </cell>
          <cell r="F33">
            <v>2824</v>
          </cell>
          <cell r="G33">
            <v>88</v>
          </cell>
          <cell r="H33" t="str">
            <v>-</v>
          </cell>
          <cell r="I33">
            <v>15300</v>
          </cell>
          <cell r="J33">
            <v>2824</v>
          </cell>
        </row>
        <row r="34">
          <cell r="B34" t="str">
            <v>3535  Jan-Cil France</v>
          </cell>
          <cell r="C34">
            <v>398310</v>
          </cell>
          <cell r="D34">
            <v>91085</v>
          </cell>
          <cell r="E34">
            <v>5701</v>
          </cell>
          <cell r="F34">
            <v>9569</v>
          </cell>
          <cell r="G34" t="str">
            <v>-</v>
          </cell>
          <cell r="H34" t="str">
            <v>-</v>
          </cell>
          <cell r="I34">
            <v>106355</v>
          </cell>
          <cell r="J34">
            <v>18320</v>
          </cell>
        </row>
        <row r="35">
          <cell r="B35" t="str">
            <v>2265  Jan-Cil Germany</v>
          </cell>
          <cell r="C35">
            <v>398339</v>
          </cell>
          <cell r="D35">
            <v>98457</v>
          </cell>
          <cell r="E35">
            <v>5098</v>
          </cell>
          <cell r="F35">
            <v>7146</v>
          </cell>
          <cell r="G35">
            <v>441</v>
          </cell>
          <cell r="H35" t="str">
            <v>-</v>
          </cell>
          <cell r="I35">
            <v>111142</v>
          </cell>
          <cell r="J35">
            <v>14119</v>
          </cell>
        </row>
        <row r="36">
          <cell r="B36" t="str">
            <v>2315  Jan-Cil Greece</v>
          </cell>
          <cell r="C36">
            <v>69063</v>
          </cell>
          <cell r="D36">
            <v>10629</v>
          </cell>
          <cell r="E36">
            <v>844</v>
          </cell>
          <cell r="F36">
            <v>3261</v>
          </cell>
          <cell r="G36" t="str">
            <v>-</v>
          </cell>
          <cell r="H36" t="str">
            <v>-</v>
          </cell>
          <cell r="I36">
            <v>14734</v>
          </cell>
          <cell r="J36">
            <v>3261</v>
          </cell>
        </row>
        <row r="37">
          <cell r="B37" t="str">
            <v>2575  Jan-Cil Portugl</v>
          </cell>
          <cell r="C37">
            <v>65337</v>
          </cell>
          <cell r="D37">
            <v>12103</v>
          </cell>
          <cell r="E37">
            <v>837</v>
          </cell>
          <cell r="F37">
            <v>2311</v>
          </cell>
          <cell r="G37">
            <v>108</v>
          </cell>
          <cell r="H37" t="str">
            <v>-</v>
          </cell>
          <cell r="I37">
            <v>15359</v>
          </cell>
          <cell r="J37">
            <v>3393</v>
          </cell>
        </row>
        <row r="38">
          <cell r="B38" t="str">
            <v>2625  Jan-Cil Scandin</v>
          </cell>
          <cell r="C38">
            <v>137935</v>
          </cell>
          <cell r="D38">
            <v>29402</v>
          </cell>
          <cell r="E38">
            <v>610</v>
          </cell>
          <cell r="F38">
            <v>6273</v>
          </cell>
          <cell r="G38">
            <v>188</v>
          </cell>
          <cell r="H38" t="str">
            <v>-</v>
          </cell>
          <cell r="I38">
            <v>36473</v>
          </cell>
          <cell r="J38">
            <v>6348</v>
          </cell>
        </row>
        <row r="39">
          <cell r="B39" t="str">
            <v>2605  Jan-Cil Spain</v>
          </cell>
          <cell r="C39">
            <v>123362</v>
          </cell>
          <cell r="D39">
            <v>30759</v>
          </cell>
          <cell r="E39">
            <v>792</v>
          </cell>
          <cell r="F39">
            <v>3213</v>
          </cell>
          <cell r="G39">
            <v>125</v>
          </cell>
          <cell r="H39" t="str">
            <v>-</v>
          </cell>
          <cell r="I39">
            <v>34889</v>
          </cell>
          <cell r="J39">
            <v>5022</v>
          </cell>
        </row>
        <row r="40">
          <cell r="B40" t="str">
            <v>W. Eur Cainzos</v>
          </cell>
          <cell r="C40">
            <v>1267734</v>
          </cell>
          <cell r="D40">
            <v>284350</v>
          </cell>
          <cell r="E40">
            <v>14355</v>
          </cell>
          <cell r="F40">
            <v>34597</v>
          </cell>
          <cell r="G40">
            <v>950</v>
          </cell>
          <cell r="H40" t="str">
            <v>-</v>
          </cell>
          <cell r="I40">
            <v>334252</v>
          </cell>
          <cell r="J40">
            <v>53287</v>
          </cell>
        </row>
        <row r="42">
          <cell r="B42" t="str">
            <v>2126  Jan-Cil Czech Rep</v>
          </cell>
          <cell r="C42">
            <v>22130</v>
          </cell>
          <cell r="D42">
            <v>4358</v>
          </cell>
          <cell r="E42">
            <v>576</v>
          </cell>
          <cell r="F42">
            <v>805</v>
          </cell>
          <cell r="G42" t="str">
            <v>-</v>
          </cell>
          <cell r="H42" t="str">
            <v>-</v>
          </cell>
          <cell r="I42">
            <v>5739</v>
          </cell>
          <cell r="J42">
            <v>805</v>
          </cell>
        </row>
        <row r="43">
          <cell r="B43" t="str">
            <v>2135  Jan-Cil E Europe</v>
          </cell>
          <cell r="C43">
            <v>56617</v>
          </cell>
          <cell r="D43">
            <v>26895</v>
          </cell>
          <cell r="E43">
            <v>2451</v>
          </cell>
          <cell r="F43">
            <v>3418</v>
          </cell>
          <cell r="G43">
            <v>107</v>
          </cell>
          <cell r="H43" t="str">
            <v>-</v>
          </cell>
          <cell r="I43">
            <v>32871</v>
          </cell>
          <cell r="J43">
            <v>3418</v>
          </cell>
        </row>
        <row r="44">
          <cell r="B44" t="str">
            <v>2326  Jan-Cil Hungary</v>
          </cell>
          <cell r="C44">
            <v>16593</v>
          </cell>
          <cell r="D44">
            <v>3585</v>
          </cell>
          <cell r="E44">
            <v>116</v>
          </cell>
          <cell r="F44">
            <v>666</v>
          </cell>
          <cell r="G44">
            <v>11</v>
          </cell>
          <cell r="H44" t="str">
            <v>-</v>
          </cell>
          <cell r="I44">
            <v>4378</v>
          </cell>
          <cell r="J44">
            <v>666</v>
          </cell>
        </row>
        <row r="45">
          <cell r="B45" t="str">
            <v>4386  Jan-Cil Poland</v>
          </cell>
          <cell r="C45">
            <v>28255</v>
          </cell>
          <cell r="D45">
            <v>7565</v>
          </cell>
          <cell r="E45">
            <v>415</v>
          </cell>
          <cell r="F45">
            <v>927</v>
          </cell>
          <cell r="G45">
            <v>22</v>
          </cell>
          <cell r="H45" t="str">
            <v>-</v>
          </cell>
          <cell r="I45">
            <v>8929</v>
          </cell>
          <cell r="J45">
            <v>927</v>
          </cell>
        </row>
        <row r="46">
          <cell r="B46" t="str">
            <v>E. Eur Cainzos</v>
          </cell>
          <cell r="C46">
            <v>123595</v>
          </cell>
          <cell r="D46">
            <v>42403</v>
          </cell>
          <cell r="E46">
            <v>3558</v>
          </cell>
          <cell r="F46">
            <v>5816</v>
          </cell>
          <cell r="G46">
            <v>140</v>
          </cell>
          <cell r="H46" t="str">
            <v>-</v>
          </cell>
          <cell r="I46">
            <v>51917</v>
          </cell>
          <cell r="J46">
            <v>5816</v>
          </cell>
        </row>
        <row r="47">
          <cell r="B47" t="str">
            <v>Total Cainzos</v>
          </cell>
          <cell r="C47">
            <v>1391329</v>
          </cell>
          <cell r="D47">
            <v>326753</v>
          </cell>
          <cell r="E47">
            <v>17913</v>
          </cell>
          <cell r="F47">
            <v>40413</v>
          </cell>
          <cell r="G47">
            <v>1090</v>
          </cell>
          <cell r="H47" t="str">
            <v>-</v>
          </cell>
          <cell r="I47">
            <v>386169</v>
          </cell>
          <cell r="J47">
            <v>59103</v>
          </cell>
        </row>
        <row r="49">
          <cell r="B49" t="str">
            <v>3095  Jan-Cil Belgium</v>
          </cell>
          <cell r="C49">
            <v>143386</v>
          </cell>
          <cell r="D49">
            <v>28347</v>
          </cell>
          <cell r="E49">
            <v>2389</v>
          </cell>
          <cell r="F49">
            <v>2270</v>
          </cell>
          <cell r="G49">
            <v>117</v>
          </cell>
          <cell r="H49" t="str">
            <v>-</v>
          </cell>
          <cell r="I49">
            <v>33123</v>
          </cell>
          <cell r="J49">
            <v>4926</v>
          </cell>
        </row>
        <row r="50">
          <cell r="B50" t="str">
            <v>4250  Jan-Cil Holland</v>
          </cell>
          <cell r="C50">
            <v>96681</v>
          </cell>
          <cell r="D50">
            <v>20928</v>
          </cell>
          <cell r="E50">
            <v>443</v>
          </cell>
          <cell r="F50">
            <v>2506</v>
          </cell>
          <cell r="G50">
            <v>34</v>
          </cell>
          <cell r="H50" t="str">
            <v>-</v>
          </cell>
          <cell r="I50">
            <v>23911</v>
          </cell>
          <cell r="J50">
            <v>6572</v>
          </cell>
        </row>
        <row r="51">
          <cell r="B51" t="str">
            <v>2355  Jan-Cil Italy</v>
          </cell>
          <cell r="C51">
            <v>239716</v>
          </cell>
          <cell r="D51">
            <v>56933</v>
          </cell>
          <cell r="E51">
            <v>3066</v>
          </cell>
          <cell r="F51">
            <v>10093</v>
          </cell>
          <cell r="G51">
            <v>562</v>
          </cell>
          <cell r="H51" t="str">
            <v>-</v>
          </cell>
          <cell r="I51">
            <v>70654</v>
          </cell>
          <cell r="J51">
            <v>12644</v>
          </cell>
        </row>
        <row r="52">
          <cell r="B52" t="str">
            <v>2655  Jan-Cil Switzerland</v>
          </cell>
          <cell r="C52">
            <v>52544</v>
          </cell>
          <cell r="D52">
            <v>11748</v>
          </cell>
          <cell r="E52">
            <v>708</v>
          </cell>
          <cell r="F52">
            <v>2544</v>
          </cell>
          <cell r="G52">
            <v>92</v>
          </cell>
          <cell r="H52" t="str">
            <v>-</v>
          </cell>
          <cell r="I52">
            <v>15092</v>
          </cell>
          <cell r="J52">
            <v>3232</v>
          </cell>
        </row>
        <row r="53">
          <cell r="B53" t="str">
            <v>2725  Jan-Cil UK</v>
          </cell>
          <cell r="C53">
            <v>236397</v>
          </cell>
          <cell r="D53">
            <v>70203</v>
          </cell>
          <cell r="E53">
            <v>3768</v>
          </cell>
          <cell r="F53">
            <v>5812</v>
          </cell>
          <cell r="G53">
            <v>214</v>
          </cell>
          <cell r="H53" t="str">
            <v>-</v>
          </cell>
          <cell r="I53">
            <v>79997</v>
          </cell>
          <cell r="J53">
            <v>8179</v>
          </cell>
        </row>
        <row r="54">
          <cell r="B54" t="str">
            <v>W. Eur Verbeeck</v>
          </cell>
          <cell r="C54">
            <v>768724</v>
          </cell>
          <cell r="D54">
            <v>188159</v>
          </cell>
          <cell r="E54">
            <v>10374</v>
          </cell>
          <cell r="F54">
            <v>23225</v>
          </cell>
          <cell r="G54">
            <v>1019</v>
          </cell>
          <cell r="H54" t="str">
            <v>-</v>
          </cell>
          <cell r="I54">
            <v>222777</v>
          </cell>
          <cell r="J54">
            <v>35553</v>
          </cell>
        </row>
        <row r="57">
          <cell r="E57" t="str">
            <v>Multi By-Line Co</v>
          </cell>
          <cell r="F57" t="str">
            <v>ntrol Report</v>
          </cell>
          <cell r="H57" t="str">
            <v>REPORT DS</v>
          </cell>
          <cell r="I57" t="str">
            <v>00500A</v>
          </cell>
        </row>
        <row r="58">
          <cell r="H58" t="str">
            <v>PAGE</v>
          </cell>
          <cell r="I58">
            <v>2</v>
          </cell>
        </row>
        <row r="59">
          <cell r="H59" t="str">
            <v>DATE:  02</v>
          </cell>
          <cell r="I59" t="str">
            <v>/11/99</v>
          </cell>
        </row>
        <row r="60">
          <cell r="B60" t="str">
            <v>Period...: 1998 Actual DEC</v>
          </cell>
          <cell r="C60" t="str">
            <v>Ytd</v>
          </cell>
          <cell r="H60" t="str">
            <v>TIME:  18</v>
          </cell>
          <cell r="I60" t="str">
            <v>:26</v>
          </cell>
        </row>
        <row r="62">
          <cell r="H62" t="str">
            <v>BASIS CUR</v>
          </cell>
          <cell r="I62" t="str">
            <v>RENT</v>
          </cell>
        </row>
        <row r="64">
          <cell r="E64" t="str">
            <v>Total</v>
          </cell>
        </row>
        <row r="65">
          <cell r="C65" t="str">
            <v>Net Trade Sales</v>
          </cell>
          <cell r="D65" t="str">
            <v>Total Marketing</v>
          </cell>
          <cell r="E65" t="str">
            <v>Distribution</v>
          </cell>
          <cell r="F65" t="str">
            <v>Net</v>
          </cell>
          <cell r="H65" t="str">
            <v>J&amp;J Hospital</v>
          </cell>
          <cell r="J65" t="str">
            <v>Gross</v>
          </cell>
        </row>
        <row r="66">
          <cell r="C66" t="str">
            <v>(Ex Interco)</v>
          </cell>
          <cell r="D66" t="str">
            <v>Expense</v>
          </cell>
          <cell r="E66" t="str">
            <v>Expense</v>
          </cell>
          <cell r="F66" t="str">
            <v>Administrative</v>
          </cell>
          <cell r="G66" t="str">
            <v>Legal</v>
          </cell>
          <cell r="H66" t="str">
            <v>Services</v>
          </cell>
          <cell r="J66" t="str">
            <v>Administration</v>
          </cell>
        </row>
        <row r="67">
          <cell r="B67" t="str">
            <v>COMPANY NAME</v>
          </cell>
          <cell r="C67" t="str">
            <v>200000  US $</v>
          </cell>
          <cell r="D67" t="str">
            <v>420000  US $</v>
          </cell>
          <cell r="E67" t="str">
            <v>470000  US $</v>
          </cell>
          <cell r="F67" t="str">
            <v>560000  US $</v>
          </cell>
          <cell r="G67" t="str">
            <v>600000  US $</v>
          </cell>
          <cell r="H67" t="str">
            <v>649580  US $</v>
          </cell>
          <cell r="I67" t="str">
            <v>TOTAL OPEX</v>
          </cell>
          <cell r="J67" t="str">
            <v>550000  US $</v>
          </cell>
        </row>
        <row r="68">
          <cell r="B68" t="str">
            <v>------------</v>
          </cell>
          <cell r="C68" t="str">
            <v>---------------</v>
          </cell>
          <cell r="D68" t="str">
            <v>---------------</v>
          </cell>
          <cell r="E68" t="str">
            <v>---------------</v>
          </cell>
          <cell r="F68" t="str">
            <v>---------------</v>
          </cell>
          <cell r="G68" t="str">
            <v>---------------</v>
          </cell>
          <cell r="H68" t="str">
            <v>---------------</v>
          </cell>
          <cell r="I68" t="str">
            <v>----------</v>
          </cell>
          <cell r="J68" t="str">
            <v>---------------</v>
          </cell>
        </row>
        <row r="70">
          <cell r="B70" t="str">
            <v>4967  Jan-Cil Israel</v>
          </cell>
          <cell r="C70">
            <v>15252</v>
          </cell>
          <cell r="D70">
            <v>5692</v>
          </cell>
          <cell r="E70">
            <v>1235</v>
          </cell>
          <cell r="F70">
            <v>1050</v>
          </cell>
          <cell r="G70">
            <v>84</v>
          </cell>
          <cell r="H70" t="str">
            <v>-</v>
          </cell>
          <cell r="I70">
            <v>8061</v>
          </cell>
          <cell r="J70">
            <v>1050</v>
          </cell>
        </row>
        <row r="71">
          <cell r="B71" t="str">
            <v>4720  Jan-Cil MEWA</v>
          </cell>
          <cell r="C71">
            <v>123778</v>
          </cell>
          <cell r="D71">
            <v>30817</v>
          </cell>
          <cell r="E71">
            <v>2953</v>
          </cell>
          <cell r="F71">
            <v>3245</v>
          </cell>
          <cell r="G71">
            <v>170</v>
          </cell>
          <cell r="H71" t="str">
            <v>-</v>
          </cell>
          <cell r="I71">
            <v>37185</v>
          </cell>
          <cell r="J71">
            <v>3245</v>
          </cell>
        </row>
        <row r="72">
          <cell r="B72" t="str">
            <v>2547  Jan-Cil Pakistan</v>
          </cell>
          <cell r="C72">
            <v>7705</v>
          </cell>
          <cell r="D72">
            <v>1444</v>
          </cell>
          <cell r="E72">
            <v>25</v>
          </cell>
          <cell r="F72">
            <v>357</v>
          </cell>
          <cell r="G72">
            <v>4</v>
          </cell>
          <cell r="H72" t="str">
            <v>-</v>
          </cell>
          <cell r="I72">
            <v>1830</v>
          </cell>
          <cell r="J72">
            <v>404</v>
          </cell>
        </row>
        <row r="73">
          <cell r="B73" t="str">
            <v>4510  Jan-Cil So. Africa</v>
          </cell>
          <cell r="C73">
            <v>43307</v>
          </cell>
          <cell r="D73">
            <v>8924</v>
          </cell>
          <cell r="E73">
            <v>403</v>
          </cell>
          <cell r="F73">
            <v>1176</v>
          </cell>
          <cell r="G73">
            <v>119</v>
          </cell>
          <cell r="H73" t="str">
            <v>-</v>
          </cell>
          <cell r="I73">
            <v>10622</v>
          </cell>
          <cell r="J73">
            <v>2478</v>
          </cell>
        </row>
        <row r="74">
          <cell r="B74" t="str">
            <v>MEWAfr Verbeeck</v>
          </cell>
          <cell r="C74">
            <v>190042</v>
          </cell>
          <cell r="D74">
            <v>46877</v>
          </cell>
          <cell r="E74">
            <v>4616</v>
          </cell>
          <cell r="F74">
            <v>5828</v>
          </cell>
          <cell r="G74">
            <v>377</v>
          </cell>
          <cell r="H74" t="str">
            <v>-</v>
          </cell>
          <cell r="I74">
            <v>57698</v>
          </cell>
          <cell r="J74">
            <v>7177</v>
          </cell>
        </row>
        <row r="75">
          <cell r="B75" t="str">
            <v>Total Verbeeck</v>
          </cell>
          <cell r="C75">
            <v>958766</v>
          </cell>
          <cell r="D75">
            <v>235036</v>
          </cell>
          <cell r="E75">
            <v>14990</v>
          </cell>
          <cell r="F75">
            <v>29053</v>
          </cell>
          <cell r="G75">
            <v>1396</v>
          </cell>
          <cell r="H75" t="str">
            <v>-</v>
          </cell>
          <cell r="I75">
            <v>280475</v>
          </cell>
          <cell r="J75">
            <v>42730</v>
          </cell>
        </row>
        <row r="77">
          <cell r="B77" t="str">
            <v>2380  Janssen Kyowa Japan</v>
          </cell>
          <cell r="C77">
            <v>185473</v>
          </cell>
          <cell r="D77">
            <v>74808</v>
          </cell>
          <cell r="E77">
            <v>17272</v>
          </cell>
          <cell r="F77">
            <v>10592</v>
          </cell>
          <cell r="G77">
            <v>25</v>
          </cell>
          <cell r="H77" t="str">
            <v>-</v>
          </cell>
          <cell r="I77">
            <v>102697</v>
          </cell>
          <cell r="J77">
            <v>15302</v>
          </cell>
        </row>
        <row r="78">
          <cell r="B78" t="str">
            <v>2400  Jan-Cil KK Japan</v>
          </cell>
          <cell r="C78" t="str">
            <v>-</v>
          </cell>
          <cell r="D78" t="str">
            <v>-</v>
          </cell>
          <cell r="E78" t="str">
            <v>-</v>
          </cell>
          <cell r="F78">
            <v>540</v>
          </cell>
          <cell r="G78" t="str">
            <v>-</v>
          </cell>
          <cell r="H78" t="str">
            <v>-</v>
          </cell>
          <cell r="I78">
            <v>540</v>
          </cell>
          <cell r="J78">
            <v>540</v>
          </cell>
        </row>
        <row r="79">
          <cell r="B79" t="str">
            <v>Japan Tanca</v>
          </cell>
          <cell r="C79">
            <v>185473</v>
          </cell>
          <cell r="D79">
            <v>74808</v>
          </cell>
          <cell r="E79">
            <v>17272</v>
          </cell>
          <cell r="F79">
            <v>11132</v>
          </cell>
          <cell r="G79">
            <v>25</v>
          </cell>
          <cell r="H79" t="str">
            <v>-</v>
          </cell>
          <cell r="I79">
            <v>103237</v>
          </cell>
          <cell r="J79">
            <v>15842</v>
          </cell>
        </row>
        <row r="81">
          <cell r="B81" t="str">
            <v>3450  Janssen China</v>
          </cell>
          <cell r="C81">
            <v>197693</v>
          </cell>
          <cell r="D81">
            <v>38652</v>
          </cell>
          <cell r="E81">
            <v>1200</v>
          </cell>
          <cell r="F81">
            <v>6758</v>
          </cell>
          <cell r="G81">
            <v>84</v>
          </cell>
          <cell r="H81" t="str">
            <v>-</v>
          </cell>
          <cell r="I81">
            <v>46694</v>
          </cell>
          <cell r="J81">
            <v>8615</v>
          </cell>
        </row>
        <row r="82">
          <cell r="B82" t="str">
            <v>2010  Jan-Cilag Pty Ltd</v>
          </cell>
          <cell r="C82">
            <v>76431</v>
          </cell>
          <cell r="D82">
            <v>19765</v>
          </cell>
          <cell r="E82">
            <v>953</v>
          </cell>
          <cell r="F82">
            <v>2398</v>
          </cell>
          <cell r="G82">
            <v>77</v>
          </cell>
          <cell r="H82" t="str">
            <v>-</v>
          </cell>
          <cell r="I82">
            <v>23193</v>
          </cell>
          <cell r="J82">
            <v>2398</v>
          </cell>
        </row>
        <row r="83">
          <cell r="B83" t="str">
            <v>3840  Jan-Cil Hong Kong</v>
          </cell>
          <cell r="C83">
            <v>10875</v>
          </cell>
          <cell r="D83">
            <v>2613</v>
          </cell>
          <cell r="E83">
            <v>255</v>
          </cell>
          <cell r="F83">
            <v>641</v>
          </cell>
          <cell r="G83">
            <v>80</v>
          </cell>
          <cell r="H83" t="str">
            <v>-</v>
          </cell>
          <cell r="I83">
            <v>3589</v>
          </cell>
          <cell r="J83">
            <v>641</v>
          </cell>
        </row>
        <row r="84">
          <cell r="B84" t="str">
            <v>3873  Jan-Cilag India</v>
          </cell>
          <cell r="C84">
            <v>20076</v>
          </cell>
          <cell r="D84">
            <v>5670</v>
          </cell>
          <cell r="E84">
            <v>435</v>
          </cell>
          <cell r="F84">
            <v>630</v>
          </cell>
          <cell r="G84" t="str">
            <v>-</v>
          </cell>
          <cell r="H84" t="str">
            <v>-</v>
          </cell>
          <cell r="I84">
            <v>6735</v>
          </cell>
          <cell r="J84">
            <v>630</v>
          </cell>
        </row>
        <row r="85">
          <cell r="B85" t="str">
            <v>2440  Jan-Cil Korea</v>
          </cell>
          <cell r="C85">
            <v>64276</v>
          </cell>
          <cell r="D85">
            <v>14960</v>
          </cell>
          <cell r="E85">
            <v>326</v>
          </cell>
          <cell r="F85">
            <v>2036</v>
          </cell>
          <cell r="G85">
            <v>111</v>
          </cell>
          <cell r="H85" t="str">
            <v>-</v>
          </cell>
          <cell r="I85">
            <v>17433</v>
          </cell>
          <cell r="J85">
            <v>2036</v>
          </cell>
        </row>
        <row r="86">
          <cell r="B86" t="str">
            <v>4350  Jan-Cil Philippines</v>
          </cell>
          <cell r="C86">
            <v>15264</v>
          </cell>
          <cell r="D86">
            <v>4775</v>
          </cell>
          <cell r="E86" t="str">
            <v>-</v>
          </cell>
          <cell r="F86">
            <v>859</v>
          </cell>
          <cell r="G86">
            <v>16</v>
          </cell>
          <cell r="H86" t="str">
            <v>-</v>
          </cell>
          <cell r="I86">
            <v>5650</v>
          </cell>
          <cell r="J86">
            <v>1072</v>
          </cell>
        </row>
        <row r="87">
          <cell r="B87" t="str">
            <v>3880  Jan-Cilag S.M.</v>
          </cell>
          <cell r="C87">
            <v>16462</v>
          </cell>
          <cell r="D87">
            <v>3602</v>
          </cell>
          <cell r="E87">
            <v>36</v>
          </cell>
          <cell r="F87">
            <v>1140</v>
          </cell>
          <cell r="G87">
            <v>45</v>
          </cell>
          <cell r="H87" t="str">
            <v>-</v>
          </cell>
          <cell r="I87">
            <v>4823</v>
          </cell>
          <cell r="J87">
            <v>1140</v>
          </cell>
        </row>
        <row r="88">
          <cell r="B88" t="str">
            <v>3885  Jan-Cil Indonesia</v>
          </cell>
          <cell r="C88">
            <v>3936</v>
          </cell>
          <cell r="D88">
            <v>1184</v>
          </cell>
          <cell r="E88" t="str">
            <v>-</v>
          </cell>
          <cell r="F88">
            <v>263</v>
          </cell>
          <cell r="G88" t="str">
            <v>-</v>
          </cell>
          <cell r="H88" t="str">
            <v>-</v>
          </cell>
          <cell r="I88">
            <v>1447</v>
          </cell>
          <cell r="J88">
            <v>263</v>
          </cell>
        </row>
        <row r="89">
          <cell r="B89" t="str">
            <v>4900  Jan-Cil Taiwan</v>
          </cell>
          <cell r="C89">
            <v>50040</v>
          </cell>
          <cell r="D89">
            <v>6915</v>
          </cell>
          <cell r="E89">
            <v>371</v>
          </cell>
          <cell r="F89">
            <v>1423</v>
          </cell>
          <cell r="G89">
            <v>146</v>
          </cell>
          <cell r="H89" t="str">
            <v>-</v>
          </cell>
          <cell r="I89">
            <v>8855</v>
          </cell>
          <cell r="J89">
            <v>2592</v>
          </cell>
        </row>
        <row r="90">
          <cell r="B90" t="str">
            <v>2670  Jan-Cil Thailand</v>
          </cell>
          <cell r="C90">
            <v>22487</v>
          </cell>
          <cell r="D90">
            <v>5407</v>
          </cell>
          <cell r="E90">
            <v>108</v>
          </cell>
          <cell r="F90">
            <v>1006</v>
          </cell>
          <cell r="G90">
            <v>12</v>
          </cell>
          <cell r="H90" t="str">
            <v>-</v>
          </cell>
          <cell r="I90">
            <v>6533</v>
          </cell>
          <cell r="J90">
            <v>1006</v>
          </cell>
        </row>
        <row r="91">
          <cell r="B91" t="str">
            <v>Asia/Pac Chang</v>
          </cell>
          <cell r="C91">
            <v>477540</v>
          </cell>
          <cell r="D91">
            <v>103543</v>
          </cell>
          <cell r="E91">
            <v>3684</v>
          </cell>
          <cell r="F91">
            <v>17154</v>
          </cell>
          <cell r="G91">
            <v>571</v>
          </cell>
          <cell r="H91" t="str">
            <v>-</v>
          </cell>
          <cell r="I91">
            <v>124952</v>
          </cell>
          <cell r="J91">
            <v>20393</v>
          </cell>
        </row>
        <row r="92">
          <cell r="B92" t="str">
            <v>Total Asia/Pacific</v>
          </cell>
          <cell r="C92">
            <v>663013</v>
          </cell>
          <cell r="D92">
            <v>178351</v>
          </cell>
          <cell r="E92">
            <v>20956</v>
          </cell>
          <cell r="F92">
            <v>28286</v>
          </cell>
          <cell r="G92">
            <v>596</v>
          </cell>
          <cell r="H92" t="str">
            <v>-</v>
          </cell>
          <cell r="I92">
            <v>228189</v>
          </cell>
          <cell r="J92">
            <v>36235</v>
          </cell>
        </row>
        <row r="94">
          <cell r="B94" t="str">
            <v>3090  Janssen Belgium</v>
          </cell>
          <cell r="C94">
            <v>66746</v>
          </cell>
          <cell r="D94">
            <v>54699</v>
          </cell>
          <cell r="E94">
            <v>6059</v>
          </cell>
          <cell r="F94">
            <v>28563</v>
          </cell>
          <cell r="G94">
            <v>1978</v>
          </cell>
          <cell r="H94" t="str">
            <v>-</v>
          </cell>
          <cell r="I94">
            <v>91299</v>
          </cell>
          <cell r="J94">
            <v>43743</v>
          </cell>
        </row>
        <row r="95">
          <cell r="B95" t="str">
            <v>3950  Janssen Ireland Mfg</v>
          </cell>
          <cell r="C95">
            <v>59948</v>
          </cell>
          <cell r="D95" t="str">
            <v>-</v>
          </cell>
          <cell r="E95">
            <v>505</v>
          </cell>
          <cell r="F95">
            <v>1294</v>
          </cell>
          <cell r="G95">
            <v>17</v>
          </cell>
          <cell r="H95" t="str">
            <v>-</v>
          </cell>
          <cell r="I95">
            <v>1816</v>
          </cell>
          <cell r="J95">
            <v>2395</v>
          </cell>
        </row>
        <row r="96">
          <cell r="B96" t="str">
            <v>4680  Cilag CH-Schaff Oper</v>
          </cell>
          <cell r="C96">
            <v>40441</v>
          </cell>
          <cell r="D96">
            <v>2356</v>
          </cell>
          <cell r="E96">
            <v>4226</v>
          </cell>
          <cell r="F96">
            <v>5354</v>
          </cell>
          <cell r="G96">
            <v>178</v>
          </cell>
          <cell r="H96" t="str">
            <v>-</v>
          </cell>
          <cell r="I96">
            <v>12114</v>
          </cell>
          <cell r="J96">
            <v>8802</v>
          </cell>
        </row>
        <row r="97">
          <cell r="B97" t="str">
            <v>4690  Jan-Cilag Zug</v>
          </cell>
          <cell r="C97">
            <v>29374</v>
          </cell>
          <cell r="D97">
            <v>1915</v>
          </cell>
          <cell r="E97">
            <v>3528</v>
          </cell>
          <cell r="F97">
            <v>3368</v>
          </cell>
          <cell r="G97">
            <v>470</v>
          </cell>
          <cell r="H97" t="str">
            <v>-</v>
          </cell>
          <cell r="I97">
            <v>9281</v>
          </cell>
          <cell r="J97">
            <v>3368</v>
          </cell>
        </row>
        <row r="98">
          <cell r="B98" t="str">
            <v>3010  Tasmanian Alkaloids</v>
          </cell>
          <cell r="C98">
            <v>31820</v>
          </cell>
          <cell r="D98">
            <v>335</v>
          </cell>
          <cell r="E98" t="str">
            <v>-</v>
          </cell>
          <cell r="F98">
            <v>617</v>
          </cell>
          <cell r="G98">
            <v>15</v>
          </cell>
          <cell r="H98" t="str">
            <v>-</v>
          </cell>
          <cell r="I98">
            <v>967</v>
          </cell>
          <cell r="J98">
            <v>659</v>
          </cell>
        </row>
        <row r="99">
          <cell r="B99" t="str">
            <v>2660  Silsa Switzerland</v>
          </cell>
          <cell r="C99" t="str">
            <v>-</v>
          </cell>
          <cell r="D99" t="str">
            <v>-</v>
          </cell>
          <cell r="E99" t="str">
            <v>-</v>
          </cell>
          <cell r="F99">
            <v>1</v>
          </cell>
          <cell r="G99">
            <v>2</v>
          </cell>
          <cell r="H99" t="str">
            <v>-</v>
          </cell>
          <cell r="I99">
            <v>3</v>
          </cell>
          <cell r="J99">
            <v>1</v>
          </cell>
        </row>
        <row r="100">
          <cell r="B100" t="str">
            <v>1660  Noramco</v>
          </cell>
          <cell r="C100">
            <v>28182</v>
          </cell>
          <cell r="D100">
            <v>245</v>
          </cell>
          <cell r="E100">
            <v>305</v>
          </cell>
          <cell r="F100">
            <v>1179</v>
          </cell>
          <cell r="G100">
            <v>238</v>
          </cell>
          <cell r="H100" t="str">
            <v>-</v>
          </cell>
          <cell r="I100">
            <v>1967</v>
          </cell>
          <cell r="J100">
            <v>3689</v>
          </cell>
        </row>
        <row r="101">
          <cell r="B101" t="str">
            <v>Tot Sourcing Co</v>
          </cell>
          <cell r="C101">
            <v>256511</v>
          </cell>
          <cell r="D101">
            <v>59550</v>
          </cell>
          <cell r="E101">
            <v>14623</v>
          </cell>
          <cell r="F101">
            <v>40376</v>
          </cell>
          <cell r="G101">
            <v>2898</v>
          </cell>
          <cell r="H101" t="str">
            <v>-</v>
          </cell>
          <cell r="I101">
            <v>117447</v>
          </cell>
          <cell r="J101">
            <v>62657</v>
          </cell>
        </row>
        <row r="102">
          <cell r="B102" t="str">
            <v>Total Tanca</v>
          </cell>
          <cell r="C102">
            <v>5099664</v>
          </cell>
          <cell r="D102">
            <v>1232395</v>
          </cell>
          <cell r="E102">
            <v>77493</v>
          </cell>
          <cell r="F102">
            <v>172532</v>
          </cell>
          <cell r="G102">
            <v>10537</v>
          </cell>
          <cell r="H102" t="str">
            <v>-</v>
          </cell>
          <cell r="I102">
            <v>1492957</v>
          </cell>
          <cell r="J102">
            <v>265821</v>
          </cell>
        </row>
        <row r="104">
          <cell r="B104" t="str">
            <v>3130  Janssen GTSC</v>
          </cell>
          <cell r="C104" t="str">
            <v>-</v>
          </cell>
          <cell r="D104" t="str">
            <v>-</v>
          </cell>
          <cell r="E104" t="str">
            <v>-</v>
          </cell>
          <cell r="F104">
            <v>436</v>
          </cell>
          <cell r="G104" t="str">
            <v>-</v>
          </cell>
          <cell r="H104" t="str">
            <v>-</v>
          </cell>
          <cell r="I104">
            <v>436</v>
          </cell>
          <cell r="J104">
            <v>436</v>
          </cell>
        </row>
        <row r="105">
          <cell r="B105" t="str">
            <v>3131  Intl Finl Svcs</v>
          </cell>
          <cell r="C105" t="str">
            <v>-</v>
          </cell>
          <cell r="D105" t="str">
            <v>-</v>
          </cell>
          <cell r="E105" t="str">
            <v>-</v>
          </cell>
          <cell r="F105">
            <v>378</v>
          </cell>
          <cell r="G105" t="str">
            <v>-</v>
          </cell>
          <cell r="H105" t="str">
            <v>-</v>
          </cell>
          <cell r="I105">
            <v>378</v>
          </cell>
          <cell r="J105">
            <v>378</v>
          </cell>
        </row>
        <row r="106">
          <cell r="B106" t="str">
            <v>3920  Janssen Ireland Inv</v>
          </cell>
          <cell r="C106" t="str">
            <v>-</v>
          </cell>
          <cell r="D106" t="str">
            <v>-</v>
          </cell>
          <cell r="E106" t="str">
            <v>-</v>
          </cell>
          <cell r="F106">
            <v>29</v>
          </cell>
          <cell r="G106" t="str">
            <v>-</v>
          </cell>
          <cell r="H106" t="str">
            <v>-</v>
          </cell>
          <cell r="I106">
            <v>29</v>
          </cell>
          <cell r="J106">
            <v>29</v>
          </cell>
        </row>
        <row r="107">
          <cell r="B107" t="str">
            <v>Tot Fincl Ctrs</v>
          </cell>
          <cell r="C107" t="str">
            <v>-</v>
          </cell>
          <cell r="D107" t="str">
            <v>-</v>
          </cell>
          <cell r="E107" t="str">
            <v>-</v>
          </cell>
          <cell r="F107">
            <v>843</v>
          </cell>
          <cell r="G107" t="str">
            <v>-</v>
          </cell>
          <cell r="H107" t="str">
            <v>-</v>
          </cell>
          <cell r="I107">
            <v>843</v>
          </cell>
          <cell r="J107">
            <v>843</v>
          </cell>
        </row>
        <row r="110">
          <cell r="E110" t="str">
            <v>Multi By-Line Co</v>
          </cell>
          <cell r="F110" t="str">
            <v>ntrol Report</v>
          </cell>
          <cell r="H110" t="str">
            <v>REPORT DS</v>
          </cell>
          <cell r="I110" t="str">
            <v>00500A</v>
          </cell>
        </row>
        <row r="111">
          <cell r="H111" t="str">
            <v>PAGE</v>
          </cell>
          <cell r="I111">
            <v>3</v>
          </cell>
        </row>
        <row r="112">
          <cell r="H112" t="str">
            <v>DATE:  02</v>
          </cell>
          <cell r="I112" t="str">
            <v>/11/99</v>
          </cell>
        </row>
        <row r="113">
          <cell r="B113" t="str">
            <v>Period...: 1998 Actual DEC</v>
          </cell>
          <cell r="C113" t="str">
            <v>Ytd</v>
          </cell>
          <cell r="H113" t="str">
            <v>TIME:  18</v>
          </cell>
          <cell r="I113" t="str">
            <v>:26</v>
          </cell>
        </row>
        <row r="115">
          <cell r="H115" t="str">
            <v>BASIS CUR</v>
          </cell>
          <cell r="I115" t="str">
            <v>RENT</v>
          </cell>
        </row>
        <row r="117">
          <cell r="E117" t="str">
            <v>Total</v>
          </cell>
        </row>
        <row r="118">
          <cell r="C118" t="str">
            <v>Net Trade Sales</v>
          </cell>
          <cell r="D118" t="str">
            <v>Total Marketing</v>
          </cell>
          <cell r="E118" t="str">
            <v>Distribution</v>
          </cell>
          <cell r="F118" t="str">
            <v>Net</v>
          </cell>
          <cell r="H118" t="str">
            <v>J&amp;J Hospital</v>
          </cell>
          <cell r="J118" t="str">
            <v>Gross</v>
          </cell>
        </row>
        <row r="119">
          <cell r="C119" t="str">
            <v>(Ex Interco)</v>
          </cell>
          <cell r="D119" t="str">
            <v>Expense</v>
          </cell>
          <cell r="E119" t="str">
            <v>Expense</v>
          </cell>
          <cell r="F119" t="str">
            <v>Administrative</v>
          </cell>
          <cell r="G119" t="str">
            <v>Legal</v>
          </cell>
          <cell r="H119" t="str">
            <v>Services</v>
          </cell>
          <cell r="J119" t="str">
            <v>Administration</v>
          </cell>
        </row>
        <row r="120">
          <cell r="B120" t="str">
            <v>COMPANY NAME</v>
          </cell>
          <cell r="C120" t="str">
            <v>200000  US $</v>
          </cell>
          <cell r="D120" t="str">
            <v>420000  US $</v>
          </cell>
          <cell r="E120" t="str">
            <v>470000  US $</v>
          </cell>
          <cell r="F120" t="str">
            <v>560000  US $</v>
          </cell>
          <cell r="G120" t="str">
            <v>600000  US $</v>
          </cell>
          <cell r="H120" t="str">
            <v>649580  US $</v>
          </cell>
          <cell r="I120" t="str">
            <v>TOTAL OPEX</v>
          </cell>
          <cell r="J120" t="str">
            <v>550000  US $</v>
          </cell>
        </row>
        <row r="121">
          <cell r="B121" t="str">
            <v>------------</v>
          </cell>
          <cell r="C121" t="str">
            <v>---------------</v>
          </cell>
          <cell r="D121" t="str">
            <v>---------------</v>
          </cell>
          <cell r="E121" t="str">
            <v>---------------</v>
          </cell>
          <cell r="F121" t="str">
            <v>---------------</v>
          </cell>
          <cell r="G121" t="str">
            <v>---------------</v>
          </cell>
          <cell r="H121" t="str">
            <v>---------------</v>
          </cell>
          <cell r="I121" t="str">
            <v>----------</v>
          </cell>
          <cell r="J121" t="str">
            <v>---------------</v>
          </cell>
        </row>
        <row r="123">
          <cell r="B123" t="str">
            <v>1270  RWJ PRI USA</v>
          </cell>
          <cell r="C123" t="str">
            <v>-</v>
          </cell>
          <cell r="D123" t="str">
            <v>-</v>
          </cell>
          <cell r="E123" t="str">
            <v>-</v>
          </cell>
          <cell r="F123" t="str">
            <v>-</v>
          </cell>
          <cell r="G123">
            <v>3172</v>
          </cell>
          <cell r="H123" t="str">
            <v>-</v>
          </cell>
          <cell r="I123">
            <v>3172</v>
          </cell>
          <cell r="J123">
            <v>62810</v>
          </cell>
        </row>
        <row r="124">
          <cell r="B124" t="str">
            <v>4740  RWJ PRI Switzerland</v>
          </cell>
          <cell r="C124" t="str">
            <v>-</v>
          </cell>
          <cell r="D124" t="str">
            <v>-</v>
          </cell>
          <cell r="E124" t="str">
            <v>-</v>
          </cell>
          <cell r="F124" t="str">
            <v>-</v>
          </cell>
          <cell r="G124">
            <v>7</v>
          </cell>
          <cell r="H124" t="str">
            <v>-</v>
          </cell>
          <cell r="I124">
            <v>7</v>
          </cell>
          <cell r="J124">
            <v>3049</v>
          </cell>
        </row>
        <row r="125">
          <cell r="B125" t="str">
            <v>Total PRI</v>
          </cell>
          <cell r="C125" t="str">
            <v>-</v>
          </cell>
          <cell r="D125" t="str">
            <v>-</v>
          </cell>
          <cell r="E125" t="str">
            <v>-</v>
          </cell>
          <cell r="F125" t="str">
            <v>-</v>
          </cell>
          <cell r="G125">
            <v>3179</v>
          </cell>
          <cell r="H125" t="str">
            <v>-</v>
          </cell>
          <cell r="I125">
            <v>3179</v>
          </cell>
          <cell r="J125">
            <v>65859</v>
          </cell>
        </row>
        <row r="126">
          <cell r="B126" t="str">
            <v>Total Research</v>
          </cell>
          <cell r="C126" t="str">
            <v>-</v>
          </cell>
          <cell r="D126" t="str">
            <v>-</v>
          </cell>
          <cell r="E126" t="str">
            <v>-</v>
          </cell>
          <cell r="F126" t="str">
            <v>-</v>
          </cell>
          <cell r="G126">
            <v>3179</v>
          </cell>
          <cell r="H126" t="str">
            <v>-</v>
          </cell>
          <cell r="I126">
            <v>3179</v>
          </cell>
          <cell r="J126">
            <v>65859</v>
          </cell>
        </row>
        <row r="128">
          <cell r="B128" t="str">
            <v>1960  Commercial Devel-USA</v>
          </cell>
          <cell r="C128" t="str">
            <v>-</v>
          </cell>
          <cell r="D128">
            <v>32849</v>
          </cell>
          <cell r="E128" t="str">
            <v>-</v>
          </cell>
          <cell r="F128" t="str">
            <v>-</v>
          </cell>
          <cell r="G128" t="str">
            <v>-</v>
          </cell>
          <cell r="H128" t="str">
            <v>-</v>
          </cell>
          <cell r="I128">
            <v>32849</v>
          </cell>
          <cell r="J128" t="str">
            <v>-</v>
          </cell>
        </row>
        <row r="129">
          <cell r="B129" t="str">
            <v>Total Pharmaceuticals</v>
          </cell>
          <cell r="C129">
            <v>8401449</v>
          </cell>
          <cell r="D129">
            <v>2125111</v>
          </cell>
          <cell r="E129">
            <v>108901</v>
          </cell>
          <cell r="F129">
            <v>227168</v>
          </cell>
          <cell r="G129">
            <v>23523</v>
          </cell>
          <cell r="H129" t="str">
            <v>-</v>
          </cell>
          <cell r="I129">
            <v>2484703</v>
          </cell>
          <cell r="J129">
            <v>432147</v>
          </cell>
        </row>
        <row r="130">
          <cell r="B130" t="str">
            <v>Total Cos as Rptd</v>
          </cell>
          <cell r="C130">
            <v>8401449</v>
          </cell>
          <cell r="D130">
            <v>2125111</v>
          </cell>
          <cell r="E130">
            <v>108901</v>
          </cell>
          <cell r="F130">
            <v>227168</v>
          </cell>
          <cell r="G130">
            <v>23523</v>
          </cell>
          <cell r="H130" t="str">
            <v>-</v>
          </cell>
          <cell r="I130">
            <v>2484703</v>
          </cell>
          <cell r="J130">
            <v>432147</v>
          </cell>
        </row>
      </sheetData>
      <sheetData sheetId="3" refreshError="1">
        <row r="13">
          <cell r="B13" t="str">
            <v>COMPANY NAME</v>
          </cell>
          <cell r="C13" t="str">
            <v>200000  US $</v>
          </cell>
          <cell r="D13" t="str">
            <v>420000  US $</v>
          </cell>
          <cell r="E13" t="str">
            <v>470000  US $</v>
          </cell>
          <cell r="F13" t="str">
            <v>560000  US $</v>
          </cell>
          <cell r="G13" t="str">
            <v>600000  US $</v>
          </cell>
          <cell r="H13" t="str">
            <v>649580  US $</v>
          </cell>
          <cell r="I13" t="str">
            <v>TOTAL OPEX</v>
          </cell>
          <cell r="J13" t="str">
            <v>550000  US $</v>
          </cell>
        </row>
        <row r="14">
          <cell r="B14" t="str">
            <v>------------</v>
          </cell>
          <cell r="C14" t="str">
            <v>---------------</v>
          </cell>
          <cell r="D14" t="str">
            <v>---------------</v>
          </cell>
          <cell r="E14" t="str">
            <v>---------------</v>
          </cell>
          <cell r="F14" t="str">
            <v>---------------</v>
          </cell>
          <cell r="G14" t="str">
            <v>---------------</v>
          </cell>
          <cell r="H14" t="str">
            <v>---------------</v>
          </cell>
          <cell r="I14" t="str">
            <v>----------</v>
          </cell>
          <cell r="J14" t="str">
            <v>---------------</v>
          </cell>
        </row>
        <row r="16">
          <cell r="B16" t="str">
            <v>1540  Ortho McNeil Pharm</v>
          </cell>
          <cell r="C16">
            <v>2118246</v>
          </cell>
          <cell r="D16">
            <v>572046</v>
          </cell>
          <cell r="E16">
            <v>19194</v>
          </cell>
          <cell r="F16">
            <v>24118</v>
          </cell>
          <cell r="G16">
            <v>4545</v>
          </cell>
          <cell r="H16" t="str">
            <v>-</v>
          </cell>
          <cell r="I16">
            <v>619903</v>
          </cell>
          <cell r="J16">
            <v>56441</v>
          </cell>
        </row>
        <row r="17">
          <cell r="B17" t="str">
            <v>1290  Ortho Biotech US</v>
          </cell>
          <cell r="C17">
            <v>982000</v>
          </cell>
          <cell r="D17">
            <v>195440</v>
          </cell>
          <cell r="E17">
            <v>7013</v>
          </cell>
          <cell r="F17">
            <v>8798</v>
          </cell>
          <cell r="G17">
            <v>750</v>
          </cell>
          <cell r="H17" t="str">
            <v>-</v>
          </cell>
          <cell r="I17">
            <v>212001</v>
          </cell>
          <cell r="J17">
            <v>19819</v>
          </cell>
        </row>
        <row r="19">
          <cell r="B19" t="str">
            <v>2860  Jan-Cil Argent-HI</v>
          </cell>
          <cell r="C19">
            <v>64749</v>
          </cell>
          <cell r="D19">
            <v>19075</v>
          </cell>
          <cell r="E19">
            <v>1013</v>
          </cell>
          <cell r="F19">
            <v>1397</v>
          </cell>
          <cell r="G19">
            <v>217</v>
          </cell>
          <cell r="H19" t="str">
            <v>-</v>
          </cell>
          <cell r="I19">
            <v>21702</v>
          </cell>
          <cell r="J19">
            <v>3066</v>
          </cell>
        </row>
        <row r="20">
          <cell r="B20" t="str">
            <v>3160  Jan-Cil Brazil-HI</v>
          </cell>
          <cell r="C20">
            <v>228925</v>
          </cell>
          <cell r="D20">
            <v>63331</v>
          </cell>
          <cell r="E20">
            <v>4295</v>
          </cell>
          <cell r="F20">
            <v>5671</v>
          </cell>
          <cell r="G20">
            <v>674</v>
          </cell>
          <cell r="H20" t="str">
            <v>-</v>
          </cell>
          <cell r="I20">
            <v>73971</v>
          </cell>
          <cell r="J20">
            <v>10957</v>
          </cell>
        </row>
        <row r="21">
          <cell r="B21" t="str">
            <v>2117  Jan-Cil Colombia</v>
          </cell>
          <cell r="C21">
            <v>13712</v>
          </cell>
          <cell r="D21">
            <v>3591</v>
          </cell>
          <cell r="E21">
            <v>251</v>
          </cell>
          <cell r="F21">
            <v>858</v>
          </cell>
          <cell r="G21">
            <v>8</v>
          </cell>
          <cell r="H21" t="str">
            <v>-</v>
          </cell>
          <cell r="I21">
            <v>4708</v>
          </cell>
          <cell r="J21">
            <v>858</v>
          </cell>
        </row>
        <row r="22">
          <cell r="B22" t="str">
            <v>2490  Jan-Cil Mexico</v>
          </cell>
          <cell r="C22">
            <v>153890</v>
          </cell>
          <cell r="D22">
            <v>37807</v>
          </cell>
          <cell r="E22">
            <v>2279</v>
          </cell>
          <cell r="F22">
            <v>5159</v>
          </cell>
          <cell r="G22">
            <v>274</v>
          </cell>
          <cell r="H22" t="str">
            <v>-</v>
          </cell>
          <cell r="I22">
            <v>45519</v>
          </cell>
          <cell r="J22">
            <v>5949</v>
          </cell>
        </row>
        <row r="23">
          <cell r="B23" t="str">
            <v>5252  Jan-Cil Venezuela</v>
          </cell>
          <cell r="C23">
            <v>14467</v>
          </cell>
          <cell r="D23">
            <v>3159</v>
          </cell>
          <cell r="E23">
            <v>290</v>
          </cell>
          <cell r="F23">
            <v>786</v>
          </cell>
          <cell r="G23" t="str">
            <v>-</v>
          </cell>
          <cell r="H23" t="str">
            <v>-</v>
          </cell>
          <cell r="I23">
            <v>4235</v>
          </cell>
          <cell r="J23">
            <v>786</v>
          </cell>
        </row>
        <row r="24">
          <cell r="B24" t="str">
            <v>Total Latin Am.</v>
          </cell>
          <cell r="C24">
            <v>475743</v>
          </cell>
          <cell r="D24">
            <v>126963</v>
          </cell>
          <cell r="E24">
            <v>8128</v>
          </cell>
          <cell r="F24">
            <v>13871</v>
          </cell>
          <cell r="G24">
            <v>1173</v>
          </cell>
          <cell r="H24" t="str">
            <v>-</v>
          </cell>
          <cell r="I24">
            <v>150135</v>
          </cell>
          <cell r="J24">
            <v>21616</v>
          </cell>
        </row>
        <row r="26">
          <cell r="B26" t="str">
            <v>3290  Jan-Ortho Canada</v>
          </cell>
          <cell r="C26">
            <v>221564</v>
          </cell>
          <cell r="D26">
            <v>52642</v>
          </cell>
          <cell r="E26">
            <v>2560</v>
          </cell>
          <cell r="F26">
            <v>7444</v>
          </cell>
          <cell r="G26">
            <v>327</v>
          </cell>
          <cell r="H26" t="str">
            <v>-</v>
          </cell>
          <cell r="I26">
            <v>62973</v>
          </cell>
          <cell r="J26">
            <v>9047</v>
          </cell>
        </row>
        <row r="28">
          <cell r="B28" t="str">
            <v>1295  Ortho Biotech Intl</v>
          </cell>
          <cell r="C28">
            <v>18934</v>
          </cell>
          <cell r="D28" t="str">
            <v>-</v>
          </cell>
          <cell r="E28" t="str">
            <v>-</v>
          </cell>
          <cell r="F28" t="str">
            <v>-</v>
          </cell>
          <cell r="G28" t="str">
            <v>-</v>
          </cell>
          <cell r="H28" t="str">
            <v>-</v>
          </cell>
          <cell r="I28" t="str">
            <v>-</v>
          </cell>
          <cell r="J28" t="str">
            <v>-</v>
          </cell>
        </row>
        <row r="29">
          <cell r="B29" t="str">
            <v>Total Tattle</v>
          </cell>
          <cell r="C29">
            <v>3816487</v>
          </cell>
          <cell r="D29">
            <v>947091</v>
          </cell>
          <cell r="E29">
            <v>36895</v>
          </cell>
          <cell r="F29">
            <v>54231</v>
          </cell>
          <cell r="G29">
            <v>6795</v>
          </cell>
          <cell r="H29" t="str">
            <v>-</v>
          </cell>
          <cell r="I29">
            <v>1045012</v>
          </cell>
          <cell r="J29">
            <v>106923</v>
          </cell>
        </row>
        <row r="31">
          <cell r="B31" t="str">
            <v>1740  Janssen USA</v>
          </cell>
          <cell r="C31">
            <v>1980000</v>
          </cell>
          <cell r="D31">
            <v>471215</v>
          </cell>
          <cell r="E31">
            <v>9485</v>
          </cell>
          <cell r="F31">
            <v>41097</v>
          </cell>
          <cell r="G31">
            <v>4300</v>
          </cell>
          <cell r="H31" t="str">
            <v>-</v>
          </cell>
          <cell r="I31">
            <v>526097</v>
          </cell>
          <cell r="J31">
            <v>70043</v>
          </cell>
        </row>
        <row r="33">
          <cell r="B33" t="str">
            <v>3065  Jan-Cil Austria</v>
          </cell>
          <cell r="C33">
            <v>83059</v>
          </cell>
          <cell r="D33">
            <v>13106</v>
          </cell>
          <cell r="E33">
            <v>630</v>
          </cell>
          <cell r="F33">
            <v>3109</v>
          </cell>
          <cell r="G33">
            <v>132</v>
          </cell>
          <cell r="H33" t="str">
            <v>-</v>
          </cell>
          <cell r="I33">
            <v>16977</v>
          </cell>
          <cell r="J33">
            <v>3109</v>
          </cell>
        </row>
        <row r="34">
          <cell r="B34" t="str">
            <v>3535  Jan-Cil France</v>
          </cell>
          <cell r="C34">
            <v>432647</v>
          </cell>
          <cell r="D34">
            <v>101253</v>
          </cell>
          <cell r="E34">
            <v>6408</v>
          </cell>
          <cell r="F34">
            <v>7476</v>
          </cell>
          <cell r="G34" t="str">
            <v>-</v>
          </cell>
          <cell r="H34" t="str">
            <v>-</v>
          </cell>
          <cell r="I34">
            <v>115137</v>
          </cell>
          <cell r="J34">
            <v>17282</v>
          </cell>
        </row>
        <row r="35">
          <cell r="B35" t="str">
            <v>2265  Jan-Cil Germany</v>
          </cell>
          <cell r="C35">
            <v>463387</v>
          </cell>
          <cell r="D35">
            <v>125101</v>
          </cell>
          <cell r="E35">
            <v>5735</v>
          </cell>
          <cell r="F35">
            <v>8251</v>
          </cell>
          <cell r="G35">
            <v>478</v>
          </cell>
          <cell r="H35" t="str">
            <v>-</v>
          </cell>
          <cell r="I35">
            <v>139565</v>
          </cell>
          <cell r="J35">
            <v>16182</v>
          </cell>
        </row>
        <row r="36">
          <cell r="B36" t="str">
            <v>2315  Jan-Cil Greece</v>
          </cell>
          <cell r="C36">
            <v>79532</v>
          </cell>
          <cell r="D36">
            <v>14067</v>
          </cell>
          <cell r="E36">
            <v>932</v>
          </cell>
          <cell r="F36">
            <v>4079</v>
          </cell>
          <cell r="G36" t="str">
            <v>-</v>
          </cell>
          <cell r="H36" t="str">
            <v>-</v>
          </cell>
          <cell r="I36">
            <v>19078</v>
          </cell>
          <cell r="J36">
            <v>4079</v>
          </cell>
        </row>
        <row r="37">
          <cell r="B37" t="str">
            <v>2575  Jan-Cil Portugl</v>
          </cell>
          <cell r="C37">
            <v>82969</v>
          </cell>
          <cell r="D37">
            <v>16052</v>
          </cell>
          <cell r="E37">
            <v>905</v>
          </cell>
          <cell r="F37">
            <v>2720</v>
          </cell>
          <cell r="G37">
            <v>70</v>
          </cell>
          <cell r="H37" t="str">
            <v>-</v>
          </cell>
          <cell r="I37">
            <v>19747</v>
          </cell>
          <cell r="J37">
            <v>3864</v>
          </cell>
        </row>
        <row r="38">
          <cell r="B38" t="str">
            <v>2625  Jan-Cil Scandin</v>
          </cell>
          <cell r="C38">
            <v>157600</v>
          </cell>
          <cell r="D38">
            <v>34902</v>
          </cell>
          <cell r="E38">
            <v>781</v>
          </cell>
          <cell r="F38">
            <v>7057</v>
          </cell>
          <cell r="G38">
            <v>266</v>
          </cell>
          <cell r="H38" t="str">
            <v>-</v>
          </cell>
          <cell r="I38">
            <v>43006</v>
          </cell>
          <cell r="J38">
            <v>7146</v>
          </cell>
        </row>
        <row r="39">
          <cell r="B39" t="str">
            <v>2605  Jan-Cil Spain</v>
          </cell>
          <cell r="C39">
            <v>145741</v>
          </cell>
          <cell r="D39">
            <v>38222</v>
          </cell>
          <cell r="E39">
            <v>956</v>
          </cell>
          <cell r="F39">
            <v>3846</v>
          </cell>
          <cell r="G39">
            <v>54</v>
          </cell>
          <cell r="H39" t="str">
            <v>-</v>
          </cell>
          <cell r="I39">
            <v>43078</v>
          </cell>
          <cell r="J39">
            <v>6012</v>
          </cell>
        </row>
        <row r="40">
          <cell r="B40" t="str">
            <v>W. Eur Cainzos</v>
          </cell>
          <cell r="C40">
            <v>1444935</v>
          </cell>
          <cell r="D40">
            <v>342703</v>
          </cell>
          <cell r="E40">
            <v>16347</v>
          </cell>
          <cell r="F40">
            <v>36538</v>
          </cell>
          <cell r="G40">
            <v>1000</v>
          </cell>
          <cell r="H40" t="str">
            <v>-</v>
          </cell>
          <cell r="I40">
            <v>396588</v>
          </cell>
          <cell r="J40">
            <v>57674</v>
          </cell>
        </row>
        <row r="42">
          <cell r="B42" t="str">
            <v>2126  Jan-Cil Czech Rep</v>
          </cell>
          <cell r="C42">
            <v>26551</v>
          </cell>
          <cell r="D42">
            <v>5897</v>
          </cell>
          <cell r="E42">
            <v>696</v>
          </cell>
          <cell r="F42">
            <v>864</v>
          </cell>
          <cell r="G42" t="str">
            <v>-</v>
          </cell>
          <cell r="H42" t="str">
            <v>-</v>
          </cell>
          <cell r="I42">
            <v>7457</v>
          </cell>
          <cell r="J42">
            <v>864</v>
          </cell>
        </row>
        <row r="43">
          <cell r="B43" t="str">
            <v>2135  Jan-Cil E Europe</v>
          </cell>
          <cell r="C43">
            <v>59628</v>
          </cell>
          <cell r="D43">
            <v>18442</v>
          </cell>
          <cell r="E43">
            <v>2445</v>
          </cell>
          <cell r="F43">
            <v>4033</v>
          </cell>
          <cell r="G43">
            <v>400</v>
          </cell>
          <cell r="H43" t="str">
            <v>-</v>
          </cell>
          <cell r="I43">
            <v>25320</v>
          </cell>
          <cell r="J43">
            <v>4033</v>
          </cell>
        </row>
        <row r="44">
          <cell r="B44" t="str">
            <v>2326  Jan-Cil Hungary</v>
          </cell>
          <cell r="C44">
            <v>18225</v>
          </cell>
          <cell r="D44">
            <v>4126</v>
          </cell>
          <cell r="E44">
            <v>140</v>
          </cell>
          <cell r="F44">
            <v>746</v>
          </cell>
          <cell r="G44">
            <v>14</v>
          </cell>
          <cell r="H44" t="str">
            <v>-</v>
          </cell>
          <cell r="I44">
            <v>5026</v>
          </cell>
          <cell r="J44">
            <v>746</v>
          </cell>
        </row>
        <row r="45">
          <cell r="B45" t="str">
            <v>4386  Jan-Cil Poland</v>
          </cell>
          <cell r="C45">
            <v>39686</v>
          </cell>
          <cell r="D45">
            <v>9892</v>
          </cell>
          <cell r="E45">
            <v>633</v>
          </cell>
          <cell r="F45">
            <v>1148</v>
          </cell>
          <cell r="G45">
            <v>55</v>
          </cell>
          <cell r="H45" t="str">
            <v>-</v>
          </cell>
          <cell r="I45">
            <v>11728</v>
          </cell>
          <cell r="J45">
            <v>1148</v>
          </cell>
        </row>
        <row r="46">
          <cell r="B46" t="str">
            <v>E. Eur Cainzos</v>
          </cell>
          <cell r="C46">
            <v>144090</v>
          </cell>
          <cell r="D46">
            <v>38357</v>
          </cell>
          <cell r="E46">
            <v>3914</v>
          </cell>
          <cell r="F46">
            <v>6791</v>
          </cell>
          <cell r="G46">
            <v>469</v>
          </cell>
          <cell r="H46" t="str">
            <v>-</v>
          </cell>
          <cell r="I46">
            <v>49531</v>
          </cell>
          <cell r="J46">
            <v>6791</v>
          </cell>
        </row>
        <row r="47">
          <cell r="B47" t="str">
            <v>Total Cainzos</v>
          </cell>
          <cell r="C47">
            <v>1589025</v>
          </cell>
          <cell r="D47">
            <v>381060</v>
          </cell>
          <cell r="E47">
            <v>20261</v>
          </cell>
          <cell r="F47">
            <v>43329</v>
          </cell>
          <cell r="G47">
            <v>1469</v>
          </cell>
          <cell r="H47" t="str">
            <v>-</v>
          </cell>
          <cell r="I47">
            <v>446119</v>
          </cell>
          <cell r="J47">
            <v>64465</v>
          </cell>
        </row>
        <row r="49">
          <cell r="B49" t="str">
            <v>3095  Jan-Cil Belgium</v>
          </cell>
          <cell r="C49">
            <v>162317</v>
          </cell>
          <cell r="D49">
            <v>33958</v>
          </cell>
          <cell r="E49">
            <v>2460</v>
          </cell>
          <cell r="F49">
            <v>2534</v>
          </cell>
          <cell r="G49">
            <v>83</v>
          </cell>
          <cell r="H49" t="str">
            <v>-</v>
          </cell>
          <cell r="I49">
            <v>39035</v>
          </cell>
          <cell r="J49">
            <v>5655</v>
          </cell>
        </row>
        <row r="50">
          <cell r="B50" t="str">
            <v>4250  Jan-Cil Holland</v>
          </cell>
          <cell r="C50">
            <v>107791</v>
          </cell>
          <cell r="D50">
            <v>24181</v>
          </cell>
          <cell r="E50">
            <v>460</v>
          </cell>
          <cell r="F50">
            <v>2442</v>
          </cell>
          <cell r="G50">
            <v>27</v>
          </cell>
          <cell r="H50" t="str">
            <v>-</v>
          </cell>
          <cell r="I50">
            <v>27110</v>
          </cell>
          <cell r="J50">
            <v>7098</v>
          </cell>
        </row>
        <row r="51">
          <cell r="B51" t="str">
            <v>2355  Jan-Cil Italy</v>
          </cell>
          <cell r="C51">
            <v>286367</v>
          </cell>
          <cell r="D51">
            <v>75121</v>
          </cell>
          <cell r="E51">
            <v>3433</v>
          </cell>
          <cell r="F51">
            <v>10236</v>
          </cell>
          <cell r="G51">
            <v>724</v>
          </cell>
          <cell r="H51" t="str">
            <v>-</v>
          </cell>
          <cell r="I51">
            <v>89514</v>
          </cell>
          <cell r="J51">
            <v>13313</v>
          </cell>
        </row>
        <row r="52">
          <cell r="B52" t="str">
            <v>2655  Jan-Cil Switzerland</v>
          </cell>
          <cell r="C52">
            <v>58466</v>
          </cell>
          <cell r="D52">
            <v>12937</v>
          </cell>
          <cell r="E52">
            <v>784</v>
          </cell>
          <cell r="F52">
            <v>2317</v>
          </cell>
          <cell r="G52">
            <v>117</v>
          </cell>
          <cell r="H52" t="str">
            <v>-</v>
          </cell>
          <cell r="I52">
            <v>16155</v>
          </cell>
          <cell r="J52">
            <v>3157</v>
          </cell>
        </row>
        <row r="53">
          <cell r="B53" t="str">
            <v>2725  Jan-Cil UK</v>
          </cell>
          <cell r="C53">
            <v>287524</v>
          </cell>
          <cell r="D53">
            <v>81459</v>
          </cell>
          <cell r="E53">
            <v>5292</v>
          </cell>
          <cell r="F53">
            <v>7366</v>
          </cell>
          <cell r="G53">
            <v>274</v>
          </cell>
          <cell r="H53" t="str">
            <v>-</v>
          </cell>
          <cell r="I53">
            <v>94391</v>
          </cell>
          <cell r="J53">
            <v>10271</v>
          </cell>
        </row>
        <row r="54">
          <cell r="B54" t="str">
            <v>W. Eur Verbeeck</v>
          </cell>
          <cell r="C54">
            <v>902465</v>
          </cell>
          <cell r="D54">
            <v>227656</v>
          </cell>
          <cell r="E54">
            <v>12429</v>
          </cell>
          <cell r="F54">
            <v>24895</v>
          </cell>
          <cell r="G54">
            <v>1225</v>
          </cell>
          <cell r="H54" t="str">
            <v>-</v>
          </cell>
          <cell r="I54">
            <v>266205</v>
          </cell>
          <cell r="J54">
            <v>39494</v>
          </cell>
        </row>
        <row r="57">
          <cell r="E57" t="str">
            <v>Multi By-Line Co</v>
          </cell>
          <cell r="F57" t="str">
            <v>ntrol Report</v>
          </cell>
          <cell r="H57" t="str">
            <v>REPORT DS</v>
          </cell>
          <cell r="I57" t="str">
            <v>00500B</v>
          </cell>
        </row>
        <row r="58">
          <cell r="H58" t="str">
            <v>PAGE</v>
          </cell>
          <cell r="I58">
            <v>2</v>
          </cell>
        </row>
        <row r="59">
          <cell r="H59" t="str">
            <v>DATE:  02</v>
          </cell>
          <cell r="I59" t="str">
            <v>/11/99</v>
          </cell>
        </row>
        <row r="60">
          <cell r="B60" t="str">
            <v>Period...: 1999 Bus Plan DE</v>
          </cell>
          <cell r="C60" t="str">
            <v>C Ytd</v>
          </cell>
          <cell r="H60" t="str">
            <v>TIME:  18</v>
          </cell>
          <cell r="I60" t="str">
            <v>:27</v>
          </cell>
        </row>
        <row r="62">
          <cell r="H62" t="str">
            <v>BASIS CUR</v>
          </cell>
          <cell r="I62" t="str">
            <v>RENT</v>
          </cell>
        </row>
        <row r="64">
          <cell r="E64" t="str">
            <v>Total</v>
          </cell>
        </row>
        <row r="65">
          <cell r="C65" t="str">
            <v>Net Trade Sales</v>
          </cell>
          <cell r="D65" t="str">
            <v>Total Marketing</v>
          </cell>
          <cell r="E65" t="str">
            <v>Distribution</v>
          </cell>
          <cell r="F65" t="str">
            <v>Net</v>
          </cell>
          <cell r="H65" t="str">
            <v>J&amp;J Hospital</v>
          </cell>
          <cell r="J65" t="str">
            <v>Gross</v>
          </cell>
        </row>
        <row r="66">
          <cell r="C66" t="str">
            <v>(Ex Interco)</v>
          </cell>
          <cell r="D66" t="str">
            <v>Expense</v>
          </cell>
          <cell r="E66" t="str">
            <v>Expense</v>
          </cell>
          <cell r="F66" t="str">
            <v>Administrative</v>
          </cell>
          <cell r="G66" t="str">
            <v>Legal</v>
          </cell>
          <cell r="H66" t="str">
            <v>Services</v>
          </cell>
          <cell r="J66" t="str">
            <v>Administration</v>
          </cell>
        </row>
        <row r="67">
          <cell r="B67" t="str">
            <v>COMPANY NAME</v>
          </cell>
          <cell r="C67" t="str">
            <v>200000  US $</v>
          </cell>
          <cell r="D67" t="str">
            <v>420000  US $</v>
          </cell>
          <cell r="E67" t="str">
            <v>470000  US $</v>
          </cell>
          <cell r="F67" t="str">
            <v>560000  US $</v>
          </cell>
          <cell r="G67" t="str">
            <v>600000  US $</v>
          </cell>
          <cell r="H67" t="str">
            <v>649580  US $</v>
          </cell>
          <cell r="I67" t="str">
            <v>TOTAL OPEX</v>
          </cell>
          <cell r="J67" t="str">
            <v>550000  US $</v>
          </cell>
        </row>
        <row r="68">
          <cell r="B68" t="str">
            <v>------------</v>
          </cell>
          <cell r="C68" t="str">
            <v>---------------</v>
          </cell>
          <cell r="D68" t="str">
            <v>---------------</v>
          </cell>
          <cell r="E68" t="str">
            <v>---------------</v>
          </cell>
          <cell r="F68" t="str">
            <v>---------------</v>
          </cell>
          <cell r="G68" t="str">
            <v>---------------</v>
          </cell>
          <cell r="H68" t="str">
            <v>---------------</v>
          </cell>
          <cell r="I68" t="str">
            <v>----------</v>
          </cell>
          <cell r="J68" t="str">
            <v>---------------</v>
          </cell>
        </row>
        <row r="70">
          <cell r="B70" t="str">
            <v>4967  Jan-Cil Israel</v>
          </cell>
          <cell r="C70">
            <v>14524</v>
          </cell>
          <cell r="D70">
            <v>5356</v>
          </cell>
          <cell r="E70">
            <v>1138</v>
          </cell>
          <cell r="F70">
            <v>991</v>
          </cell>
          <cell r="G70">
            <v>83</v>
          </cell>
          <cell r="H70" t="str">
            <v>-</v>
          </cell>
          <cell r="I70">
            <v>7568</v>
          </cell>
          <cell r="J70">
            <v>991</v>
          </cell>
        </row>
        <row r="71">
          <cell r="B71" t="str">
            <v>4720  Jan-Cil MEWA</v>
          </cell>
          <cell r="C71">
            <v>160130</v>
          </cell>
          <cell r="D71">
            <v>39279</v>
          </cell>
          <cell r="E71">
            <v>4407</v>
          </cell>
          <cell r="F71">
            <v>5143</v>
          </cell>
          <cell r="G71">
            <v>373</v>
          </cell>
          <cell r="H71" t="str">
            <v>-</v>
          </cell>
          <cell r="I71">
            <v>49202</v>
          </cell>
          <cell r="J71">
            <v>5143</v>
          </cell>
        </row>
        <row r="72">
          <cell r="B72" t="str">
            <v>4510  Jan-Cil So. Africa</v>
          </cell>
          <cell r="C72">
            <v>45597</v>
          </cell>
          <cell r="D72">
            <v>9564</v>
          </cell>
          <cell r="E72">
            <v>257</v>
          </cell>
          <cell r="F72">
            <v>1214</v>
          </cell>
          <cell r="G72">
            <v>41</v>
          </cell>
          <cell r="H72" t="str">
            <v>-</v>
          </cell>
          <cell r="I72">
            <v>11076</v>
          </cell>
          <cell r="J72">
            <v>2484</v>
          </cell>
        </row>
        <row r="73">
          <cell r="B73" t="str">
            <v>MEWAfr Verbeeck</v>
          </cell>
          <cell r="C73">
            <v>220251</v>
          </cell>
          <cell r="D73">
            <v>54199</v>
          </cell>
          <cell r="E73">
            <v>5802</v>
          </cell>
          <cell r="F73">
            <v>7348</v>
          </cell>
          <cell r="G73">
            <v>497</v>
          </cell>
          <cell r="H73" t="str">
            <v>-</v>
          </cell>
          <cell r="I73">
            <v>67846</v>
          </cell>
          <cell r="J73">
            <v>8618</v>
          </cell>
        </row>
        <row r="74">
          <cell r="B74" t="str">
            <v>Total Verbeeck</v>
          </cell>
          <cell r="C74">
            <v>1122716</v>
          </cell>
          <cell r="D74">
            <v>281855</v>
          </cell>
          <cell r="E74">
            <v>18231</v>
          </cell>
          <cell r="F74">
            <v>32243</v>
          </cell>
          <cell r="G74">
            <v>1722</v>
          </cell>
          <cell r="H74" t="str">
            <v>-</v>
          </cell>
          <cell r="I74">
            <v>334051</v>
          </cell>
          <cell r="J74">
            <v>48112</v>
          </cell>
        </row>
        <row r="76">
          <cell r="B76" t="str">
            <v>2380  Janssen Kyowa Japan</v>
          </cell>
          <cell r="C76">
            <v>223251</v>
          </cell>
          <cell r="D76">
            <v>86137</v>
          </cell>
          <cell r="E76">
            <v>16967</v>
          </cell>
          <cell r="F76">
            <v>11378</v>
          </cell>
          <cell r="G76">
            <v>25</v>
          </cell>
          <cell r="H76" t="str">
            <v>-</v>
          </cell>
          <cell r="I76">
            <v>114507</v>
          </cell>
          <cell r="J76">
            <v>17489</v>
          </cell>
        </row>
        <row r="77">
          <cell r="B77" t="str">
            <v>2400  Jan-Cil KK Japan</v>
          </cell>
          <cell r="C77" t="str">
            <v>-</v>
          </cell>
          <cell r="D77" t="str">
            <v>-</v>
          </cell>
          <cell r="E77" t="str">
            <v>-</v>
          </cell>
          <cell r="F77">
            <v>720</v>
          </cell>
          <cell r="G77" t="str">
            <v>-</v>
          </cell>
          <cell r="H77" t="str">
            <v>-</v>
          </cell>
          <cell r="I77">
            <v>720</v>
          </cell>
          <cell r="J77">
            <v>720</v>
          </cell>
        </row>
        <row r="78">
          <cell r="B78" t="str">
            <v>Japan Tanca</v>
          </cell>
          <cell r="C78">
            <v>223251</v>
          </cell>
          <cell r="D78">
            <v>86137</v>
          </cell>
          <cell r="E78">
            <v>16967</v>
          </cell>
          <cell r="F78">
            <v>12098</v>
          </cell>
          <cell r="G78">
            <v>25</v>
          </cell>
          <cell r="H78" t="str">
            <v>-</v>
          </cell>
          <cell r="I78">
            <v>115227</v>
          </cell>
          <cell r="J78">
            <v>18209</v>
          </cell>
        </row>
        <row r="80">
          <cell r="B80" t="str">
            <v>3450  Janssen China</v>
          </cell>
          <cell r="C80">
            <v>212787</v>
          </cell>
          <cell r="D80">
            <v>43700</v>
          </cell>
          <cell r="E80">
            <v>1366</v>
          </cell>
          <cell r="F80">
            <v>6475</v>
          </cell>
          <cell r="G80">
            <v>115</v>
          </cell>
          <cell r="H80" t="str">
            <v>-</v>
          </cell>
          <cell r="I80">
            <v>51656</v>
          </cell>
          <cell r="J80">
            <v>8565</v>
          </cell>
        </row>
        <row r="81">
          <cell r="B81" t="str">
            <v>2010  Jan-Cilag Pty Ltd</v>
          </cell>
          <cell r="C81">
            <v>92438</v>
          </cell>
          <cell r="D81">
            <v>22316</v>
          </cell>
          <cell r="E81">
            <v>1017</v>
          </cell>
          <cell r="F81">
            <v>3076</v>
          </cell>
          <cell r="G81">
            <v>171</v>
          </cell>
          <cell r="H81" t="str">
            <v>-</v>
          </cell>
          <cell r="I81">
            <v>26580</v>
          </cell>
          <cell r="J81">
            <v>3076</v>
          </cell>
        </row>
        <row r="82">
          <cell r="B82" t="str">
            <v>3840  Jan-Cil Hong Kong</v>
          </cell>
          <cell r="C82">
            <v>12319</v>
          </cell>
          <cell r="D82">
            <v>2822</v>
          </cell>
          <cell r="E82">
            <v>298</v>
          </cell>
          <cell r="F82">
            <v>737</v>
          </cell>
          <cell r="G82">
            <v>59</v>
          </cell>
          <cell r="H82" t="str">
            <v>-</v>
          </cell>
          <cell r="I82">
            <v>3916</v>
          </cell>
          <cell r="J82">
            <v>737</v>
          </cell>
        </row>
        <row r="83">
          <cell r="B83" t="str">
            <v>3873  Jan-Cilag India</v>
          </cell>
          <cell r="C83">
            <v>20995</v>
          </cell>
          <cell r="D83">
            <v>6003</v>
          </cell>
          <cell r="E83">
            <v>376</v>
          </cell>
          <cell r="F83">
            <v>782</v>
          </cell>
          <cell r="G83" t="str">
            <v>-</v>
          </cell>
          <cell r="H83" t="str">
            <v>-</v>
          </cell>
          <cell r="I83">
            <v>7161</v>
          </cell>
          <cell r="J83">
            <v>782</v>
          </cell>
        </row>
        <row r="84">
          <cell r="B84" t="str">
            <v>2440  Jan-Cil Korea</v>
          </cell>
          <cell r="C84">
            <v>78338</v>
          </cell>
          <cell r="D84">
            <v>17351</v>
          </cell>
          <cell r="E84">
            <v>345</v>
          </cell>
          <cell r="F84">
            <v>1803</v>
          </cell>
          <cell r="G84">
            <v>138</v>
          </cell>
          <cell r="H84" t="str">
            <v>-</v>
          </cell>
          <cell r="I84">
            <v>19637</v>
          </cell>
          <cell r="J84">
            <v>1803</v>
          </cell>
        </row>
        <row r="85">
          <cell r="B85" t="str">
            <v>4350  Jan-Cil Philippines</v>
          </cell>
          <cell r="C85">
            <v>18539</v>
          </cell>
          <cell r="D85">
            <v>5564</v>
          </cell>
          <cell r="E85" t="str">
            <v>-</v>
          </cell>
          <cell r="F85">
            <v>646</v>
          </cell>
          <cell r="G85">
            <v>24</v>
          </cell>
          <cell r="H85" t="str">
            <v>-</v>
          </cell>
          <cell r="I85">
            <v>6234</v>
          </cell>
          <cell r="J85">
            <v>852</v>
          </cell>
        </row>
        <row r="86">
          <cell r="B86" t="str">
            <v>3880  Jan-Cilag S.M.</v>
          </cell>
          <cell r="C86">
            <v>18616</v>
          </cell>
          <cell r="D86">
            <v>4113</v>
          </cell>
          <cell r="E86">
            <v>65</v>
          </cell>
          <cell r="F86">
            <v>1099</v>
          </cell>
          <cell r="G86">
            <v>31</v>
          </cell>
          <cell r="H86" t="str">
            <v>-</v>
          </cell>
          <cell r="I86">
            <v>5308</v>
          </cell>
          <cell r="J86">
            <v>1099</v>
          </cell>
        </row>
        <row r="87">
          <cell r="B87" t="str">
            <v>3885  Jan-Cil Indonesia</v>
          </cell>
          <cell r="C87">
            <v>5644</v>
          </cell>
          <cell r="D87">
            <v>1372</v>
          </cell>
          <cell r="E87" t="str">
            <v>-</v>
          </cell>
          <cell r="F87">
            <v>299</v>
          </cell>
          <cell r="G87">
            <v>5</v>
          </cell>
          <cell r="H87" t="str">
            <v>-</v>
          </cell>
          <cell r="I87">
            <v>1676</v>
          </cell>
          <cell r="J87">
            <v>299</v>
          </cell>
        </row>
        <row r="88">
          <cell r="B88" t="str">
            <v>4900  Jan-Cil Taiwan</v>
          </cell>
          <cell r="C88">
            <v>55267</v>
          </cell>
          <cell r="D88">
            <v>9090</v>
          </cell>
          <cell r="E88">
            <v>441</v>
          </cell>
          <cell r="F88">
            <v>1804</v>
          </cell>
          <cell r="G88">
            <v>75</v>
          </cell>
          <cell r="H88" t="str">
            <v>-</v>
          </cell>
          <cell r="I88">
            <v>11410</v>
          </cell>
          <cell r="J88">
            <v>2986</v>
          </cell>
        </row>
        <row r="89">
          <cell r="B89" t="str">
            <v>2670  Jan-Cil Thailand</v>
          </cell>
          <cell r="C89">
            <v>32684</v>
          </cell>
          <cell r="D89">
            <v>7788</v>
          </cell>
          <cell r="E89">
            <v>129</v>
          </cell>
          <cell r="F89">
            <v>1162</v>
          </cell>
          <cell r="G89">
            <v>19</v>
          </cell>
          <cell r="H89" t="str">
            <v>-</v>
          </cell>
          <cell r="I89">
            <v>9098</v>
          </cell>
          <cell r="J89">
            <v>1162</v>
          </cell>
        </row>
        <row r="90">
          <cell r="B90" t="str">
            <v>Asia/Pac Chang</v>
          </cell>
          <cell r="C90">
            <v>547627</v>
          </cell>
          <cell r="D90">
            <v>120119</v>
          </cell>
          <cell r="E90">
            <v>4037</v>
          </cell>
          <cell r="F90">
            <v>17883</v>
          </cell>
          <cell r="G90">
            <v>637</v>
          </cell>
          <cell r="H90" t="str">
            <v>-</v>
          </cell>
          <cell r="I90">
            <v>142676</v>
          </cell>
          <cell r="J90">
            <v>21361</v>
          </cell>
        </row>
        <row r="91">
          <cell r="B91" t="str">
            <v>Total Asia/Pacific</v>
          </cell>
          <cell r="C91">
            <v>770878</v>
          </cell>
          <cell r="D91">
            <v>206256</v>
          </cell>
          <cell r="E91">
            <v>21004</v>
          </cell>
          <cell r="F91">
            <v>29981</v>
          </cell>
          <cell r="G91">
            <v>662</v>
          </cell>
          <cell r="H91" t="str">
            <v>-</v>
          </cell>
          <cell r="I91">
            <v>257903</v>
          </cell>
          <cell r="J91">
            <v>39570</v>
          </cell>
        </row>
        <row r="93">
          <cell r="B93" t="str">
            <v>3090  Janssen Belgium</v>
          </cell>
          <cell r="C93">
            <v>70991</v>
          </cell>
          <cell r="D93">
            <v>35091</v>
          </cell>
          <cell r="E93">
            <v>5700</v>
          </cell>
          <cell r="F93">
            <v>33373</v>
          </cell>
          <cell r="G93">
            <v>3134</v>
          </cell>
          <cell r="H93" t="str">
            <v>-</v>
          </cell>
          <cell r="I93">
            <v>77298</v>
          </cell>
          <cell r="J93">
            <v>51270</v>
          </cell>
        </row>
        <row r="94">
          <cell r="B94" t="str">
            <v>3950  Janssen Ireland Mfg</v>
          </cell>
          <cell r="C94">
            <v>67666</v>
          </cell>
          <cell r="D94" t="str">
            <v>-</v>
          </cell>
          <cell r="E94">
            <v>659</v>
          </cell>
          <cell r="F94">
            <v>1444</v>
          </cell>
          <cell r="G94">
            <v>22</v>
          </cell>
          <cell r="H94" t="str">
            <v>-</v>
          </cell>
          <cell r="I94">
            <v>2125</v>
          </cell>
          <cell r="J94">
            <v>2626</v>
          </cell>
        </row>
        <row r="95">
          <cell r="B95" t="str">
            <v>4680  Cilag CH-Schaff Oper</v>
          </cell>
          <cell r="C95">
            <v>41302</v>
          </cell>
          <cell r="D95">
            <v>3943</v>
          </cell>
          <cell r="E95">
            <v>5031</v>
          </cell>
          <cell r="F95">
            <v>5165</v>
          </cell>
          <cell r="G95">
            <v>146</v>
          </cell>
          <cell r="H95" t="str">
            <v>-</v>
          </cell>
          <cell r="I95">
            <v>14285</v>
          </cell>
          <cell r="J95">
            <v>9508</v>
          </cell>
        </row>
        <row r="96">
          <cell r="B96" t="str">
            <v>4690  Jan-Cilag Zug</v>
          </cell>
          <cell r="C96">
            <v>30927</v>
          </cell>
          <cell r="D96">
            <v>3238</v>
          </cell>
          <cell r="E96">
            <v>5938</v>
          </cell>
          <cell r="F96">
            <v>3454</v>
          </cell>
          <cell r="G96">
            <v>731</v>
          </cell>
          <cell r="H96" t="str">
            <v>-</v>
          </cell>
          <cell r="I96">
            <v>13361</v>
          </cell>
          <cell r="J96">
            <v>3454</v>
          </cell>
        </row>
        <row r="97">
          <cell r="B97" t="str">
            <v>3010  Tasmanian Alkaloids</v>
          </cell>
          <cell r="C97">
            <v>33209</v>
          </cell>
          <cell r="D97">
            <v>326</v>
          </cell>
          <cell r="E97" t="str">
            <v>-</v>
          </cell>
          <cell r="F97">
            <v>652</v>
          </cell>
          <cell r="G97">
            <v>10</v>
          </cell>
          <cell r="H97" t="str">
            <v>-</v>
          </cell>
          <cell r="I97">
            <v>988</v>
          </cell>
          <cell r="J97">
            <v>697</v>
          </cell>
        </row>
        <row r="98">
          <cell r="B98" t="str">
            <v>2660  Silsa Switzerland</v>
          </cell>
          <cell r="C98" t="str">
            <v>-</v>
          </cell>
          <cell r="D98" t="str">
            <v>-</v>
          </cell>
          <cell r="E98" t="str">
            <v>-</v>
          </cell>
          <cell r="F98">
            <v>3</v>
          </cell>
          <cell r="G98">
            <v>2</v>
          </cell>
          <cell r="H98" t="str">
            <v>-</v>
          </cell>
          <cell r="I98">
            <v>5</v>
          </cell>
          <cell r="J98">
            <v>3</v>
          </cell>
        </row>
        <row r="99">
          <cell r="B99" t="str">
            <v>1660  Noramco</v>
          </cell>
          <cell r="C99">
            <v>42405</v>
          </cell>
          <cell r="D99">
            <v>386</v>
          </cell>
          <cell r="E99">
            <v>200</v>
          </cell>
          <cell r="F99">
            <v>1186</v>
          </cell>
          <cell r="G99">
            <v>200</v>
          </cell>
          <cell r="H99" t="str">
            <v>-</v>
          </cell>
          <cell r="I99">
            <v>1972</v>
          </cell>
          <cell r="J99">
            <v>5022</v>
          </cell>
        </row>
        <row r="100">
          <cell r="B100" t="str">
            <v>Tot Sourcing Co</v>
          </cell>
          <cell r="C100">
            <v>286500</v>
          </cell>
          <cell r="D100">
            <v>42984</v>
          </cell>
          <cell r="E100">
            <v>17528</v>
          </cell>
          <cell r="F100">
            <v>45277</v>
          </cell>
          <cell r="G100">
            <v>4245</v>
          </cell>
          <cell r="H100" t="str">
            <v>-</v>
          </cell>
          <cell r="I100">
            <v>110034</v>
          </cell>
          <cell r="J100">
            <v>72580</v>
          </cell>
        </row>
        <row r="101">
          <cell r="B101" t="str">
            <v>Total Tanca</v>
          </cell>
          <cell r="C101">
            <v>5749119</v>
          </cell>
          <cell r="D101">
            <v>1383370</v>
          </cell>
          <cell r="E101">
            <v>86509</v>
          </cell>
          <cell r="F101">
            <v>191927</v>
          </cell>
          <cell r="G101">
            <v>12398</v>
          </cell>
          <cell r="H101" t="str">
            <v>-</v>
          </cell>
          <cell r="I101">
            <v>1674204</v>
          </cell>
          <cell r="J101">
            <v>294770</v>
          </cell>
        </row>
        <row r="103">
          <cell r="B103" t="str">
            <v>3130  Janssen GTSC</v>
          </cell>
          <cell r="C103" t="str">
            <v>-</v>
          </cell>
          <cell r="D103" t="str">
            <v>-</v>
          </cell>
          <cell r="E103" t="str">
            <v>-</v>
          </cell>
          <cell r="F103">
            <v>371</v>
          </cell>
          <cell r="G103" t="str">
            <v>-</v>
          </cell>
          <cell r="H103" t="str">
            <v>-</v>
          </cell>
          <cell r="I103">
            <v>371</v>
          </cell>
          <cell r="J103">
            <v>371</v>
          </cell>
        </row>
        <row r="104">
          <cell r="B104" t="str">
            <v>3131  Intl Finl Svcs</v>
          </cell>
          <cell r="C104" t="str">
            <v>-</v>
          </cell>
          <cell r="D104" t="str">
            <v>-</v>
          </cell>
          <cell r="E104" t="str">
            <v>-</v>
          </cell>
          <cell r="F104">
            <v>382</v>
          </cell>
          <cell r="G104" t="str">
            <v>-</v>
          </cell>
          <cell r="H104" t="str">
            <v>-</v>
          </cell>
          <cell r="I104">
            <v>382</v>
          </cell>
          <cell r="J104">
            <v>382</v>
          </cell>
        </row>
        <row r="105">
          <cell r="B105" t="str">
            <v>3920  Janssen Ireland Inv</v>
          </cell>
          <cell r="C105" t="str">
            <v>-</v>
          </cell>
          <cell r="D105" t="str">
            <v>-</v>
          </cell>
          <cell r="E105" t="str">
            <v>-</v>
          </cell>
          <cell r="F105">
            <v>80</v>
          </cell>
          <cell r="G105" t="str">
            <v>-</v>
          </cell>
          <cell r="H105" t="str">
            <v>-</v>
          </cell>
          <cell r="I105">
            <v>80</v>
          </cell>
          <cell r="J105">
            <v>80</v>
          </cell>
        </row>
        <row r="106">
          <cell r="B106" t="str">
            <v>Tot Fincl Ctrs</v>
          </cell>
          <cell r="C106" t="str">
            <v>-</v>
          </cell>
          <cell r="D106" t="str">
            <v>-</v>
          </cell>
          <cell r="E106" t="str">
            <v>-</v>
          </cell>
          <cell r="F106">
            <v>833</v>
          </cell>
          <cell r="G106" t="str">
            <v>-</v>
          </cell>
          <cell r="H106" t="str">
            <v>-</v>
          </cell>
          <cell r="I106">
            <v>833</v>
          </cell>
          <cell r="J106">
            <v>833</v>
          </cell>
        </row>
        <row r="109">
          <cell r="E109" t="str">
            <v>Multi By-Line Co</v>
          </cell>
          <cell r="F109" t="str">
            <v>ntrol Report</v>
          </cell>
          <cell r="H109" t="str">
            <v>REPORT DS</v>
          </cell>
          <cell r="I109" t="str">
            <v>00500B</v>
          </cell>
        </row>
        <row r="110">
          <cell r="H110" t="str">
            <v>PAGE</v>
          </cell>
          <cell r="I110">
            <v>3</v>
          </cell>
        </row>
        <row r="111">
          <cell r="H111" t="str">
            <v>DATE:  02</v>
          </cell>
          <cell r="I111" t="str">
            <v>/11/99</v>
          </cell>
        </row>
        <row r="112">
          <cell r="B112" t="str">
            <v>Period...: 1999 Bus Plan DE</v>
          </cell>
          <cell r="C112" t="str">
            <v>C Ytd</v>
          </cell>
          <cell r="H112" t="str">
            <v>TIME:  18</v>
          </cell>
          <cell r="I112" t="str">
            <v>:27</v>
          </cell>
        </row>
        <row r="114">
          <cell r="H114" t="str">
            <v>BASIS CUR</v>
          </cell>
          <cell r="I114" t="str">
            <v>RENT</v>
          </cell>
        </row>
        <row r="116">
          <cell r="E116" t="str">
            <v>Total</v>
          </cell>
        </row>
        <row r="117">
          <cell r="C117" t="str">
            <v>Net Trade Sales</v>
          </cell>
          <cell r="D117" t="str">
            <v>Total Marketing</v>
          </cell>
          <cell r="E117" t="str">
            <v>Distribution</v>
          </cell>
          <cell r="F117" t="str">
            <v>Net</v>
          </cell>
          <cell r="H117" t="str">
            <v>J&amp;J Hospital</v>
          </cell>
          <cell r="J117" t="str">
            <v>Gross</v>
          </cell>
        </row>
        <row r="118">
          <cell r="C118" t="str">
            <v>(Ex Interco)</v>
          </cell>
          <cell r="D118" t="str">
            <v>Expense</v>
          </cell>
          <cell r="E118" t="str">
            <v>Expense</v>
          </cell>
          <cell r="F118" t="str">
            <v>Administrative</v>
          </cell>
          <cell r="G118" t="str">
            <v>Legal</v>
          </cell>
          <cell r="H118" t="str">
            <v>Services</v>
          </cell>
          <cell r="J118" t="str">
            <v>Administration</v>
          </cell>
        </row>
        <row r="119">
          <cell r="B119" t="str">
            <v>COMPANY NAME</v>
          </cell>
          <cell r="C119" t="str">
            <v>200000  US $</v>
          </cell>
          <cell r="D119" t="str">
            <v>420000  US $</v>
          </cell>
          <cell r="E119" t="str">
            <v>470000  US $</v>
          </cell>
          <cell r="F119" t="str">
            <v>560000  US $</v>
          </cell>
          <cell r="G119" t="str">
            <v>600000  US $</v>
          </cell>
          <cell r="H119" t="str">
            <v>649580  US $</v>
          </cell>
          <cell r="I119" t="str">
            <v>TOTAL OPEX</v>
          </cell>
          <cell r="J119" t="str">
            <v>550000  US $</v>
          </cell>
        </row>
        <row r="120">
          <cell r="B120" t="str">
            <v>------------</v>
          </cell>
          <cell r="C120" t="str">
            <v>---------------</v>
          </cell>
          <cell r="D120" t="str">
            <v>---------------</v>
          </cell>
          <cell r="E120" t="str">
            <v>---------------</v>
          </cell>
          <cell r="F120" t="str">
            <v>---------------</v>
          </cell>
          <cell r="G120" t="str">
            <v>---------------</v>
          </cell>
          <cell r="H120" t="str">
            <v>---------------</v>
          </cell>
          <cell r="I120" t="str">
            <v>----------</v>
          </cell>
          <cell r="J120" t="str">
            <v>---------------</v>
          </cell>
        </row>
        <row r="122">
          <cell r="B122" t="str">
            <v>1270  RWJ PRI USA</v>
          </cell>
          <cell r="C122" t="str">
            <v>-</v>
          </cell>
          <cell r="D122" t="str">
            <v>-</v>
          </cell>
          <cell r="E122" t="str">
            <v>-</v>
          </cell>
          <cell r="F122" t="str">
            <v>-</v>
          </cell>
          <cell r="G122">
            <v>3780</v>
          </cell>
          <cell r="H122" t="str">
            <v>-</v>
          </cell>
          <cell r="I122">
            <v>3780</v>
          </cell>
          <cell r="J122">
            <v>71160</v>
          </cell>
        </row>
        <row r="123">
          <cell r="B123" t="str">
            <v>4740  RWJ PRI Switzerland</v>
          </cell>
          <cell r="C123" t="str">
            <v>-</v>
          </cell>
          <cell r="D123" t="str">
            <v>-</v>
          </cell>
          <cell r="E123" t="str">
            <v>-</v>
          </cell>
          <cell r="F123" t="str">
            <v>-</v>
          </cell>
          <cell r="G123">
            <v>37</v>
          </cell>
          <cell r="H123" t="str">
            <v>-</v>
          </cell>
          <cell r="I123">
            <v>37</v>
          </cell>
          <cell r="J123">
            <v>3279</v>
          </cell>
        </row>
        <row r="124">
          <cell r="B124" t="str">
            <v>Total PRI</v>
          </cell>
          <cell r="C124" t="str">
            <v>-</v>
          </cell>
          <cell r="D124" t="str">
            <v>-</v>
          </cell>
          <cell r="E124" t="str">
            <v>-</v>
          </cell>
          <cell r="F124" t="str">
            <v>-</v>
          </cell>
          <cell r="G124">
            <v>3817</v>
          </cell>
          <cell r="H124" t="str">
            <v>-</v>
          </cell>
          <cell r="I124">
            <v>3817</v>
          </cell>
          <cell r="J124">
            <v>74439</v>
          </cell>
        </row>
        <row r="125">
          <cell r="B125" t="str">
            <v>Total Research</v>
          </cell>
          <cell r="C125" t="str">
            <v>-</v>
          </cell>
          <cell r="D125" t="str">
            <v>-</v>
          </cell>
          <cell r="E125" t="str">
            <v>-</v>
          </cell>
          <cell r="F125" t="str">
            <v>-</v>
          </cell>
          <cell r="G125">
            <v>3817</v>
          </cell>
          <cell r="H125" t="str">
            <v>-</v>
          </cell>
          <cell r="I125">
            <v>3817</v>
          </cell>
          <cell r="J125">
            <v>74439</v>
          </cell>
        </row>
        <row r="127">
          <cell r="B127" t="str">
            <v>1960  Commercial Devel-USA</v>
          </cell>
          <cell r="C127" t="str">
            <v>-</v>
          </cell>
          <cell r="D127">
            <v>40553</v>
          </cell>
          <cell r="E127" t="str">
            <v>-</v>
          </cell>
          <cell r="F127" t="str">
            <v>-</v>
          </cell>
          <cell r="G127" t="str">
            <v>-</v>
          </cell>
          <cell r="H127" t="str">
            <v>-</v>
          </cell>
          <cell r="I127">
            <v>40553</v>
          </cell>
          <cell r="J127" t="str">
            <v>-</v>
          </cell>
        </row>
        <row r="128">
          <cell r="B128" t="str">
            <v>Total Pharmaceuticals</v>
          </cell>
          <cell r="C128">
            <v>9565606</v>
          </cell>
          <cell r="D128">
            <v>2371014</v>
          </cell>
          <cell r="E128">
            <v>123404</v>
          </cell>
          <cell r="F128">
            <v>246991</v>
          </cell>
          <cell r="G128">
            <v>23010</v>
          </cell>
          <cell r="H128" t="str">
            <v>-</v>
          </cell>
          <cell r="I128">
            <v>2764419</v>
          </cell>
          <cell r="J128">
            <v>476965</v>
          </cell>
        </row>
        <row r="129">
          <cell r="B129" t="str">
            <v>Total Cos as Rptd</v>
          </cell>
          <cell r="C129">
            <v>9565606</v>
          </cell>
          <cell r="D129">
            <v>2371014</v>
          </cell>
          <cell r="E129">
            <v>123404</v>
          </cell>
          <cell r="F129">
            <v>246991</v>
          </cell>
          <cell r="G129">
            <v>23010</v>
          </cell>
          <cell r="H129" t="str">
            <v>-</v>
          </cell>
          <cell r="I129">
            <v>2764419</v>
          </cell>
          <cell r="J129">
            <v>476965</v>
          </cell>
        </row>
      </sheetData>
      <sheetData sheetId="4" refreshError="1">
        <row r="13">
          <cell r="B13" t="str">
            <v>COMPANY NAME</v>
          </cell>
          <cell r="C13" t="str">
            <v>200000  US $</v>
          </cell>
          <cell r="D13" t="str">
            <v>420000  US $</v>
          </cell>
          <cell r="E13" t="str">
            <v>470000  US $</v>
          </cell>
          <cell r="F13" t="str">
            <v>560000  US $</v>
          </cell>
          <cell r="G13" t="str">
            <v>600000  US $</v>
          </cell>
          <cell r="H13" t="str">
            <v>649580  US $</v>
          </cell>
          <cell r="I13" t="str">
            <v>TOTAL OPEX</v>
          </cell>
          <cell r="J13" t="str">
            <v>550000  US $</v>
          </cell>
        </row>
        <row r="14">
          <cell r="B14" t="str">
            <v>------------</v>
          </cell>
          <cell r="C14" t="str">
            <v>---------------</v>
          </cell>
          <cell r="D14" t="str">
            <v>---------------</v>
          </cell>
          <cell r="E14" t="str">
            <v>---------------</v>
          </cell>
          <cell r="F14" t="str">
            <v>---------------</v>
          </cell>
          <cell r="G14" t="str">
            <v>---------------</v>
          </cell>
          <cell r="H14" t="str">
            <v>---------------</v>
          </cell>
          <cell r="I14" t="str">
            <v>----------</v>
          </cell>
          <cell r="J14" t="str">
            <v>---------------</v>
          </cell>
        </row>
        <row r="16">
          <cell r="B16" t="str">
            <v>1540  Ortho McNeil Pharm</v>
          </cell>
          <cell r="C16">
            <v>2435980</v>
          </cell>
          <cell r="D16">
            <v>658730</v>
          </cell>
          <cell r="E16">
            <v>20913</v>
          </cell>
          <cell r="F16">
            <v>30930</v>
          </cell>
          <cell r="G16">
            <v>4750</v>
          </cell>
          <cell r="H16" t="str">
            <v>-</v>
          </cell>
          <cell r="I16">
            <v>715323</v>
          </cell>
          <cell r="J16">
            <v>65613</v>
          </cell>
        </row>
        <row r="17">
          <cell r="B17" t="str">
            <v>1290  Ortho Biotech US</v>
          </cell>
          <cell r="C17">
            <v>1275000</v>
          </cell>
          <cell r="D17">
            <v>233000</v>
          </cell>
          <cell r="E17">
            <v>9700</v>
          </cell>
          <cell r="F17">
            <v>11500</v>
          </cell>
          <cell r="G17">
            <v>850</v>
          </cell>
          <cell r="H17" t="str">
            <v>-</v>
          </cell>
          <cell r="I17">
            <v>255050</v>
          </cell>
          <cell r="J17">
            <v>23000</v>
          </cell>
        </row>
        <row r="19">
          <cell r="B19" t="str">
            <v>2860  Jan-Cil Argent-HI</v>
          </cell>
          <cell r="C19">
            <v>71298</v>
          </cell>
          <cell r="D19">
            <v>19871</v>
          </cell>
          <cell r="E19">
            <v>1070</v>
          </cell>
          <cell r="F19">
            <v>1394</v>
          </cell>
          <cell r="G19">
            <v>215</v>
          </cell>
          <cell r="H19" t="str">
            <v>-</v>
          </cell>
          <cell r="I19">
            <v>22550</v>
          </cell>
          <cell r="J19">
            <v>3050</v>
          </cell>
        </row>
        <row r="20">
          <cell r="B20" t="str">
            <v>3160  Jan-Cil Brazil-HI</v>
          </cell>
          <cell r="C20">
            <v>247155</v>
          </cell>
          <cell r="D20">
            <v>67732</v>
          </cell>
          <cell r="E20">
            <v>4553</v>
          </cell>
          <cell r="F20">
            <v>5865</v>
          </cell>
          <cell r="G20">
            <v>685</v>
          </cell>
          <cell r="H20" t="str">
            <v>-</v>
          </cell>
          <cell r="I20">
            <v>78835</v>
          </cell>
          <cell r="J20">
            <v>11332</v>
          </cell>
        </row>
        <row r="21">
          <cell r="B21" t="str">
            <v>2117  Jan-Cil Colombia</v>
          </cell>
          <cell r="C21">
            <v>15451</v>
          </cell>
          <cell r="D21">
            <v>3911</v>
          </cell>
          <cell r="E21">
            <v>263</v>
          </cell>
          <cell r="F21">
            <v>919</v>
          </cell>
          <cell r="G21">
            <v>9</v>
          </cell>
          <cell r="H21" t="str">
            <v>-</v>
          </cell>
          <cell r="I21">
            <v>5102</v>
          </cell>
          <cell r="J21">
            <v>919</v>
          </cell>
        </row>
        <row r="22">
          <cell r="B22" t="str">
            <v>2490  Jan-Cil Mexico</v>
          </cell>
          <cell r="C22">
            <v>164663</v>
          </cell>
          <cell r="D22">
            <v>42090</v>
          </cell>
          <cell r="E22">
            <v>2470</v>
          </cell>
          <cell r="F22">
            <v>5852</v>
          </cell>
          <cell r="G22">
            <v>295</v>
          </cell>
          <cell r="H22" t="str">
            <v>-</v>
          </cell>
          <cell r="I22">
            <v>50707</v>
          </cell>
          <cell r="J22">
            <v>6802</v>
          </cell>
        </row>
        <row r="23">
          <cell r="B23" t="str">
            <v>5252  Jan-Cil Venezuela</v>
          </cell>
          <cell r="C23">
            <v>16352</v>
          </cell>
          <cell r="D23">
            <v>3460</v>
          </cell>
          <cell r="E23">
            <v>318</v>
          </cell>
          <cell r="F23">
            <v>861</v>
          </cell>
          <cell r="G23" t="str">
            <v>-</v>
          </cell>
          <cell r="H23" t="str">
            <v>-</v>
          </cell>
          <cell r="I23">
            <v>4639</v>
          </cell>
          <cell r="J23">
            <v>861</v>
          </cell>
        </row>
        <row r="24">
          <cell r="B24" t="str">
            <v>Total Latin Am.</v>
          </cell>
          <cell r="C24">
            <v>514919</v>
          </cell>
          <cell r="D24">
            <v>137064</v>
          </cell>
          <cell r="E24">
            <v>8674</v>
          </cell>
          <cell r="F24">
            <v>14891</v>
          </cell>
          <cell r="G24">
            <v>1204</v>
          </cell>
          <cell r="H24" t="str">
            <v>-</v>
          </cell>
          <cell r="I24">
            <v>161833</v>
          </cell>
          <cell r="J24">
            <v>22964</v>
          </cell>
        </row>
        <row r="26">
          <cell r="B26" t="str">
            <v>3290  Jan-Ortho Canada</v>
          </cell>
          <cell r="C26">
            <v>247376</v>
          </cell>
          <cell r="D26">
            <v>57638</v>
          </cell>
          <cell r="E26">
            <v>2721</v>
          </cell>
          <cell r="F26">
            <v>8163</v>
          </cell>
          <cell r="G26">
            <v>327</v>
          </cell>
          <cell r="H26" t="str">
            <v>-</v>
          </cell>
          <cell r="I26">
            <v>68849</v>
          </cell>
          <cell r="J26">
            <v>9904</v>
          </cell>
        </row>
        <row r="28">
          <cell r="B28" t="str">
            <v>1295  Ortho Biotech Intl</v>
          </cell>
          <cell r="C28">
            <v>13014</v>
          </cell>
          <cell r="D28" t="str">
            <v>-</v>
          </cell>
          <cell r="E28" t="str">
            <v>-</v>
          </cell>
          <cell r="F28" t="str">
            <v>-</v>
          </cell>
          <cell r="G28" t="str">
            <v>-</v>
          </cell>
          <cell r="H28" t="str">
            <v>-</v>
          </cell>
          <cell r="I28" t="str">
            <v>-</v>
          </cell>
          <cell r="J28" t="str">
            <v>-</v>
          </cell>
        </row>
        <row r="29">
          <cell r="B29" t="str">
            <v>Total Tattle</v>
          </cell>
          <cell r="C29">
            <v>4486289</v>
          </cell>
          <cell r="D29">
            <v>1086432</v>
          </cell>
          <cell r="E29">
            <v>42008</v>
          </cell>
          <cell r="F29">
            <v>65484</v>
          </cell>
          <cell r="G29">
            <v>7131</v>
          </cell>
          <cell r="H29" t="str">
            <v>-</v>
          </cell>
          <cell r="I29">
            <v>1201055</v>
          </cell>
          <cell r="J29">
            <v>121481</v>
          </cell>
        </row>
        <row r="31">
          <cell r="B31" t="str">
            <v>1740  Janssen USA</v>
          </cell>
          <cell r="C31">
            <v>2200000</v>
          </cell>
          <cell r="D31">
            <v>583309</v>
          </cell>
          <cell r="E31">
            <v>9876</v>
          </cell>
          <cell r="F31">
            <v>44498</v>
          </cell>
          <cell r="G31">
            <v>4476</v>
          </cell>
          <cell r="H31" t="str">
            <v>-</v>
          </cell>
          <cell r="I31">
            <v>642159</v>
          </cell>
          <cell r="J31">
            <v>77793</v>
          </cell>
        </row>
        <row r="33">
          <cell r="B33" t="str">
            <v>3065  Jan-Cil Austria</v>
          </cell>
          <cell r="C33">
            <v>93830</v>
          </cell>
          <cell r="D33">
            <v>15142</v>
          </cell>
          <cell r="E33">
            <v>670</v>
          </cell>
          <cell r="F33">
            <v>3283</v>
          </cell>
          <cell r="G33">
            <v>140</v>
          </cell>
          <cell r="H33" t="str">
            <v>-</v>
          </cell>
          <cell r="I33">
            <v>19235</v>
          </cell>
          <cell r="J33">
            <v>3283</v>
          </cell>
        </row>
        <row r="34">
          <cell r="B34" t="str">
            <v>3535  Jan-Cil France</v>
          </cell>
          <cell r="C34">
            <v>465400</v>
          </cell>
          <cell r="D34">
            <v>110783</v>
          </cell>
          <cell r="E34">
            <v>6963</v>
          </cell>
          <cell r="F34">
            <v>7876</v>
          </cell>
          <cell r="G34" t="str">
            <v>-</v>
          </cell>
          <cell r="H34" t="str">
            <v>-</v>
          </cell>
          <cell r="I34">
            <v>125622</v>
          </cell>
          <cell r="J34">
            <v>18106</v>
          </cell>
        </row>
        <row r="35">
          <cell r="B35" t="str">
            <v>2265  Jan-Cil Germany</v>
          </cell>
          <cell r="C35">
            <v>521908</v>
          </cell>
          <cell r="D35">
            <v>134874</v>
          </cell>
          <cell r="E35">
            <v>5514</v>
          </cell>
          <cell r="F35">
            <v>8109</v>
          </cell>
          <cell r="G35">
            <v>482</v>
          </cell>
          <cell r="H35" t="str">
            <v>-</v>
          </cell>
          <cell r="I35">
            <v>148979</v>
          </cell>
          <cell r="J35">
            <v>15701</v>
          </cell>
        </row>
        <row r="36">
          <cell r="B36" t="str">
            <v>2315  Jan-Cil Greece</v>
          </cell>
          <cell r="C36">
            <v>91349</v>
          </cell>
          <cell r="D36">
            <v>16162</v>
          </cell>
          <cell r="E36">
            <v>1025</v>
          </cell>
          <cell r="F36">
            <v>4488</v>
          </cell>
          <cell r="G36" t="str">
            <v>-</v>
          </cell>
          <cell r="H36" t="str">
            <v>-</v>
          </cell>
          <cell r="I36">
            <v>21675</v>
          </cell>
          <cell r="J36">
            <v>4488</v>
          </cell>
        </row>
        <row r="37">
          <cell r="B37" t="str">
            <v>2575  Jan-Cil Portugl</v>
          </cell>
          <cell r="C37">
            <v>100074</v>
          </cell>
          <cell r="D37">
            <v>19424</v>
          </cell>
          <cell r="E37">
            <v>960</v>
          </cell>
          <cell r="F37">
            <v>2862</v>
          </cell>
          <cell r="G37">
            <v>76</v>
          </cell>
          <cell r="H37" t="str">
            <v>-</v>
          </cell>
          <cell r="I37">
            <v>23322</v>
          </cell>
          <cell r="J37">
            <v>4066</v>
          </cell>
        </row>
        <row r="38">
          <cell r="B38" t="str">
            <v>2625  Jan-Cil Scandin</v>
          </cell>
          <cell r="C38">
            <v>174226</v>
          </cell>
          <cell r="D38">
            <v>38954</v>
          </cell>
          <cell r="E38">
            <v>803</v>
          </cell>
          <cell r="F38">
            <v>7235</v>
          </cell>
          <cell r="G38">
            <v>267</v>
          </cell>
          <cell r="H38" t="str">
            <v>-</v>
          </cell>
          <cell r="I38">
            <v>47259</v>
          </cell>
          <cell r="J38">
            <v>7337</v>
          </cell>
        </row>
        <row r="39">
          <cell r="B39" t="str">
            <v>2605  Jan-Cil Spain</v>
          </cell>
          <cell r="C39">
            <v>176801</v>
          </cell>
          <cell r="D39">
            <v>45274</v>
          </cell>
          <cell r="E39">
            <v>1181</v>
          </cell>
          <cell r="F39">
            <v>4067</v>
          </cell>
          <cell r="G39">
            <v>53</v>
          </cell>
          <cell r="H39" t="str">
            <v>-</v>
          </cell>
          <cell r="I39">
            <v>50575</v>
          </cell>
          <cell r="J39">
            <v>6358</v>
          </cell>
        </row>
        <row r="40">
          <cell r="B40" t="str">
            <v>W. Eur Cainzos</v>
          </cell>
          <cell r="C40">
            <v>1623588</v>
          </cell>
          <cell r="D40">
            <v>380613</v>
          </cell>
          <cell r="E40">
            <v>17116</v>
          </cell>
          <cell r="F40">
            <v>37920</v>
          </cell>
          <cell r="G40">
            <v>1018</v>
          </cell>
          <cell r="H40" t="str">
            <v>-</v>
          </cell>
          <cell r="I40">
            <v>436667</v>
          </cell>
          <cell r="J40">
            <v>59339</v>
          </cell>
        </row>
        <row r="42">
          <cell r="B42" t="str">
            <v>2126  Jan-Cil Czech Rep</v>
          </cell>
          <cell r="C42">
            <v>26138</v>
          </cell>
          <cell r="D42">
            <v>5777</v>
          </cell>
          <cell r="E42">
            <v>680</v>
          </cell>
          <cell r="F42">
            <v>808</v>
          </cell>
          <cell r="G42" t="str">
            <v>-</v>
          </cell>
          <cell r="H42" t="str">
            <v>-</v>
          </cell>
          <cell r="I42">
            <v>7265</v>
          </cell>
          <cell r="J42">
            <v>808</v>
          </cell>
        </row>
        <row r="43">
          <cell r="B43" t="str">
            <v>2135  Jan-Cil E Europe</v>
          </cell>
          <cell r="C43">
            <v>78667</v>
          </cell>
          <cell r="D43">
            <v>27912</v>
          </cell>
          <cell r="E43">
            <v>3402</v>
          </cell>
          <cell r="F43">
            <v>4332</v>
          </cell>
          <cell r="G43">
            <v>429</v>
          </cell>
          <cell r="H43" t="str">
            <v>-</v>
          </cell>
          <cell r="I43">
            <v>36075</v>
          </cell>
          <cell r="J43">
            <v>4332</v>
          </cell>
        </row>
        <row r="44">
          <cell r="B44" t="str">
            <v>2326  Jan-Cil Hungary</v>
          </cell>
          <cell r="C44">
            <v>19600</v>
          </cell>
          <cell r="D44">
            <v>4253</v>
          </cell>
          <cell r="E44">
            <v>115</v>
          </cell>
          <cell r="F44">
            <v>907</v>
          </cell>
          <cell r="G44">
            <v>14</v>
          </cell>
          <cell r="H44" t="str">
            <v>-</v>
          </cell>
          <cell r="I44">
            <v>5289</v>
          </cell>
          <cell r="J44">
            <v>907</v>
          </cell>
        </row>
        <row r="45">
          <cell r="B45" t="str">
            <v>4386  Jan-Cil Poland</v>
          </cell>
          <cell r="C45">
            <v>40744</v>
          </cell>
          <cell r="D45">
            <v>10293</v>
          </cell>
          <cell r="E45">
            <v>632</v>
          </cell>
          <cell r="F45">
            <v>1193</v>
          </cell>
          <cell r="G45">
            <v>52</v>
          </cell>
          <cell r="H45" t="str">
            <v>-</v>
          </cell>
          <cell r="I45">
            <v>12170</v>
          </cell>
          <cell r="J45">
            <v>1193</v>
          </cell>
        </row>
        <row r="46">
          <cell r="B46" t="str">
            <v>E. Eur Cainzos</v>
          </cell>
          <cell r="C46">
            <v>165149</v>
          </cell>
          <cell r="D46">
            <v>48235</v>
          </cell>
          <cell r="E46">
            <v>4829</v>
          </cell>
          <cell r="F46">
            <v>7240</v>
          </cell>
          <cell r="G46">
            <v>495</v>
          </cell>
          <cell r="H46" t="str">
            <v>-</v>
          </cell>
          <cell r="I46">
            <v>60799</v>
          </cell>
          <cell r="J46">
            <v>7240</v>
          </cell>
        </row>
        <row r="47">
          <cell r="B47" t="str">
            <v>Total Cainzos</v>
          </cell>
          <cell r="C47">
            <v>1788737</v>
          </cell>
          <cell r="D47">
            <v>428848</v>
          </cell>
          <cell r="E47">
            <v>21945</v>
          </cell>
          <cell r="F47">
            <v>45160</v>
          </cell>
          <cell r="G47">
            <v>1513</v>
          </cell>
          <cell r="H47" t="str">
            <v>-</v>
          </cell>
          <cell r="I47">
            <v>497466</v>
          </cell>
          <cell r="J47">
            <v>66579</v>
          </cell>
        </row>
        <row r="49">
          <cell r="B49" t="str">
            <v>3095  Jan-Cil Belgium</v>
          </cell>
          <cell r="C49">
            <v>176474</v>
          </cell>
          <cell r="D49">
            <v>36198</v>
          </cell>
          <cell r="E49">
            <v>2536</v>
          </cell>
          <cell r="F49">
            <v>2720</v>
          </cell>
          <cell r="G49">
            <v>84</v>
          </cell>
          <cell r="H49" t="str">
            <v>-</v>
          </cell>
          <cell r="I49">
            <v>41538</v>
          </cell>
          <cell r="J49">
            <v>6077</v>
          </cell>
        </row>
        <row r="50">
          <cell r="B50" t="str">
            <v>4250  Jan-Cil Holland</v>
          </cell>
          <cell r="C50">
            <v>112433</v>
          </cell>
          <cell r="D50">
            <v>27569</v>
          </cell>
          <cell r="E50">
            <v>480</v>
          </cell>
          <cell r="F50">
            <v>2607</v>
          </cell>
          <cell r="G50">
            <v>27</v>
          </cell>
          <cell r="H50" t="str">
            <v>-</v>
          </cell>
          <cell r="I50">
            <v>30683</v>
          </cell>
          <cell r="J50">
            <v>7574</v>
          </cell>
        </row>
        <row r="51">
          <cell r="B51" t="str">
            <v>2355  Jan-Cil Italy</v>
          </cell>
          <cell r="C51">
            <v>340499</v>
          </cell>
          <cell r="D51">
            <v>87071</v>
          </cell>
          <cell r="E51">
            <v>4366</v>
          </cell>
          <cell r="F51">
            <v>10801</v>
          </cell>
          <cell r="G51">
            <v>764</v>
          </cell>
          <cell r="H51" t="str">
            <v>-</v>
          </cell>
          <cell r="I51">
            <v>103002</v>
          </cell>
          <cell r="J51">
            <v>14048</v>
          </cell>
        </row>
        <row r="52">
          <cell r="B52" t="str">
            <v>2655  Jan-Cil Switzerland</v>
          </cell>
          <cell r="C52">
            <v>64544</v>
          </cell>
          <cell r="D52">
            <v>14047</v>
          </cell>
          <cell r="E52">
            <v>801</v>
          </cell>
          <cell r="F52">
            <v>2485</v>
          </cell>
          <cell r="G52">
            <v>119</v>
          </cell>
          <cell r="H52" t="str">
            <v>-</v>
          </cell>
          <cell r="I52">
            <v>17452</v>
          </cell>
          <cell r="J52">
            <v>3389</v>
          </cell>
        </row>
        <row r="53">
          <cell r="B53" t="str">
            <v>2725  Jan-Cil UK</v>
          </cell>
          <cell r="C53">
            <v>329837</v>
          </cell>
          <cell r="D53">
            <v>90405</v>
          </cell>
          <cell r="E53">
            <v>5278</v>
          </cell>
          <cell r="F53">
            <v>7916</v>
          </cell>
          <cell r="G53">
            <v>330</v>
          </cell>
          <cell r="H53" t="str">
            <v>-</v>
          </cell>
          <cell r="I53">
            <v>103929</v>
          </cell>
          <cell r="J53">
            <v>11544</v>
          </cell>
        </row>
        <row r="54">
          <cell r="B54" t="str">
            <v>W. Eur Verbeeck</v>
          </cell>
          <cell r="C54">
            <v>1023787</v>
          </cell>
          <cell r="D54">
            <v>255290</v>
          </cell>
          <cell r="E54">
            <v>13461</v>
          </cell>
          <cell r="F54">
            <v>26529</v>
          </cell>
          <cell r="G54">
            <v>1324</v>
          </cell>
          <cell r="H54" t="str">
            <v>-</v>
          </cell>
          <cell r="I54">
            <v>296604</v>
          </cell>
          <cell r="J54">
            <v>42632</v>
          </cell>
        </row>
        <row r="57">
          <cell r="E57" t="str">
            <v>Multi By-Line Co</v>
          </cell>
          <cell r="F57" t="str">
            <v>ntrol Report</v>
          </cell>
          <cell r="H57" t="str">
            <v>REPORT DS</v>
          </cell>
          <cell r="I57" t="str">
            <v>00500C</v>
          </cell>
        </row>
        <row r="58">
          <cell r="H58" t="str">
            <v>PAGE</v>
          </cell>
          <cell r="I58">
            <v>2</v>
          </cell>
        </row>
        <row r="59">
          <cell r="H59" t="str">
            <v>DATE:  02</v>
          </cell>
          <cell r="I59" t="str">
            <v>/11/99</v>
          </cell>
        </row>
        <row r="60">
          <cell r="B60" t="str">
            <v>Period...: 2000 2nd Yr BP D</v>
          </cell>
          <cell r="C60" t="str">
            <v>EC Ytd</v>
          </cell>
          <cell r="H60" t="str">
            <v>TIME:  18</v>
          </cell>
          <cell r="I60" t="str">
            <v>:28</v>
          </cell>
        </row>
        <row r="62">
          <cell r="H62" t="str">
            <v>BASIS CUR</v>
          </cell>
          <cell r="I62" t="str">
            <v>RENT</v>
          </cell>
        </row>
        <row r="64">
          <cell r="E64" t="str">
            <v>Total</v>
          </cell>
        </row>
        <row r="65">
          <cell r="C65" t="str">
            <v>Net Trade Sales</v>
          </cell>
          <cell r="D65" t="str">
            <v>Total Marketing</v>
          </cell>
          <cell r="E65" t="str">
            <v>Distribution</v>
          </cell>
          <cell r="F65" t="str">
            <v>Net</v>
          </cell>
          <cell r="H65" t="str">
            <v>J&amp;J Hospital</v>
          </cell>
          <cell r="J65" t="str">
            <v>Gross</v>
          </cell>
        </row>
        <row r="66">
          <cell r="C66" t="str">
            <v>(Ex Interco)</v>
          </cell>
          <cell r="D66" t="str">
            <v>Expense</v>
          </cell>
          <cell r="E66" t="str">
            <v>Expense</v>
          </cell>
          <cell r="F66" t="str">
            <v>Administrative</v>
          </cell>
          <cell r="G66" t="str">
            <v>Legal</v>
          </cell>
          <cell r="H66" t="str">
            <v>Services</v>
          </cell>
          <cell r="J66" t="str">
            <v>Administration</v>
          </cell>
        </row>
        <row r="67">
          <cell r="B67" t="str">
            <v>COMPANY NAME</v>
          </cell>
          <cell r="C67" t="str">
            <v>200000  US $</v>
          </cell>
          <cell r="D67" t="str">
            <v>420000  US $</v>
          </cell>
          <cell r="E67" t="str">
            <v>470000  US $</v>
          </cell>
          <cell r="F67" t="str">
            <v>560000  US $</v>
          </cell>
          <cell r="G67" t="str">
            <v>600000  US $</v>
          </cell>
          <cell r="H67" t="str">
            <v>649580  US $</v>
          </cell>
          <cell r="I67" t="str">
            <v>TOTAL OPEX</v>
          </cell>
          <cell r="J67" t="str">
            <v>550000  US $</v>
          </cell>
        </row>
        <row r="68">
          <cell r="B68" t="str">
            <v>------------</v>
          </cell>
          <cell r="C68" t="str">
            <v>---------------</v>
          </cell>
          <cell r="D68" t="str">
            <v>---------------</v>
          </cell>
          <cell r="E68" t="str">
            <v>---------------</v>
          </cell>
          <cell r="F68" t="str">
            <v>---------------</v>
          </cell>
          <cell r="G68" t="str">
            <v>---------------</v>
          </cell>
          <cell r="H68" t="str">
            <v>---------------</v>
          </cell>
          <cell r="I68" t="str">
            <v>----------</v>
          </cell>
          <cell r="J68" t="str">
            <v>---------------</v>
          </cell>
        </row>
        <row r="70">
          <cell r="B70" t="str">
            <v>4967  Jan-Cil Israel</v>
          </cell>
          <cell r="C70">
            <v>16233</v>
          </cell>
          <cell r="D70">
            <v>5773</v>
          </cell>
          <cell r="E70">
            <v>1118</v>
          </cell>
          <cell r="F70">
            <v>1022</v>
          </cell>
          <cell r="G70">
            <v>81</v>
          </cell>
          <cell r="H70" t="str">
            <v>-</v>
          </cell>
          <cell r="I70">
            <v>7994</v>
          </cell>
          <cell r="J70">
            <v>1022</v>
          </cell>
        </row>
        <row r="71">
          <cell r="B71" t="str">
            <v>4720  Jan-Cil MEWA</v>
          </cell>
          <cell r="C71">
            <v>187186</v>
          </cell>
          <cell r="D71">
            <v>42474</v>
          </cell>
          <cell r="E71">
            <v>5241</v>
          </cell>
          <cell r="F71">
            <v>7712</v>
          </cell>
          <cell r="G71">
            <v>421</v>
          </cell>
          <cell r="H71" t="str">
            <v>-</v>
          </cell>
          <cell r="I71">
            <v>55848</v>
          </cell>
          <cell r="J71">
            <v>7712</v>
          </cell>
        </row>
        <row r="72">
          <cell r="B72" t="str">
            <v>4510  Jan-Cil So. Africa</v>
          </cell>
          <cell r="C72">
            <v>54023</v>
          </cell>
          <cell r="D72">
            <v>11169</v>
          </cell>
          <cell r="E72">
            <v>282</v>
          </cell>
          <cell r="F72">
            <v>1429</v>
          </cell>
          <cell r="G72">
            <v>84</v>
          </cell>
          <cell r="H72" t="str">
            <v>-</v>
          </cell>
          <cell r="I72">
            <v>12964</v>
          </cell>
          <cell r="J72">
            <v>2915</v>
          </cell>
        </row>
        <row r="73">
          <cell r="B73" t="str">
            <v>MEWAfr Verbeeck</v>
          </cell>
          <cell r="C73">
            <v>257442</v>
          </cell>
          <cell r="D73">
            <v>59416</v>
          </cell>
          <cell r="E73">
            <v>6641</v>
          </cell>
          <cell r="F73">
            <v>10163</v>
          </cell>
          <cell r="G73">
            <v>586</v>
          </cell>
          <cell r="H73" t="str">
            <v>-</v>
          </cell>
          <cell r="I73">
            <v>76806</v>
          </cell>
          <cell r="J73">
            <v>11649</v>
          </cell>
        </row>
        <row r="74">
          <cell r="B74" t="str">
            <v>Total Verbeeck</v>
          </cell>
          <cell r="C74">
            <v>1281229</v>
          </cell>
          <cell r="D74">
            <v>314706</v>
          </cell>
          <cell r="E74">
            <v>20102</v>
          </cell>
          <cell r="F74">
            <v>36692</v>
          </cell>
          <cell r="G74">
            <v>1910</v>
          </cell>
          <cell r="H74" t="str">
            <v>-</v>
          </cell>
          <cell r="I74">
            <v>373410</v>
          </cell>
          <cell r="J74">
            <v>54281</v>
          </cell>
        </row>
        <row r="76">
          <cell r="B76" t="str">
            <v>2380  Janssen Kyowa Japan</v>
          </cell>
          <cell r="C76">
            <v>272205</v>
          </cell>
          <cell r="D76">
            <v>95680</v>
          </cell>
          <cell r="E76">
            <v>18072</v>
          </cell>
          <cell r="F76">
            <v>12048</v>
          </cell>
          <cell r="G76">
            <v>26</v>
          </cell>
          <cell r="H76" t="str">
            <v>-</v>
          </cell>
          <cell r="I76">
            <v>125826</v>
          </cell>
          <cell r="J76">
            <v>18462</v>
          </cell>
        </row>
        <row r="77">
          <cell r="B77" t="str">
            <v>2400  Jan-Cil KK Japan</v>
          </cell>
          <cell r="C77" t="str">
            <v>-</v>
          </cell>
          <cell r="D77" t="str">
            <v>-</v>
          </cell>
          <cell r="E77" t="str">
            <v>-</v>
          </cell>
          <cell r="F77">
            <v>810</v>
          </cell>
          <cell r="G77" t="str">
            <v>-</v>
          </cell>
          <cell r="H77" t="str">
            <v>-</v>
          </cell>
          <cell r="I77">
            <v>810</v>
          </cell>
          <cell r="J77">
            <v>810</v>
          </cell>
        </row>
        <row r="78">
          <cell r="B78" t="str">
            <v>Japan Tanca</v>
          </cell>
          <cell r="C78">
            <v>272205</v>
          </cell>
          <cell r="D78">
            <v>95680</v>
          </cell>
          <cell r="E78">
            <v>18072</v>
          </cell>
          <cell r="F78">
            <v>12858</v>
          </cell>
          <cell r="G78">
            <v>26</v>
          </cell>
          <cell r="H78" t="str">
            <v>-</v>
          </cell>
          <cell r="I78">
            <v>126636</v>
          </cell>
          <cell r="J78">
            <v>19272</v>
          </cell>
        </row>
        <row r="80">
          <cell r="B80" t="str">
            <v>3450  Janssen China</v>
          </cell>
          <cell r="C80">
            <v>228910</v>
          </cell>
          <cell r="D80">
            <v>46870</v>
          </cell>
          <cell r="E80">
            <v>1417</v>
          </cell>
          <cell r="F80">
            <v>6867</v>
          </cell>
          <cell r="G80">
            <v>109</v>
          </cell>
          <cell r="H80" t="str">
            <v>-</v>
          </cell>
          <cell r="I80">
            <v>55263</v>
          </cell>
          <cell r="J80">
            <v>9025</v>
          </cell>
        </row>
        <row r="81">
          <cell r="B81" t="str">
            <v>2010  Jan-Cilag Pty Ltd</v>
          </cell>
          <cell r="C81">
            <v>106691</v>
          </cell>
          <cell r="D81">
            <v>25072</v>
          </cell>
          <cell r="E81">
            <v>1111</v>
          </cell>
          <cell r="F81">
            <v>3235</v>
          </cell>
          <cell r="G81">
            <v>197</v>
          </cell>
          <cell r="H81" t="str">
            <v>-</v>
          </cell>
          <cell r="I81">
            <v>29615</v>
          </cell>
          <cell r="J81">
            <v>3235</v>
          </cell>
        </row>
        <row r="82">
          <cell r="B82" t="str">
            <v>3840  Jan-Cil Hong Kong</v>
          </cell>
          <cell r="C82">
            <v>13580</v>
          </cell>
          <cell r="D82">
            <v>2944</v>
          </cell>
          <cell r="E82">
            <v>329</v>
          </cell>
          <cell r="F82">
            <v>769</v>
          </cell>
          <cell r="G82">
            <v>61</v>
          </cell>
          <cell r="H82" t="str">
            <v>-</v>
          </cell>
          <cell r="I82">
            <v>4103</v>
          </cell>
          <cell r="J82">
            <v>769</v>
          </cell>
        </row>
        <row r="83">
          <cell r="B83" t="str">
            <v>3873  Jan-Cilag India</v>
          </cell>
          <cell r="C83">
            <v>22990</v>
          </cell>
          <cell r="D83">
            <v>6542</v>
          </cell>
          <cell r="E83">
            <v>391</v>
          </cell>
          <cell r="F83">
            <v>805</v>
          </cell>
          <cell r="G83" t="str">
            <v>-</v>
          </cell>
          <cell r="H83" t="str">
            <v>-</v>
          </cell>
          <cell r="I83">
            <v>7738</v>
          </cell>
          <cell r="J83">
            <v>805</v>
          </cell>
        </row>
        <row r="84">
          <cell r="B84" t="str">
            <v>2440  Jan-Cil Korea</v>
          </cell>
          <cell r="C84">
            <v>96118</v>
          </cell>
          <cell r="D84">
            <v>21106</v>
          </cell>
          <cell r="E84">
            <v>384</v>
          </cell>
          <cell r="F84">
            <v>2018</v>
          </cell>
          <cell r="G84">
            <v>163</v>
          </cell>
          <cell r="H84" t="str">
            <v>-</v>
          </cell>
          <cell r="I84">
            <v>23671</v>
          </cell>
          <cell r="J84">
            <v>2018</v>
          </cell>
        </row>
        <row r="85">
          <cell r="B85" t="str">
            <v>4350  Jan-Cil Philippines</v>
          </cell>
          <cell r="C85">
            <v>22281</v>
          </cell>
          <cell r="D85">
            <v>6316</v>
          </cell>
          <cell r="E85" t="str">
            <v>-</v>
          </cell>
          <cell r="F85">
            <v>697</v>
          </cell>
          <cell r="G85">
            <v>27</v>
          </cell>
          <cell r="H85" t="str">
            <v>-</v>
          </cell>
          <cell r="I85">
            <v>7040</v>
          </cell>
          <cell r="J85">
            <v>927</v>
          </cell>
        </row>
        <row r="86">
          <cell r="B86" t="str">
            <v>3880  Jan-Cilag S.M.</v>
          </cell>
          <cell r="C86">
            <v>21693</v>
          </cell>
          <cell r="D86">
            <v>4649</v>
          </cell>
          <cell r="E86">
            <v>74</v>
          </cell>
          <cell r="F86">
            <v>1241</v>
          </cell>
          <cell r="G86">
            <v>38</v>
          </cell>
          <cell r="H86" t="str">
            <v>-</v>
          </cell>
          <cell r="I86">
            <v>6002</v>
          </cell>
          <cell r="J86">
            <v>1241</v>
          </cell>
        </row>
        <row r="87">
          <cell r="B87" t="str">
            <v>3885  Jan-Cil Indonesia</v>
          </cell>
          <cell r="C87">
            <v>9014</v>
          </cell>
          <cell r="D87">
            <v>1979</v>
          </cell>
          <cell r="E87" t="str">
            <v>-</v>
          </cell>
          <cell r="F87">
            <v>463</v>
          </cell>
          <cell r="G87">
            <v>7</v>
          </cell>
          <cell r="H87" t="str">
            <v>-</v>
          </cell>
          <cell r="I87">
            <v>2449</v>
          </cell>
          <cell r="J87">
            <v>463</v>
          </cell>
        </row>
        <row r="88">
          <cell r="B88" t="str">
            <v>4900  Jan-Cil Taiwan</v>
          </cell>
          <cell r="C88">
            <v>64417</v>
          </cell>
          <cell r="D88">
            <v>10564</v>
          </cell>
          <cell r="E88">
            <v>515</v>
          </cell>
          <cell r="F88">
            <v>2126</v>
          </cell>
          <cell r="G88">
            <v>64</v>
          </cell>
          <cell r="H88" t="str">
            <v>-</v>
          </cell>
          <cell r="I88">
            <v>13269</v>
          </cell>
          <cell r="J88">
            <v>3507</v>
          </cell>
        </row>
        <row r="89">
          <cell r="B89" t="str">
            <v>2670  Jan-Cil Thailand</v>
          </cell>
          <cell r="C89">
            <v>42274</v>
          </cell>
          <cell r="D89">
            <v>10261</v>
          </cell>
          <cell r="E89">
            <v>174</v>
          </cell>
          <cell r="F89">
            <v>1435</v>
          </cell>
          <cell r="G89">
            <v>23</v>
          </cell>
          <cell r="H89" t="str">
            <v>-</v>
          </cell>
          <cell r="I89">
            <v>11893</v>
          </cell>
          <cell r="J89">
            <v>1435</v>
          </cell>
        </row>
        <row r="90">
          <cell r="B90" t="str">
            <v>Asia/Pac Chang</v>
          </cell>
          <cell r="C90">
            <v>627968</v>
          </cell>
          <cell r="D90">
            <v>136303</v>
          </cell>
          <cell r="E90">
            <v>4395</v>
          </cell>
          <cell r="F90">
            <v>19656</v>
          </cell>
          <cell r="G90">
            <v>689</v>
          </cell>
          <cell r="H90" t="str">
            <v>-</v>
          </cell>
          <cell r="I90">
            <v>161043</v>
          </cell>
          <cell r="J90">
            <v>23425</v>
          </cell>
        </row>
        <row r="91">
          <cell r="B91" t="str">
            <v>Total Asia/Pacific</v>
          </cell>
          <cell r="C91">
            <v>900173</v>
          </cell>
          <cell r="D91">
            <v>231983</v>
          </cell>
          <cell r="E91">
            <v>22467</v>
          </cell>
          <cell r="F91">
            <v>32514</v>
          </cell>
          <cell r="G91">
            <v>715</v>
          </cell>
          <cell r="H91" t="str">
            <v>-</v>
          </cell>
          <cell r="I91">
            <v>287679</v>
          </cell>
          <cell r="J91">
            <v>42697</v>
          </cell>
        </row>
        <row r="93">
          <cell r="B93" t="str">
            <v>3090  Janssen Belgium</v>
          </cell>
          <cell r="C93">
            <v>78373</v>
          </cell>
          <cell r="D93">
            <v>74258</v>
          </cell>
          <cell r="E93">
            <v>6058</v>
          </cell>
          <cell r="F93">
            <v>34346</v>
          </cell>
          <cell r="G93">
            <v>3489</v>
          </cell>
          <cell r="H93" t="str">
            <v>-</v>
          </cell>
          <cell r="I93">
            <v>118151</v>
          </cell>
          <cell r="J93">
            <v>53202</v>
          </cell>
        </row>
        <row r="94">
          <cell r="B94" t="str">
            <v>3950  Janssen Ireland Mfg</v>
          </cell>
          <cell r="C94">
            <v>63450</v>
          </cell>
          <cell r="D94" t="str">
            <v>-</v>
          </cell>
          <cell r="E94">
            <v>705</v>
          </cell>
          <cell r="F94">
            <v>1550</v>
          </cell>
          <cell r="G94">
            <v>30</v>
          </cell>
          <cell r="H94" t="str">
            <v>-</v>
          </cell>
          <cell r="I94">
            <v>2285</v>
          </cell>
          <cell r="J94">
            <v>2819</v>
          </cell>
        </row>
        <row r="95">
          <cell r="B95" t="str">
            <v>4680  Cilag CH-Schaff Oper</v>
          </cell>
          <cell r="C95">
            <v>43837</v>
          </cell>
          <cell r="D95">
            <v>4198</v>
          </cell>
          <cell r="E95">
            <v>5201</v>
          </cell>
          <cell r="F95">
            <v>5275</v>
          </cell>
          <cell r="G95">
            <v>223</v>
          </cell>
          <cell r="H95" t="str">
            <v>-</v>
          </cell>
          <cell r="I95">
            <v>14897</v>
          </cell>
          <cell r="J95">
            <v>9690</v>
          </cell>
        </row>
        <row r="96">
          <cell r="B96" t="str">
            <v>4690  Jan-Cilag Zug</v>
          </cell>
          <cell r="C96">
            <v>37150</v>
          </cell>
          <cell r="D96">
            <v>3299</v>
          </cell>
          <cell r="E96">
            <v>6427</v>
          </cell>
          <cell r="F96">
            <v>3366</v>
          </cell>
          <cell r="G96">
            <v>817</v>
          </cell>
          <cell r="H96" t="str">
            <v>-</v>
          </cell>
          <cell r="I96">
            <v>13909</v>
          </cell>
          <cell r="J96">
            <v>3366</v>
          </cell>
        </row>
        <row r="97">
          <cell r="B97" t="str">
            <v>3010  Tasmanian Alkaloids</v>
          </cell>
          <cell r="C97">
            <v>39951</v>
          </cell>
          <cell r="D97">
            <v>337</v>
          </cell>
          <cell r="E97" t="str">
            <v>-</v>
          </cell>
          <cell r="F97">
            <v>675</v>
          </cell>
          <cell r="G97">
            <v>10</v>
          </cell>
          <cell r="H97" t="str">
            <v>-</v>
          </cell>
          <cell r="I97">
            <v>1022</v>
          </cell>
          <cell r="J97">
            <v>723</v>
          </cell>
        </row>
        <row r="98">
          <cell r="B98" t="str">
            <v>2660  Silsa Switzerland</v>
          </cell>
          <cell r="C98" t="str">
            <v>-</v>
          </cell>
          <cell r="D98" t="str">
            <v>-</v>
          </cell>
          <cell r="E98" t="str">
            <v>-</v>
          </cell>
          <cell r="F98">
            <v>3</v>
          </cell>
          <cell r="G98">
            <v>2</v>
          </cell>
          <cell r="H98" t="str">
            <v>-</v>
          </cell>
          <cell r="I98">
            <v>5</v>
          </cell>
          <cell r="J98">
            <v>3</v>
          </cell>
        </row>
        <row r="99">
          <cell r="B99" t="str">
            <v>1660  Noramco</v>
          </cell>
          <cell r="C99">
            <v>52700</v>
          </cell>
          <cell r="D99">
            <v>385</v>
          </cell>
          <cell r="E99">
            <v>200</v>
          </cell>
          <cell r="F99">
            <v>1231</v>
          </cell>
          <cell r="G99">
            <v>200</v>
          </cell>
          <cell r="H99" t="str">
            <v>-</v>
          </cell>
          <cell r="I99">
            <v>2016</v>
          </cell>
          <cell r="J99">
            <v>5221</v>
          </cell>
        </row>
        <row r="100">
          <cell r="B100" t="str">
            <v>Tot Sourcing Co</v>
          </cell>
          <cell r="C100">
            <v>315461</v>
          </cell>
          <cell r="D100">
            <v>82477</v>
          </cell>
          <cell r="E100">
            <v>18591</v>
          </cell>
          <cell r="F100">
            <v>46446</v>
          </cell>
          <cell r="G100">
            <v>4771</v>
          </cell>
          <cell r="H100" t="str">
            <v>-</v>
          </cell>
          <cell r="I100">
            <v>152285</v>
          </cell>
          <cell r="J100">
            <v>75024</v>
          </cell>
        </row>
        <row r="101">
          <cell r="B101" t="str">
            <v>Total Tanca</v>
          </cell>
          <cell r="C101">
            <v>6485600</v>
          </cell>
          <cell r="D101">
            <v>1641323</v>
          </cell>
          <cell r="E101">
            <v>92981</v>
          </cell>
          <cell r="F101">
            <v>205310</v>
          </cell>
          <cell r="G101">
            <v>13385</v>
          </cell>
          <cell r="H101" t="str">
            <v>-</v>
          </cell>
          <cell r="I101">
            <v>1952999</v>
          </cell>
          <cell r="J101">
            <v>316374</v>
          </cell>
        </row>
        <row r="103">
          <cell r="B103" t="str">
            <v>3130  Janssen GTSC</v>
          </cell>
          <cell r="C103" t="str">
            <v>-</v>
          </cell>
          <cell r="D103" t="str">
            <v>-</v>
          </cell>
          <cell r="E103" t="str">
            <v>-</v>
          </cell>
          <cell r="F103">
            <v>387</v>
          </cell>
          <cell r="G103" t="str">
            <v>-</v>
          </cell>
          <cell r="H103" t="str">
            <v>-</v>
          </cell>
          <cell r="I103">
            <v>387</v>
          </cell>
          <cell r="J103">
            <v>387</v>
          </cell>
        </row>
        <row r="104">
          <cell r="B104" t="str">
            <v>3131  Intl Finl Svcs</v>
          </cell>
          <cell r="C104" t="str">
            <v>-</v>
          </cell>
          <cell r="D104" t="str">
            <v>-</v>
          </cell>
          <cell r="E104" t="str">
            <v>-</v>
          </cell>
          <cell r="F104">
            <v>382</v>
          </cell>
          <cell r="G104" t="str">
            <v>-</v>
          </cell>
          <cell r="H104" t="str">
            <v>-</v>
          </cell>
          <cell r="I104">
            <v>382</v>
          </cell>
          <cell r="J104">
            <v>382</v>
          </cell>
        </row>
        <row r="105">
          <cell r="B105" t="str">
            <v>3920  Janssen Ireland Inv</v>
          </cell>
          <cell r="C105" t="str">
            <v>-</v>
          </cell>
          <cell r="D105" t="str">
            <v>-</v>
          </cell>
          <cell r="E105" t="str">
            <v>-</v>
          </cell>
          <cell r="F105">
            <v>100</v>
          </cell>
          <cell r="G105" t="str">
            <v>-</v>
          </cell>
          <cell r="H105" t="str">
            <v>-</v>
          </cell>
          <cell r="I105">
            <v>100</v>
          </cell>
          <cell r="J105">
            <v>100</v>
          </cell>
        </row>
        <row r="106">
          <cell r="B106" t="str">
            <v>Tot Fincl Ctrs</v>
          </cell>
          <cell r="C106" t="str">
            <v>-</v>
          </cell>
          <cell r="D106" t="str">
            <v>-</v>
          </cell>
          <cell r="E106" t="str">
            <v>-</v>
          </cell>
          <cell r="F106">
            <v>869</v>
          </cell>
          <cell r="G106" t="str">
            <v>-</v>
          </cell>
          <cell r="H106" t="str">
            <v>-</v>
          </cell>
          <cell r="I106">
            <v>869</v>
          </cell>
          <cell r="J106">
            <v>869</v>
          </cell>
        </row>
        <row r="109">
          <cell r="E109" t="str">
            <v>Multi By-Line Co</v>
          </cell>
          <cell r="F109" t="str">
            <v>ntrol Report</v>
          </cell>
          <cell r="H109" t="str">
            <v>REPORT DS</v>
          </cell>
          <cell r="I109" t="str">
            <v>00500C</v>
          </cell>
        </row>
        <row r="110">
          <cell r="H110" t="str">
            <v>PAGE</v>
          </cell>
          <cell r="I110">
            <v>3</v>
          </cell>
        </row>
        <row r="111">
          <cell r="H111" t="str">
            <v>DATE:  02</v>
          </cell>
          <cell r="I111" t="str">
            <v>/11/99</v>
          </cell>
        </row>
        <row r="112">
          <cell r="B112" t="str">
            <v>Period...: 2000 2nd Yr BP D</v>
          </cell>
          <cell r="C112" t="str">
            <v>EC Ytd</v>
          </cell>
          <cell r="H112" t="str">
            <v>TIME:  18</v>
          </cell>
          <cell r="I112" t="str">
            <v>:28</v>
          </cell>
        </row>
        <row r="114">
          <cell r="H114" t="str">
            <v>BASIS CUR</v>
          </cell>
          <cell r="I114" t="str">
            <v>RENT</v>
          </cell>
        </row>
        <row r="116">
          <cell r="E116" t="str">
            <v>Total</v>
          </cell>
        </row>
        <row r="117">
          <cell r="C117" t="str">
            <v>Net Trade Sales</v>
          </cell>
          <cell r="D117" t="str">
            <v>Total Marketing</v>
          </cell>
          <cell r="E117" t="str">
            <v>Distribution</v>
          </cell>
          <cell r="F117" t="str">
            <v>Net</v>
          </cell>
          <cell r="H117" t="str">
            <v>J&amp;J Hospital</v>
          </cell>
          <cell r="J117" t="str">
            <v>Gross</v>
          </cell>
        </row>
        <row r="118">
          <cell r="C118" t="str">
            <v>(Ex Interco)</v>
          </cell>
          <cell r="D118" t="str">
            <v>Expense</v>
          </cell>
          <cell r="E118" t="str">
            <v>Expense</v>
          </cell>
          <cell r="F118" t="str">
            <v>Administrative</v>
          </cell>
          <cell r="G118" t="str">
            <v>Legal</v>
          </cell>
          <cell r="H118" t="str">
            <v>Services</v>
          </cell>
          <cell r="J118" t="str">
            <v>Administration</v>
          </cell>
        </row>
        <row r="119">
          <cell r="B119" t="str">
            <v>COMPANY NAME</v>
          </cell>
          <cell r="C119" t="str">
            <v>200000  US $</v>
          </cell>
          <cell r="D119" t="str">
            <v>420000  US $</v>
          </cell>
          <cell r="E119" t="str">
            <v>470000  US $</v>
          </cell>
          <cell r="F119" t="str">
            <v>560000  US $</v>
          </cell>
          <cell r="G119" t="str">
            <v>600000  US $</v>
          </cell>
          <cell r="H119" t="str">
            <v>649580  US $</v>
          </cell>
          <cell r="I119" t="str">
            <v>TOTAL OPEX</v>
          </cell>
          <cell r="J119" t="str">
            <v>550000  US $</v>
          </cell>
        </row>
        <row r="120">
          <cell r="B120" t="str">
            <v>------------</v>
          </cell>
          <cell r="C120" t="str">
            <v>---------------</v>
          </cell>
          <cell r="D120" t="str">
            <v>---------------</v>
          </cell>
          <cell r="E120" t="str">
            <v>---------------</v>
          </cell>
          <cell r="F120" t="str">
            <v>---------------</v>
          </cell>
          <cell r="G120" t="str">
            <v>---------------</v>
          </cell>
          <cell r="H120" t="str">
            <v>---------------</v>
          </cell>
          <cell r="I120" t="str">
            <v>----------</v>
          </cell>
          <cell r="J120" t="str">
            <v>---------------</v>
          </cell>
        </row>
        <row r="122">
          <cell r="B122" t="str">
            <v>1270  RWJ PRI USA</v>
          </cell>
          <cell r="C122" t="str">
            <v>-</v>
          </cell>
          <cell r="D122" t="str">
            <v>-</v>
          </cell>
          <cell r="E122" t="str">
            <v>-</v>
          </cell>
          <cell r="F122" t="str">
            <v>-</v>
          </cell>
          <cell r="G122">
            <v>4234</v>
          </cell>
          <cell r="H122" t="str">
            <v>-</v>
          </cell>
          <cell r="I122">
            <v>4234</v>
          </cell>
          <cell r="J122">
            <v>79699</v>
          </cell>
        </row>
        <row r="123">
          <cell r="B123" t="str">
            <v>4740  RWJ PRI Switzerland</v>
          </cell>
          <cell r="C123" t="str">
            <v>-</v>
          </cell>
          <cell r="D123" t="str">
            <v>-</v>
          </cell>
          <cell r="E123" t="str">
            <v>-</v>
          </cell>
          <cell r="F123" t="str">
            <v>-</v>
          </cell>
          <cell r="G123">
            <v>42</v>
          </cell>
          <cell r="H123" t="str">
            <v>-</v>
          </cell>
          <cell r="I123">
            <v>42</v>
          </cell>
          <cell r="J123">
            <v>3733</v>
          </cell>
        </row>
        <row r="124">
          <cell r="B124" t="str">
            <v>Total PRI</v>
          </cell>
          <cell r="C124" t="str">
            <v>-</v>
          </cell>
          <cell r="D124" t="str">
            <v>-</v>
          </cell>
          <cell r="E124" t="str">
            <v>-</v>
          </cell>
          <cell r="F124" t="str">
            <v>-</v>
          </cell>
          <cell r="G124">
            <v>4276</v>
          </cell>
          <cell r="H124" t="str">
            <v>-</v>
          </cell>
          <cell r="I124">
            <v>4276</v>
          </cell>
          <cell r="J124">
            <v>83432</v>
          </cell>
        </row>
        <row r="125">
          <cell r="B125" t="str">
            <v>Total Research</v>
          </cell>
          <cell r="C125" t="str">
            <v>-</v>
          </cell>
          <cell r="D125" t="str">
            <v>-</v>
          </cell>
          <cell r="E125" t="str">
            <v>-</v>
          </cell>
          <cell r="F125" t="str">
            <v>-</v>
          </cell>
          <cell r="G125">
            <v>4276</v>
          </cell>
          <cell r="H125" t="str">
            <v>-</v>
          </cell>
          <cell r="I125">
            <v>4276</v>
          </cell>
          <cell r="J125">
            <v>83432</v>
          </cell>
        </row>
        <row r="127">
          <cell r="B127" t="str">
            <v>1960  Commercial Devel-USA</v>
          </cell>
          <cell r="C127" t="str">
            <v>-</v>
          </cell>
          <cell r="D127">
            <v>44023</v>
          </cell>
          <cell r="E127" t="str">
            <v>-</v>
          </cell>
          <cell r="F127" t="str">
            <v>-</v>
          </cell>
          <cell r="G127" t="str">
            <v>-</v>
          </cell>
          <cell r="H127" t="str">
            <v>-</v>
          </cell>
          <cell r="I127">
            <v>44023</v>
          </cell>
          <cell r="J127" t="str">
            <v>-</v>
          </cell>
        </row>
        <row r="128">
          <cell r="B128" t="str">
            <v>Total Pharmaceuticals</v>
          </cell>
          <cell r="C128">
            <v>10971889</v>
          </cell>
          <cell r="D128">
            <v>2771778</v>
          </cell>
          <cell r="E128">
            <v>134989</v>
          </cell>
          <cell r="F128">
            <v>271663</v>
          </cell>
          <cell r="G128">
            <v>24792</v>
          </cell>
          <cell r="H128" t="str">
            <v>-</v>
          </cell>
          <cell r="I128">
            <v>3203222</v>
          </cell>
          <cell r="J128">
            <v>522156</v>
          </cell>
        </row>
        <row r="129">
          <cell r="B129" t="str">
            <v>Total Cos as Rptd</v>
          </cell>
          <cell r="C129">
            <v>10971889</v>
          </cell>
          <cell r="D129">
            <v>2771778</v>
          </cell>
          <cell r="E129">
            <v>134989</v>
          </cell>
          <cell r="F129">
            <v>271663</v>
          </cell>
          <cell r="G129">
            <v>24792</v>
          </cell>
          <cell r="H129" t="str">
            <v>-</v>
          </cell>
          <cell r="I129">
            <v>3203222</v>
          </cell>
          <cell r="J129">
            <v>522156</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tential"/>
      <sheetName val="4mos vs 8 mosBP"/>
      <sheetName val="4mos vs 8mosACT"/>
      <sheetName val="6vs6BP midmonth"/>
      <sheetName val="6vs6Act midmonth"/>
      <sheetName val="6mos vs 6mosBP"/>
      <sheetName val="6mos vs 6mosACT"/>
      <sheetName val="6vs6BP Income"/>
      <sheetName val="6vs6ACT Income"/>
      <sheetName val="5mos vs 7mosBP"/>
      <sheetName val="5mos vs 7mosACT"/>
      <sheetName val="Currency"/>
      <sheetName val="2Q to go"/>
      <sheetName val="Jun vs. Jun"/>
      <sheetName val="JU1"/>
      <sheetName val="JU2"/>
      <sheetName val="JU3"/>
      <sheetName val="JU4"/>
      <sheetName val="JU5"/>
      <sheetName val="JU6"/>
      <sheetName val="JU7"/>
      <sheetName val="JU8"/>
      <sheetName val="JU9"/>
      <sheetName val="Cri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0">
          <cell r="B10" t="str">
            <v>COMPANY NAME</v>
          </cell>
          <cell r="C10" t="str">
            <v>1999 ACTL APR Y</v>
          </cell>
          <cell r="D10" t="str">
            <v>1999 ACTL MAR Y</v>
          </cell>
          <cell r="E10" t="str">
            <v>1998 ACTL APR Y</v>
          </cell>
          <cell r="F10" t="str">
            <v>1998 ACTL JUN Y</v>
          </cell>
          <cell r="G10" t="str">
            <v>1998 ACTL MAR Y</v>
          </cell>
          <cell r="H10" t="str">
            <v>1998 ACTL DEC Y</v>
          </cell>
        </row>
        <row r="11">
          <cell r="B11" t="str">
            <v>------------</v>
          </cell>
          <cell r="C11" t="str">
            <v>---------------</v>
          </cell>
          <cell r="D11" t="str">
            <v>---------------</v>
          </cell>
          <cell r="E11" t="str">
            <v>---------------</v>
          </cell>
          <cell r="F11" t="str">
            <v>---------------</v>
          </cell>
          <cell r="G11" t="str">
            <v>---------------</v>
          </cell>
          <cell r="H11" t="str">
            <v>---------------</v>
          </cell>
        </row>
        <row r="13">
          <cell r="B13" t="str">
            <v>1540  Ortho McNeil Pharm</v>
          </cell>
          <cell r="C13">
            <v>794273</v>
          </cell>
          <cell r="D13">
            <v>618361</v>
          </cell>
          <cell r="E13">
            <v>653562</v>
          </cell>
          <cell r="F13">
            <v>939300</v>
          </cell>
          <cell r="G13">
            <v>482636</v>
          </cell>
          <cell r="H13">
            <v>1829130</v>
          </cell>
        </row>
        <row r="14">
          <cell r="B14" t="str">
            <v>1290  Ortho Biotech US</v>
          </cell>
          <cell r="C14">
            <v>380661</v>
          </cell>
          <cell r="D14">
            <v>263550</v>
          </cell>
          <cell r="E14">
            <v>207618</v>
          </cell>
          <cell r="F14">
            <v>333279</v>
          </cell>
          <cell r="G14">
            <v>161575</v>
          </cell>
          <cell r="H14">
            <v>792049</v>
          </cell>
        </row>
        <row r="16">
          <cell r="B16" t="str">
            <v>2860  Jan-Cil Argent-HI</v>
          </cell>
          <cell r="C16">
            <v>14946</v>
          </cell>
          <cell r="D16">
            <v>11003</v>
          </cell>
          <cell r="E16">
            <v>17864</v>
          </cell>
          <cell r="F16">
            <v>29822</v>
          </cell>
          <cell r="G16">
            <v>13332</v>
          </cell>
          <cell r="H16">
            <v>61061</v>
          </cell>
        </row>
        <row r="17">
          <cell r="B17" t="str">
            <v>3160  Jan-Cil Brazil-HI</v>
          </cell>
          <cell r="C17">
            <v>50795</v>
          </cell>
          <cell r="D17">
            <v>36014</v>
          </cell>
          <cell r="E17">
            <v>67394</v>
          </cell>
          <cell r="F17">
            <v>104968</v>
          </cell>
          <cell r="G17">
            <v>49074</v>
          </cell>
          <cell r="H17">
            <v>208491</v>
          </cell>
        </row>
        <row r="18">
          <cell r="B18" t="str">
            <v>2117  Jan-Cil Colombia</v>
          </cell>
          <cell r="C18">
            <v>3238</v>
          </cell>
          <cell r="D18">
            <v>2258</v>
          </cell>
          <cell r="E18">
            <v>3533</v>
          </cell>
          <cell r="F18">
            <v>5612</v>
          </cell>
          <cell r="G18">
            <v>2831</v>
          </cell>
          <cell r="H18">
            <v>11848</v>
          </cell>
        </row>
        <row r="19">
          <cell r="B19" t="str">
            <v>2490  Jan-Cil Mexico</v>
          </cell>
          <cell r="C19">
            <v>60343</v>
          </cell>
          <cell r="D19">
            <v>45345</v>
          </cell>
          <cell r="E19">
            <v>53035</v>
          </cell>
          <cell r="F19">
            <v>78814</v>
          </cell>
          <cell r="G19">
            <v>40999</v>
          </cell>
          <cell r="H19">
            <v>152231</v>
          </cell>
        </row>
        <row r="20">
          <cell r="B20" t="str">
            <v>5252  Jan-Cil Venezuela</v>
          </cell>
          <cell r="C20">
            <v>4533</v>
          </cell>
          <cell r="D20">
            <v>3704</v>
          </cell>
          <cell r="E20">
            <v>3658</v>
          </cell>
          <cell r="F20">
            <v>6294</v>
          </cell>
          <cell r="G20">
            <v>2798</v>
          </cell>
          <cell r="H20">
            <v>12855</v>
          </cell>
        </row>
        <row r="21">
          <cell r="B21" t="str">
            <v>Total Latin Am.</v>
          </cell>
          <cell r="C21">
            <v>133855</v>
          </cell>
          <cell r="D21">
            <v>98324</v>
          </cell>
          <cell r="E21">
            <v>145484</v>
          </cell>
          <cell r="F21">
            <v>225510</v>
          </cell>
          <cell r="G21">
            <v>109034</v>
          </cell>
          <cell r="H21">
            <v>446486</v>
          </cell>
        </row>
        <row r="23">
          <cell r="B23" t="str">
            <v>3290  Jan-Ortho Canada</v>
          </cell>
          <cell r="C23">
            <v>80326</v>
          </cell>
          <cell r="D23">
            <v>59067</v>
          </cell>
          <cell r="E23">
            <v>67746</v>
          </cell>
          <cell r="F23">
            <v>105434</v>
          </cell>
          <cell r="G23">
            <v>50955</v>
          </cell>
          <cell r="H23">
            <v>215261</v>
          </cell>
        </row>
        <row r="25">
          <cell r="B25" t="str">
            <v>1295  Ortho Biotech Intl</v>
          </cell>
          <cell r="C25">
            <v>6115</v>
          </cell>
          <cell r="D25">
            <v>4342</v>
          </cell>
          <cell r="E25">
            <v>6319</v>
          </cell>
          <cell r="F25">
            <v>9506</v>
          </cell>
          <cell r="G25">
            <v>5813</v>
          </cell>
          <cell r="H25">
            <v>18859</v>
          </cell>
        </row>
        <row r="26">
          <cell r="B26" t="str">
            <v>2164  Ortho Biotech LLC PR</v>
          </cell>
          <cell r="C26" t="str">
            <v>-</v>
          </cell>
          <cell r="D26" t="str">
            <v>-</v>
          </cell>
          <cell r="E26" t="str">
            <v>-</v>
          </cell>
          <cell r="F26" t="str">
            <v>-</v>
          </cell>
          <cell r="G26" t="str">
            <v>-</v>
          </cell>
          <cell r="H26" t="str">
            <v>-</v>
          </cell>
        </row>
        <row r="27">
          <cell r="B27" t="str">
            <v>Total OBI</v>
          </cell>
          <cell r="C27">
            <v>6115</v>
          </cell>
          <cell r="D27">
            <v>4342</v>
          </cell>
          <cell r="E27">
            <v>6319</v>
          </cell>
          <cell r="F27">
            <v>9506</v>
          </cell>
          <cell r="G27">
            <v>5813</v>
          </cell>
          <cell r="H27">
            <v>18859</v>
          </cell>
        </row>
        <row r="28">
          <cell r="B28" t="str">
            <v>Total Tattle</v>
          </cell>
          <cell r="C28">
            <v>1395230</v>
          </cell>
          <cell r="D28">
            <v>1043644</v>
          </cell>
          <cell r="E28">
            <v>1080729</v>
          </cell>
          <cell r="F28">
            <v>1613029</v>
          </cell>
          <cell r="G28">
            <v>810013</v>
          </cell>
          <cell r="H28">
            <v>3301785</v>
          </cell>
        </row>
        <row r="30">
          <cell r="B30" t="str">
            <v>1740  Janssen USA</v>
          </cell>
          <cell r="C30">
            <v>730254</v>
          </cell>
          <cell r="D30">
            <v>498838</v>
          </cell>
          <cell r="E30">
            <v>631876</v>
          </cell>
          <cell r="F30">
            <v>950761</v>
          </cell>
          <cell r="G30">
            <v>464927</v>
          </cell>
          <cell r="H30">
            <v>1830045</v>
          </cell>
        </row>
        <row r="31">
          <cell r="B31" t="str">
            <v>2162  Janssen LLC PR</v>
          </cell>
          <cell r="C31" t="str">
            <v>-</v>
          </cell>
          <cell r="D31" t="str">
            <v>-</v>
          </cell>
          <cell r="E31" t="str">
            <v>-</v>
          </cell>
          <cell r="F31" t="str">
            <v>-</v>
          </cell>
          <cell r="G31" t="str">
            <v>-</v>
          </cell>
          <cell r="H31" t="str">
            <v>-</v>
          </cell>
        </row>
        <row r="32">
          <cell r="B32" t="str">
            <v>USA Tanca</v>
          </cell>
          <cell r="C32">
            <v>730254</v>
          </cell>
          <cell r="D32">
            <v>498838</v>
          </cell>
          <cell r="E32">
            <v>631876</v>
          </cell>
          <cell r="F32">
            <v>950761</v>
          </cell>
          <cell r="G32">
            <v>464927</v>
          </cell>
          <cell r="H32">
            <v>1830045</v>
          </cell>
        </row>
        <row r="34">
          <cell r="B34" t="str">
            <v>3065  Jan-Cil Austria</v>
          </cell>
          <cell r="C34">
            <v>26143</v>
          </cell>
          <cell r="D34">
            <v>19939</v>
          </cell>
          <cell r="E34">
            <v>21767</v>
          </cell>
          <cell r="F34">
            <v>34913</v>
          </cell>
          <cell r="G34">
            <v>15986</v>
          </cell>
          <cell r="H34">
            <v>75388</v>
          </cell>
        </row>
        <row r="35">
          <cell r="B35" t="str">
            <v>3535  Jan-Cil France</v>
          </cell>
          <cell r="C35">
            <v>140524</v>
          </cell>
          <cell r="D35">
            <v>109337</v>
          </cell>
          <cell r="E35">
            <v>126807</v>
          </cell>
          <cell r="F35">
            <v>193373</v>
          </cell>
          <cell r="G35">
            <v>96933</v>
          </cell>
          <cell r="H35">
            <v>398310</v>
          </cell>
        </row>
        <row r="36">
          <cell r="B36" t="str">
            <v>2265  Jan-Cil Germany</v>
          </cell>
          <cell r="C36">
            <v>146651</v>
          </cell>
          <cell r="D36">
            <v>114611</v>
          </cell>
          <cell r="E36">
            <v>123432</v>
          </cell>
          <cell r="F36">
            <v>192750</v>
          </cell>
          <cell r="G36">
            <v>93072</v>
          </cell>
          <cell r="H36">
            <v>398339</v>
          </cell>
        </row>
        <row r="37">
          <cell r="B37" t="str">
            <v>2315  Jan-Cil Greece</v>
          </cell>
          <cell r="C37">
            <v>29373</v>
          </cell>
          <cell r="D37">
            <v>22474</v>
          </cell>
          <cell r="E37">
            <v>20488</v>
          </cell>
          <cell r="F37">
            <v>32268</v>
          </cell>
          <cell r="G37">
            <v>15570</v>
          </cell>
          <cell r="H37">
            <v>69063</v>
          </cell>
        </row>
        <row r="38">
          <cell r="B38" t="str">
            <v>2575  Jan-Cil Portugl</v>
          </cell>
          <cell r="C38">
            <v>22300</v>
          </cell>
          <cell r="D38">
            <v>16665</v>
          </cell>
          <cell r="E38">
            <v>20205</v>
          </cell>
          <cell r="F38">
            <v>31203</v>
          </cell>
          <cell r="G38">
            <v>14540</v>
          </cell>
          <cell r="H38">
            <v>65337</v>
          </cell>
        </row>
        <row r="39">
          <cell r="B39" t="str">
            <v>2625  Jan-Cil Scandin</v>
          </cell>
          <cell r="C39">
            <v>46645</v>
          </cell>
          <cell r="D39">
            <v>34830</v>
          </cell>
          <cell r="E39">
            <v>43023</v>
          </cell>
          <cell r="F39">
            <v>69855</v>
          </cell>
          <cell r="G39">
            <v>31997</v>
          </cell>
          <cell r="H39">
            <v>137935</v>
          </cell>
        </row>
        <row r="40">
          <cell r="B40" t="str">
            <v>2605  Jan-Cil Spain</v>
          </cell>
          <cell r="C40">
            <v>49311</v>
          </cell>
          <cell r="D40">
            <v>37320</v>
          </cell>
          <cell r="E40">
            <v>35716</v>
          </cell>
          <cell r="F40">
            <v>58376</v>
          </cell>
          <cell r="G40">
            <v>27205</v>
          </cell>
          <cell r="H40">
            <v>123362</v>
          </cell>
        </row>
        <row r="41">
          <cell r="B41" t="str">
            <v>W. Eur Cainzos</v>
          </cell>
          <cell r="C41">
            <v>460947</v>
          </cell>
          <cell r="D41">
            <v>355176</v>
          </cell>
          <cell r="E41">
            <v>391438</v>
          </cell>
          <cell r="F41">
            <v>612738</v>
          </cell>
          <cell r="G41">
            <v>295303</v>
          </cell>
          <cell r="H41">
            <v>1267734</v>
          </cell>
        </row>
        <row r="43">
          <cell r="B43" t="str">
            <v>2126  Jan-Cil Czech Rep</v>
          </cell>
          <cell r="C43">
            <v>6687</v>
          </cell>
          <cell r="D43">
            <v>5226</v>
          </cell>
          <cell r="E43">
            <v>6574</v>
          </cell>
          <cell r="F43">
            <v>11002</v>
          </cell>
          <cell r="G43">
            <v>4920</v>
          </cell>
          <cell r="H43">
            <v>22130</v>
          </cell>
        </row>
        <row r="44">
          <cell r="B44" t="str">
            <v>2135  Jan-Cil E Europe</v>
          </cell>
          <cell r="C44">
            <v>18526</v>
          </cell>
          <cell r="D44">
            <v>14290</v>
          </cell>
          <cell r="E44">
            <v>19460</v>
          </cell>
          <cell r="F44">
            <v>35956</v>
          </cell>
          <cell r="G44">
            <v>13859</v>
          </cell>
          <cell r="H44">
            <v>56617</v>
          </cell>
        </row>
        <row r="45">
          <cell r="B45" t="str">
            <v>2326  Jan-Cil Hungary</v>
          </cell>
          <cell r="C45">
            <v>5092</v>
          </cell>
          <cell r="D45">
            <v>4031</v>
          </cell>
          <cell r="E45">
            <v>5549</v>
          </cell>
          <cell r="F45">
            <v>8385</v>
          </cell>
          <cell r="G45">
            <v>4258</v>
          </cell>
          <cell r="H45">
            <v>16593</v>
          </cell>
        </row>
        <row r="46">
          <cell r="B46" t="str">
            <v>4386  Jan-Cil Poland</v>
          </cell>
          <cell r="C46">
            <v>14812</v>
          </cell>
          <cell r="D46">
            <v>12217</v>
          </cell>
          <cell r="E46">
            <v>9696</v>
          </cell>
          <cell r="F46">
            <v>14245</v>
          </cell>
          <cell r="G46">
            <v>7311</v>
          </cell>
          <cell r="H46">
            <v>28255</v>
          </cell>
        </row>
        <row r="47">
          <cell r="B47" t="str">
            <v>E. Eur Cainzos</v>
          </cell>
          <cell r="C47">
            <v>45117</v>
          </cell>
          <cell r="D47">
            <v>35764</v>
          </cell>
          <cell r="E47">
            <v>41279</v>
          </cell>
          <cell r="F47">
            <v>69588</v>
          </cell>
          <cell r="G47">
            <v>30348</v>
          </cell>
          <cell r="H47">
            <v>123595</v>
          </cell>
        </row>
        <row r="48">
          <cell r="B48" t="str">
            <v>Total Cainzos</v>
          </cell>
          <cell r="C48">
            <v>506064</v>
          </cell>
          <cell r="D48">
            <v>390940</v>
          </cell>
          <cell r="E48">
            <v>432717</v>
          </cell>
          <cell r="F48">
            <v>682326</v>
          </cell>
          <cell r="G48">
            <v>325651</v>
          </cell>
          <cell r="H48">
            <v>1391329</v>
          </cell>
        </row>
        <row r="50">
          <cell r="B50" t="str">
            <v>3095  Jan-Cil Belgium</v>
          </cell>
          <cell r="C50">
            <v>52267</v>
          </cell>
          <cell r="D50">
            <v>41437</v>
          </cell>
          <cell r="E50">
            <v>47138</v>
          </cell>
          <cell r="F50">
            <v>72592</v>
          </cell>
          <cell r="G50">
            <v>35890</v>
          </cell>
          <cell r="H50">
            <v>143386</v>
          </cell>
        </row>
        <row r="51">
          <cell r="B51" t="str">
            <v>4250  Jan-Cil Holland</v>
          </cell>
          <cell r="C51">
            <v>33068</v>
          </cell>
          <cell r="D51">
            <v>25417</v>
          </cell>
          <cell r="E51">
            <v>28196</v>
          </cell>
          <cell r="F51">
            <v>45473</v>
          </cell>
          <cell r="G51">
            <v>21280</v>
          </cell>
          <cell r="H51">
            <v>96681</v>
          </cell>
        </row>
        <row r="52">
          <cell r="B52" t="str">
            <v>2355  Jan-Cil Italy</v>
          </cell>
          <cell r="C52">
            <v>90027</v>
          </cell>
          <cell r="D52">
            <v>66137</v>
          </cell>
          <cell r="E52">
            <v>71795</v>
          </cell>
          <cell r="F52">
            <v>114766</v>
          </cell>
          <cell r="G52">
            <v>54813</v>
          </cell>
          <cell r="H52">
            <v>239716</v>
          </cell>
        </row>
        <row r="53">
          <cell r="B53" t="str">
            <v>2655  Jan-Cil Switzerland</v>
          </cell>
          <cell r="C53">
            <v>17249</v>
          </cell>
          <cell r="D53">
            <v>13330</v>
          </cell>
          <cell r="E53">
            <v>16191</v>
          </cell>
          <cell r="F53">
            <v>25789</v>
          </cell>
          <cell r="G53">
            <v>12650</v>
          </cell>
          <cell r="H53">
            <v>52544</v>
          </cell>
        </row>
        <row r="54">
          <cell r="B54" t="str">
            <v>2725  Jan-Cil UK</v>
          </cell>
          <cell r="C54">
            <v>78742</v>
          </cell>
          <cell r="D54">
            <v>58449</v>
          </cell>
          <cell r="E54">
            <v>70289</v>
          </cell>
          <cell r="F54">
            <v>111227</v>
          </cell>
          <cell r="G54">
            <v>53469</v>
          </cell>
          <cell r="H54">
            <v>236397</v>
          </cell>
        </row>
        <row r="55">
          <cell r="B55" t="str">
            <v>W. Eur Verbeeck</v>
          </cell>
          <cell r="C55">
            <v>271353</v>
          </cell>
          <cell r="D55">
            <v>204770</v>
          </cell>
          <cell r="E55">
            <v>233609</v>
          </cell>
          <cell r="F55">
            <v>369847</v>
          </cell>
          <cell r="G55">
            <v>178102</v>
          </cell>
          <cell r="H55">
            <v>768724</v>
          </cell>
        </row>
        <row r="58">
          <cell r="D58" t="str">
            <v>J &amp; J Financia</v>
          </cell>
          <cell r="E58" t="str">
            <v>l Management Rep</v>
          </cell>
          <cell r="F58" t="str">
            <v>orting System</v>
          </cell>
          <cell r="H58" t="str">
            <v>REPORT DS00505B</v>
          </cell>
        </row>
        <row r="59">
          <cell r="H59" t="str">
            <v>PAGE        2</v>
          </cell>
        </row>
        <row r="60">
          <cell r="B60" t="str">
            <v>Line.....: 200000 Net Trade</v>
          </cell>
          <cell r="C60" t="str">
            <v>Sales (Ex Inte</v>
          </cell>
          <cell r="D60" t="str">
            <v>rco)</v>
          </cell>
          <cell r="H60" t="str">
            <v>DATE:  05/20/99</v>
          </cell>
        </row>
        <row r="61">
          <cell r="H61" t="str">
            <v>TIME:  16:04</v>
          </cell>
        </row>
        <row r="63">
          <cell r="B63" t="str">
            <v>(Dollars in Thousands)</v>
          </cell>
          <cell r="H63" t="str">
            <v>BASIS CURRENT</v>
          </cell>
        </row>
        <row r="65">
          <cell r="B65" t="str">
            <v>COMPANY NAME</v>
          </cell>
          <cell r="C65" t="str">
            <v>1999 ACTL APR Y</v>
          </cell>
          <cell r="D65" t="str">
            <v>1999 ACTL MAR Y</v>
          </cell>
          <cell r="E65" t="str">
            <v>1998 ACTL APR Y</v>
          </cell>
          <cell r="F65" t="str">
            <v>1998 ACTL JUN Y</v>
          </cell>
          <cell r="G65" t="str">
            <v>1998 ACTL MAR Y</v>
          </cell>
          <cell r="H65" t="str">
            <v>1998 ACTL DEC Y</v>
          </cell>
        </row>
        <row r="66">
          <cell r="B66" t="str">
            <v>------------</v>
          </cell>
          <cell r="C66" t="str">
            <v>---------------</v>
          </cell>
          <cell r="D66" t="str">
            <v>---------------</v>
          </cell>
          <cell r="E66" t="str">
            <v>---------------</v>
          </cell>
          <cell r="F66" t="str">
            <v>---------------</v>
          </cell>
          <cell r="G66" t="str">
            <v>---------------</v>
          </cell>
          <cell r="H66" t="str">
            <v>---------------</v>
          </cell>
        </row>
        <row r="68">
          <cell r="B68" t="str">
            <v>3507  Jan-Cil Egypt</v>
          </cell>
          <cell r="C68">
            <v>2808</v>
          </cell>
          <cell r="D68">
            <v>1976</v>
          </cell>
          <cell r="E68">
            <v>1906</v>
          </cell>
          <cell r="F68">
            <v>1906</v>
          </cell>
          <cell r="G68">
            <v>1906</v>
          </cell>
          <cell r="H68">
            <v>5258</v>
          </cell>
        </row>
        <row r="69">
          <cell r="B69" t="str">
            <v>4967  Jan-Cil Israel</v>
          </cell>
          <cell r="C69">
            <v>5201</v>
          </cell>
          <cell r="D69">
            <v>4200</v>
          </cell>
          <cell r="E69">
            <v>5111</v>
          </cell>
          <cell r="F69">
            <v>8001</v>
          </cell>
          <cell r="G69">
            <v>3756</v>
          </cell>
          <cell r="H69">
            <v>15252</v>
          </cell>
        </row>
        <row r="70">
          <cell r="B70" t="str">
            <v>4720  Jan-Cil MEWA</v>
          </cell>
          <cell r="C70">
            <v>51007</v>
          </cell>
          <cell r="D70">
            <v>37938</v>
          </cell>
          <cell r="E70">
            <v>41469</v>
          </cell>
          <cell r="F70">
            <v>65743</v>
          </cell>
          <cell r="G70">
            <v>30316</v>
          </cell>
          <cell r="H70">
            <v>118520</v>
          </cell>
        </row>
        <row r="71">
          <cell r="B71" t="str">
            <v>2547  Jan-Cil Pakistan</v>
          </cell>
          <cell r="C71">
            <v>2627</v>
          </cell>
          <cell r="D71">
            <v>1904</v>
          </cell>
          <cell r="E71">
            <v>3146</v>
          </cell>
          <cell r="F71">
            <v>4411</v>
          </cell>
          <cell r="G71">
            <v>2443</v>
          </cell>
          <cell r="H71">
            <v>7705</v>
          </cell>
        </row>
        <row r="72">
          <cell r="B72" t="str">
            <v>4510  Jan-Cil So. Africa</v>
          </cell>
          <cell r="C72">
            <v>14619</v>
          </cell>
          <cell r="D72">
            <v>11447</v>
          </cell>
          <cell r="E72">
            <v>16124</v>
          </cell>
          <cell r="F72">
            <v>23702</v>
          </cell>
          <cell r="G72">
            <v>12287</v>
          </cell>
          <cell r="H72">
            <v>43307</v>
          </cell>
        </row>
        <row r="73">
          <cell r="B73" t="str">
            <v>2697  Jan-Cil Turkey</v>
          </cell>
          <cell r="C73">
            <v>3059</v>
          </cell>
          <cell r="D73">
            <v>1872</v>
          </cell>
          <cell r="E73" t="str">
            <v>-</v>
          </cell>
          <cell r="F73" t="str">
            <v>-</v>
          </cell>
          <cell r="G73" t="str">
            <v>-</v>
          </cell>
          <cell r="H73" t="str">
            <v>-</v>
          </cell>
        </row>
        <row r="74">
          <cell r="B74" t="str">
            <v>MEWAfr Verbeeck</v>
          </cell>
          <cell r="C74">
            <v>79321</v>
          </cell>
          <cell r="D74">
            <v>59337</v>
          </cell>
          <cell r="E74">
            <v>67756</v>
          </cell>
          <cell r="F74">
            <v>103763</v>
          </cell>
          <cell r="G74">
            <v>50708</v>
          </cell>
          <cell r="H74">
            <v>190042</v>
          </cell>
        </row>
        <row r="75">
          <cell r="B75" t="str">
            <v>Total Verbeeck</v>
          </cell>
          <cell r="C75">
            <v>350674</v>
          </cell>
          <cell r="D75">
            <v>264107</v>
          </cell>
          <cell r="E75">
            <v>301365</v>
          </cell>
          <cell r="F75">
            <v>473610</v>
          </cell>
          <cell r="G75">
            <v>228810</v>
          </cell>
          <cell r="H75">
            <v>958766</v>
          </cell>
        </row>
        <row r="77">
          <cell r="B77" t="str">
            <v>2380  Janssen Kyowa Japan</v>
          </cell>
          <cell r="C77">
            <v>72613</v>
          </cell>
          <cell r="D77">
            <v>42708</v>
          </cell>
          <cell r="E77">
            <v>66672</v>
          </cell>
          <cell r="F77">
            <v>94074</v>
          </cell>
          <cell r="G77">
            <v>47326</v>
          </cell>
          <cell r="H77">
            <v>185473</v>
          </cell>
        </row>
        <row r="78">
          <cell r="B78" t="str">
            <v>2400  Jan-Cil KK Japan</v>
          </cell>
          <cell r="C78" t="str">
            <v>-</v>
          </cell>
          <cell r="D78" t="str">
            <v>-</v>
          </cell>
          <cell r="E78" t="str">
            <v>-</v>
          </cell>
          <cell r="F78" t="str">
            <v>-</v>
          </cell>
          <cell r="G78" t="str">
            <v>-</v>
          </cell>
          <cell r="H78" t="str">
            <v>-</v>
          </cell>
        </row>
        <row r="79">
          <cell r="B79" t="str">
            <v>Japan Tanca</v>
          </cell>
          <cell r="C79">
            <v>72613</v>
          </cell>
          <cell r="D79">
            <v>42708</v>
          </cell>
          <cell r="E79">
            <v>66672</v>
          </cell>
          <cell r="F79">
            <v>94074</v>
          </cell>
          <cell r="G79">
            <v>47326</v>
          </cell>
          <cell r="H79">
            <v>185473</v>
          </cell>
        </row>
        <row r="81">
          <cell r="B81" t="str">
            <v>3450  Janssen China</v>
          </cell>
          <cell r="C81">
            <v>57422</v>
          </cell>
          <cell r="D81">
            <v>41100</v>
          </cell>
          <cell r="E81">
            <v>68845</v>
          </cell>
          <cell r="F81">
            <v>99011</v>
          </cell>
          <cell r="G81">
            <v>48807</v>
          </cell>
          <cell r="H81">
            <v>197693</v>
          </cell>
        </row>
        <row r="82">
          <cell r="B82" t="str">
            <v>2010  Jan-Cilag Pty Ltd</v>
          </cell>
          <cell r="C82">
            <v>25719</v>
          </cell>
          <cell r="D82">
            <v>18755</v>
          </cell>
          <cell r="E82">
            <v>22391</v>
          </cell>
          <cell r="F82">
            <v>36031</v>
          </cell>
          <cell r="G82">
            <v>17204</v>
          </cell>
          <cell r="H82">
            <v>76431</v>
          </cell>
        </row>
        <row r="83">
          <cell r="B83" t="str">
            <v>3840  Jan-Cil Hong Kong</v>
          </cell>
          <cell r="C83">
            <v>4031</v>
          </cell>
          <cell r="D83">
            <v>3080</v>
          </cell>
          <cell r="E83">
            <v>3980</v>
          </cell>
          <cell r="F83">
            <v>5706</v>
          </cell>
          <cell r="G83">
            <v>3114</v>
          </cell>
          <cell r="H83">
            <v>10875</v>
          </cell>
        </row>
        <row r="84">
          <cell r="B84" t="str">
            <v>3873  Jan-Cilag India</v>
          </cell>
          <cell r="C84">
            <v>7681</v>
          </cell>
          <cell r="D84">
            <v>5740</v>
          </cell>
          <cell r="E84">
            <v>6812</v>
          </cell>
          <cell r="F84">
            <v>10392</v>
          </cell>
          <cell r="G84">
            <v>5091</v>
          </cell>
          <cell r="H84">
            <v>20076</v>
          </cell>
        </row>
        <row r="85">
          <cell r="B85" t="str">
            <v>2440  Jan-Cil Korea</v>
          </cell>
          <cell r="C85">
            <v>28891</v>
          </cell>
          <cell r="D85">
            <v>20531</v>
          </cell>
          <cell r="E85">
            <v>15905</v>
          </cell>
          <cell r="F85">
            <v>25779</v>
          </cell>
          <cell r="G85">
            <v>11605</v>
          </cell>
          <cell r="H85">
            <v>64276</v>
          </cell>
        </row>
        <row r="86">
          <cell r="B86" t="str">
            <v>4350  Jan-Cil Philippines</v>
          </cell>
          <cell r="C86">
            <v>4588</v>
          </cell>
          <cell r="D86">
            <v>3598</v>
          </cell>
          <cell r="E86">
            <v>4481</v>
          </cell>
          <cell r="F86">
            <v>7652</v>
          </cell>
          <cell r="G86">
            <v>3350</v>
          </cell>
          <cell r="H86">
            <v>15264</v>
          </cell>
        </row>
        <row r="87">
          <cell r="B87" t="str">
            <v>3880  Jan-Cilag S.M.</v>
          </cell>
          <cell r="C87">
            <v>5861</v>
          </cell>
          <cell r="D87">
            <v>4506</v>
          </cell>
          <cell r="E87">
            <v>5635</v>
          </cell>
          <cell r="F87">
            <v>8706</v>
          </cell>
          <cell r="G87">
            <v>4515</v>
          </cell>
          <cell r="H87">
            <v>16462</v>
          </cell>
        </row>
        <row r="88">
          <cell r="B88" t="str">
            <v>3885  Jan-Cil Indonesia</v>
          </cell>
          <cell r="C88">
            <v>1878</v>
          </cell>
          <cell r="D88">
            <v>1357</v>
          </cell>
          <cell r="E88">
            <v>1555</v>
          </cell>
          <cell r="F88">
            <v>2030</v>
          </cell>
          <cell r="G88">
            <v>1139</v>
          </cell>
          <cell r="H88">
            <v>3936</v>
          </cell>
        </row>
        <row r="89">
          <cell r="B89" t="str">
            <v>4900  Jan-Cil Taiwan</v>
          </cell>
          <cell r="C89">
            <v>16974</v>
          </cell>
          <cell r="D89">
            <v>13310</v>
          </cell>
          <cell r="E89">
            <v>16694</v>
          </cell>
          <cell r="F89">
            <v>26470</v>
          </cell>
          <cell r="G89">
            <v>12896</v>
          </cell>
          <cell r="H89">
            <v>50040</v>
          </cell>
        </row>
        <row r="90">
          <cell r="B90" t="str">
            <v>2670  Jan-Cil Thailand</v>
          </cell>
          <cell r="C90">
            <v>7994</v>
          </cell>
          <cell r="D90">
            <v>6072</v>
          </cell>
          <cell r="E90">
            <v>7075</v>
          </cell>
          <cell r="F90">
            <v>10500</v>
          </cell>
          <cell r="G90">
            <v>5532</v>
          </cell>
          <cell r="H90">
            <v>22487</v>
          </cell>
        </row>
        <row r="91">
          <cell r="B91" t="str">
            <v>Asia/Pac Chang</v>
          </cell>
          <cell r="C91">
            <v>161039</v>
          </cell>
          <cell r="D91">
            <v>118049</v>
          </cell>
          <cell r="E91">
            <v>153373</v>
          </cell>
          <cell r="F91">
            <v>232277</v>
          </cell>
          <cell r="G91">
            <v>113253</v>
          </cell>
          <cell r="H91">
            <v>477540</v>
          </cell>
        </row>
        <row r="92">
          <cell r="B92" t="str">
            <v>Total Asia/Pacific</v>
          </cell>
          <cell r="C92">
            <v>233652</v>
          </cell>
          <cell r="D92">
            <v>160757</v>
          </cell>
          <cell r="E92">
            <v>220045</v>
          </cell>
          <cell r="F92">
            <v>326351</v>
          </cell>
          <cell r="G92">
            <v>160579</v>
          </cell>
          <cell r="H92">
            <v>663013</v>
          </cell>
        </row>
        <row r="94">
          <cell r="B94" t="str">
            <v>3090  Janssen Belgium</v>
          </cell>
          <cell r="C94">
            <v>27451</v>
          </cell>
          <cell r="D94">
            <v>21408</v>
          </cell>
          <cell r="E94">
            <v>24066</v>
          </cell>
          <cell r="F94">
            <v>37440</v>
          </cell>
          <cell r="G94">
            <v>19077</v>
          </cell>
          <cell r="H94">
            <v>66746</v>
          </cell>
        </row>
        <row r="95">
          <cell r="B95" t="str">
            <v>3950  Janssen Ireland Mfg</v>
          </cell>
          <cell r="C95">
            <v>23032</v>
          </cell>
          <cell r="D95">
            <v>18288</v>
          </cell>
          <cell r="E95">
            <v>18991</v>
          </cell>
          <cell r="F95">
            <v>27593</v>
          </cell>
          <cell r="G95">
            <v>18776</v>
          </cell>
          <cell r="H95">
            <v>59948</v>
          </cell>
        </row>
        <row r="96">
          <cell r="B96" t="str">
            <v>4680  Cilag CH-Schaff Oper</v>
          </cell>
          <cell r="C96">
            <v>16308</v>
          </cell>
          <cell r="D96">
            <v>14300</v>
          </cell>
          <cell r="E96">
            <v>15213</v>
          </cell>
          <cell r="F96">
            <v>27040</v>
          </cell>
          <cell r="G96">
            <v>10298</v>
          </cell>
          <cell r="H96">
            <v>40441</v>
          </cell>
        </row>
        <row r="97">
          <cell r="B97" t="str">
            <v>4690  Jan-Cilag Zug</v>
          </cell>
          <cell r="C97">
            <v>9818</v>
          </cell>
          <cell r="D97">
            <v>6850</v>
          </cell>
          <cell r="E97">
            <v>8223</v>
          </cell>
          <cell r="F97">
            <v>14250</v>
          </cell>
          <cell r="G97">
            <v>7103</v>
          </cell>
          <cell r="H97">
            <v>29374</v>
          </cell>
        </row>
        <row r="98">
          <cell r="B98" t="str">
            <v>3010  Tasmanian Alkaloids</v>
          </cell>
          <cell r="C98">
            <v>13273</v>
          </cell>
          <cell r="D98">
            <v>11708</v>
          </cell>
          <cell r="E98">
            <v>9820</v>
          </cell>
          <cell r="F98">
            <v>16230</v>
          </cell>
          <cell r="G98">
            <v>7223</v>
          </cell>
          <cell r="H98">
            <v>31820</v>
          </cell>
        </row>
        <row r="99">
          <cell r="B99" t="str">
            <v>2660  Silsa Switzerland</v>
          </cell>
          <cell r="C99" t="str">
            <v>-</v>
          </cell>
          <cell r="D99" t="str">
            <v>-</v>
          </cell>
          <cell r="E99" t="str">
            <v>-</v>
          </cell>
          <cell r="F99" t="str">
            <v>-</v>
          </cell>
          <cell r="G99" t="str">
            <v>-</v>
          </cell>
          <cell r="H99" t="str">
            <v>-</v>
          </cell>
        </row>
        <row r="100">
          <cell r="B100" t="str">
            <v>1660  Noramco</v>
          </cell>
          <cell r="C100">
            <v>11138</v>
          </cell>
          <cell r="D100">
            <v>9684</v>
          </cell>
          <cell r="E100">
            <v>12388</v>
          </cell>
          <cell r="F100">
            <v>18004</v>
          </cell>
          <cell r="G100">
            <v>10850</v>
          </cell>
          <cell r="H100">
            <v>28182</v>
          </cell>
        </row>
        <row r="101">
          <cell r="B101" t="str">
            <v>Tot Sourcing Co</v>
          </cell>
          <cell r="C101">
            <v>101020</v>
          </cell>
          <cell r="D101">
            <v>82238</v>
          </cell>
          <cell r="E101">
            <v>88701</v>
          </cell>
          <cell r="F101">
            <v>140557</v>
          </cell>
          <cell r="G101">
            <v>73327</v>
          </cell>
          <cell r="H101">
            <v>256511</v>
          </cell>
        </row>
        <row r="102">
          <cell r="B102" t="str">
            <v>Total Tanca</v>
          </cell>
          <cell r="C102">
            <v>1921664</v>
          </cell>
          <cell r="D102">
            <v>1396880</v>
          </cell>
          <cell r="E102">
            <v>1674704</v>
          </cell>
          <cell r="F102">
            <v>2573605</v>
          </cell>
          <cell r="G102">
            <v>1253294</v>
          </cell>
          <cell r="H102">
            <v>5099664</v>
          </cell>
        </row>
        <row r="104">
          <cell r="B104" t="str">
            <v>3130  Janssen GTSC</v>
          </cell>
          <cell r="C104" t="str">
            <v>-</v>
          </cell>
          <cell r="D104" t="str">
            <v>-</v>
          </cell>
          <cell r="E104" t="str">
            <v>-</v>
          </cell>
          <cell r="F104" t="str">
            <v>-</v>
          </cell>
          <cell r="G104" t="str">
            <v>-</v>
          </cell>
          <cell r="H104" t="str">
            <v>-</v>
          </cell>
        </row>
        <row r="105">
          <cell r="B105" t="str">
            <v>3131  Intl Finl Svcs</v>
          </cell>
          <cell r="C105" t="str">
            <v>-</v>
          </cell>
          <cell r="D105" t="str">
            <v>-</v>
          </cell>
          <cell r="E105" t="str">
            <v>-</v>
          </cell>
          <cell r="F105" t="str">
            <v>-</v>
          </cell>
          <cell r="G105" t="str">
            <v>-</v>
          </cell>
          <cell r="H105" t="str">
            <v>-</v>
          </cell>
        </row>
        <row r="106">
          <cell r="B106" t="str">
            <v>3920  Janssen Ireland Inv</v>
          </cell>
          <cell r="C106" t="str">
            <v>-</v>
          </cell>
          <cell r="D106" t="str">
            <v>-</v>
          </cell>
          <cell r="E106" t="str">
            <v>-</v>
          </cell>
          <cell r="F106" t="str">
            <v>-</v>
          </cell>
          <cell r="G106" t="str">
            <v>-</v>
          </cell>
          <cell r="H106" t="str">
            <v>-</v>
          </cell>
        </row>
        <row r="107">
          <cell r="B107" t="str">
            <v>Tot Fincl Ctrs</v>
          </cell>
          <cell r="C107" t="str">
            <v>-</v>
          </cell>
          <cell r="D107" t="str">
            <v>-</v>
          </cell>
          <cell r="E107" t="str">
            <v>-</v>
          </cell>
          <cell r="F107" t="str">
            <v>-</v>
          </cell>
          <cell r="G107" t="str">
            <v>-</v>
          </cell>
          <cell r="H107" t="str">
            <v>-</v>
          </cell>
        </row>
        <row r="109">
          <cell r="B109" t="str">
            <v>3085  JRF-Beerse</v>
          </cell>
          <cell r="C109" t="str">
            <v>-</v>
          </cell>
          <cell r="D109" t="str">
            <v>-</v>
          </cell>
          <cell r="E109" t="str">
            <v>-</v>
          </cell>
          <cell r="F109" t="str">
            <v>-</v>
          </cell>
          <cell r="G109" t="str">
            <v>-</v>
          </cell>
          <cell r="H109" t="str">
            <v>-</v>
          </cell>
        </row>
        <row r="110">
          <cell r="B110" t="str">
            <v>3086  JRF-France</v>
          </cell>
          <cell r="C110" t="str">
            <v>-</v>
          </cell>
          <cell r="D110" t="str">
            <v>-</v>
          </cell>
          <cell r="E110" t="str">
            <v>-</v>
          </cell>
          <cell r="F110" t="str">
            <v>-</v>
          </cell>
          <cell r="G110" t="str">
            <v>-</v>
          </cell>
          <cell r="H110" t="str">
            <v>-</v>
          </cell>
        </row>
        <row r="111">
          <cell r="B111" t="str">
            <v>3087  JRF-Germany</v>
          </cell>
          <cell r="C111" t="str">
            <v>-</v>
          </cell>
          <cell r="D111" t="str">
            <v>-</v>
          </cell>
          <cell r="E111" t="str">
            <v>-</v>
          </cell>
          <cell r="F111" t="str">
            <v>-</v>
          </cell>
          <cell r="G111" t="str">
            <v>-</v>
          </cell>
          <cell r="H111" t="str">
            <v>-</v>
          </cell>
        </row>
        <row r="112">
          <cell r="B112" t="str">
            <v>3088  JRF-Japan</v>
          </cell>
          <cell r="C112" t="str">
            <v>-</v>
          </cell>
          <cell r="D112" t="str">
            <v>-</v>
          </cell>
          <cell r="E112" t="str">
            <v>-</v>
          </cell>
          <cell r="F112" t="str">
            <v>-</v>
          </cell>
          <cell r="G112" t="str">
            <v>-</v>
          </cell>
          <cell r="H112" t="str">
            <v>-</v>
          </cell>
        </row>
        <row r="113">
          <cell r="B113" t="str">
            <v>1745  JRF-USA</v>
          </cell>
          <cell r="C113" t="str">
            <v>-</v>
          </cell>
          <cell r="D113" t="str">
            <v>-</v>
          </cell>
          <cell r="E113" t="str">
            <v>-</v>
          </cell>
          <cell r="F113" t="str">
            <v>-</v>
          </cell>
          <cell r="G113" t="str">
            <v>-</v>
          </cell>
          <cell r="H113" t="str">
            <v>-</v>
          </cell>
        </row>
        <row r="114">
          <cell r="B114" t="str">
            <v>1250  Immunobiology Res In</v>
          </cell>
          <cell r="C114" t="str">
            <v>-</v>
          </cell>
          <cell r="D114" t="str">
            <v>-</v>
          </cell>
          <cell r="E114" t="str">
            <v>-</v>
          </cell>
          <cell r="F114" t="str">
            <v>-</v>
          </cell>
          <cell r="G114" t="str">
            <v>-</v>
          </cell>
          <cell r="H114" t="str">
            <v>-</v>
          </cell>
        </row>
        <row r="115">
          <cell r="B115" t="str">
            <v>Total JRF</v>
          </cell>
          <cell r="C115" t="str">
            <v>-</v>
          </cell>
          <cell r="D115" t="str">
            <v>-</v>
          </cell>
          <cell r="E115" t="str">
            <v>-</v>
          </cell>
          <cell r="F115" t="str">
            <v>-</v>
          </cell>
          <cell r="G115" t="str">
            <v>-</v>
          </cell>
          <cell r="H115" t="str">
            <v>-</v>
          </cell>
        </row>
        <row r="118">
          <cell r="D118" t="str">
            <v>J &amp; J Financia</v>
          </cell>
          <cell r="E118" t="str">
            <v>l Management Rep</v>
          </cell>
          <cell r="F118" t="str">
            <v>orting System</v>
          </cell>
          <cell r="H118" t="str">
            <v>REPORT DS00505B</v>
          </cell>
        </row>
        <row r="119">
          <cell r="H119" t="str">
            <v>PAGE        3</v>
          </cell>
        </row>
        <row r="120">
          <cell r="B120" t="str">
            <v>Line.....: 200000 Net Trade</v>
          </cell>
          <cell r="C120" t="str">
            <v>Sales (Ex Inte</v>
          </cell>
          <cell r="D120" t="str">
            <v>rco)</v>
          </cell>
          <cell r="H120" t="str">
            <v>DATE:  05/20/99</v>
          </cell>
        </row>
        <row r="121">
          <cell r="H121" t="str">
            <v>TIME:  16:04</v>
          </cell>
        </row>
        <row r="123">
          <cell r="B123" t="str">
            <v>(Dollars in Thousands)</v>
          </cell>
          <cell r="H123" t="str">
            <v>BASIS CURRENT</v>
          </cell>
        </row>
        <row r="125">
          <cell r="B125" t="str">
            <v>COMPANY NAME</v>
          </cell>
          <cell r="C125" t="str">
            <v>1999 ACTL APR Y</v>
          </cell>
          <cell r="D125" t="str">
            <v>1999 ACTL MAR Y</v>
          </cell>
          <cell r="E125" t="str">
            <v>1998 ACTL APR Y</v>
          </cell>
          <cell r="F125" t="str">
            <v>1998 ACTL JUN Y</v>
          </cell>
          <cell r="G125" t="str">
            <v>1998 ACTL MAR Y</v>
          </cell>
          <cell r="H125" t="str">
            <v>1998 ACTL DEC Y</v>
          </cell>
        </row>
        <row r="126">
          <cell r="B126" t="str">
            <v>------------</v>
          </cell>
          <cell r="C126" t="str">
            <v>---------------</v>
          </cell>
          <cell r="D126" t="str">
            <v>---------------</v>
          </cell>
          <cell r="E126" t="str">
            <v>---------------</v>
          </cell>
          <cell r="F126" t="str">
            <v>---------------</v>
          </cell>
          <cell r="G126" t="str">
            <v>---------------</v>
          </cell>
          <cell r="H126" t="str">
            <v>---------------</v>
          </cell>
        </row>
        <row r="128">
          <cell r="B128" t="str">
            <v>1270  RWJ PRI USA</v>
          </cell>
          <cell r="C128" t="str">
            <v>-</v>
          </cell>
          <cell r="D128" t="str">
            <v>-</v>
          </cell>
          <cell r="E128" t="str">
            <v>-</v>
          </cell>
          <cell r="F128" t="str">
            <v>-</v>
          </cell>
          <cell r="G128" t="str">
            <v>-</v>
          </cell>
          <cell r="H128" t="str">
            <v>-</v>
          </cell>
        </row>
        <row r="129">
          <cell r="B129" t="str">
            <v>4740  RWJ PRI Switzerland</v>
          </cell>
          <cell r="C129" t="str">
            <v>-</v>
          </cell>
          <cell r="D129" t="str">
            <v>-</v>
          </cell>
          <cell r="E129" t="str">
            <v>-</v>
          </cell>
          <cell r="F129" t="str">
            <v>-</v>
          </cell>
          <cell r="G129" t="str">
            <v>-</v>
          </cell>
          <cell r="H129" t="str">
            <v>-</v>
          </cell>
        </row>
        <row r="130">
          <cell r="B130" t="str">
            <v>Total PRI</v>
          </cell>
          <cell r="C130" t="str">
            <v>-</v>
          </cell>
          <cell r="D130" t="str">
            <v>-</v>
          </cell>
          <cell r="E130" t="str">
            <v>-</v>
          </cell>
          <cell r="F130" t="str">
            <v>-</v>
          </cell>
          <cell r="G130" t="str">
            <v>-</v>
          </cell>
          <cell r="H130" t="str">
            <v>-</v>
          </cell>
        </row>
        <row r="131">
          <cell r="B131" t="str">
            <v>Total Research</v>
          </cell>
          <cell r="C131" t="str">
            <v>-</v>
          </cell>
          <cell r="D131" t="str">
            <v>-</v>
          </cell>
          <cell r="E131" t="str">
            <v>-</v>
          </cell>
          <cell r="F131" t="str">
            <v>-</v>
          </cell>
          <cell r="G131" t="str">
            <v>-</v>
          </cell>
          <cell r="H131" t="str">
            <v>-</v>
          </cell>
        </row>
        <row r="133">
          <cell r="B133" t="str">
            <v>1960  Commercial Devel-USA</v>
          </cell>
          <cell r="C133" t="str">
            <v>-</v>
          </cell>
          <cell r="D133" t="str">
            <v>-</v>
          </cell>
          <cell r="E133" t="str">
            <v>-</v>
          </cell>
          <cell r="F133" t="str">
            <v>-</v>
          </cell>
          <cell r="G133" t="str">
            <v>-</v>
          </cell>
          <cell r="H133" t="str">
            <v>-</v>
          </cell>
        </row>
        <row r="134">
          <cell r="B134" t="str">
            <v>Total Pharmaceuticals</v>
          </cell>
          <cell r="C134">
            <v>3316894</v>
          </cell>
          <cell r="D134">
            <v>2440524</v>
          </cell>
          <cell r="E134">
            <v>2755433</v>
          </cell>
          <cell r="F134">
            <v>4186634</v>
          </cell>
          <cell r="G134">
            <v>2063307</v>
          </cell>
          <cell r="H134">
            <v>8401449</v>
          </cell>
        </row>
        <row r="135">
          <cell r="B135" t="str">
            <v>Total Cos as Rptd</v>
          </cell>
          <cell r="C135">
            <v>3316894</v>
          </cell>
          <cell r="D135">
            <v>2440524</v>
          </cell>
          <cell r="E135">
            <v>2755433</v>
          </cell>
          <cell r="F135">
            <v>4186634</v>
          </cell>
          <cell r="G135">
            <v>2063307</v>
          </cell>
          <cell r="H135">
            <v>8401449</v>
          </cell>
        </row>
      </sheetData>
      <sheetData sheetId="16" refreshError="1">
        <row r="10">
          <cell r="B10" t="str">
            <v>COMPANY NAME</v>
          </cell>
          <cell r="C10" t="str">
            <v>1999 ACTL APR Y</v>
          </cell>
          <cell r="D10" t="str">
            <v>1999 MYY1 JUN Q</v>
          </cell>
          <cell r="E10" t="str">
            <v>1999 MYY1 JUN Y</v>
          </cell>
          <cell r="F10" t="str">
            <v>1999 OFY1 DEC Y</v>
          </cell>
          <cell r="G10" t="str">
            <v>1999 OFY1 JUN Y</v>
          </cell>
          <cell r="H10" t="str">
            <v>1999 OFY1 APR Y</v>
          </cell>
        </row>
        <row r="11">
          <cell r="B11" t="str">
            <v>------------</v>
          </cell>
          <cell r="C11" t="str">
            <v>---------------</v>
          </cell>
          <cell r="D11" t="str">
            <v>---------------</v>
          </cell>
          <cell r="E11" t="str">
            <v>---------------</v>
          </cell>
          <cell r="F11" t="str">
            <v>---------------</v>
          </cell>
          <cell r="G11" t="str">
            <v>---------------</v>
          </cell>
          <cell r="H11" t="str">
            <v>---------------</v>
          </cell>
        </row>
        <row r="13">
          <cell r="B13" t="str">
            <v>1540  Ortho McNeil Pharm</v>
          </cell>
          <cell r="C13">
            <v>794273</v>
          </cell>
          <cell r="D13">
            <v>580000</v>
          </cell>
          <cell r="E13">
            <v>1198361</v>
          </cell>
          <cell r="F13">
            <v>2118246</v>
          </cell>
          <cell r="G13">
            <v>1054933</v>
          </cell>
          <cell r="H13">
            <v>699878</v>
          </cell>
        </row>
        <row r="14">
          <cell r="B14" t="str">
            <v>1290  Ortho Biotech US</v>
          </cell>
          <cell r="C14">
            <v>380661</v>
          </cell>
          <cell r="D14">
            <v>303011</v>
          </cell>
          <cell r="E14">
            <v>566561</v>
          </cell>
          <cell r="F14">
            <v>982000</v>
          </cell>
          <cell r="G14">
            <v>454121</v>
          </cell>
          <cell r="H14">
            <v>287146</v>
          </cell>
        </row>
        <row r="16">
          <cell r="B16" t="str">
            <v>2860  Jan-Cil Argent-HI</v>
          </cell>
          <cell r="C16">
            <v>14946</v>
          </cell>
          <cell r="D16">
            <v>13717</v>
          </cell>
          <cell r="E16">
            <v>24577</v>
          </cell>
          <cell r="F16">
            <v>64749</v>
          </cell>
          <cell r="G16">
            <v>29635</v>
          </cell>
          <cell r="H16">
            <v>18793</v>
          </cell>
        </row>
        <row r="17">
          <cell r="B17" t="str">
            <v>3160  Jan-Cil Brazil-HI</v>
          </cell>
          <cell r="C17">
            <v>50795</v>
          </cell>
          <cell r="D17">
            <v>45885</v>
          </cell>
          <cell r="E17">
            <v>83651</v>
          </cell>
          <cell r="F17">
            <v>228925</v>
          </cell>
          <cell r="G17">
            <v>109691</v>
          </cell>
          <cell r="H17">
            <v>71150</v>
          </cell>
        </row>
        <row r="18">
          <cell r="B18" t="str">
            <v>2117  Jan-Cil Colombia</v>
          </cell>
          <cell r="C18">
            <v>3238</v>
          </cell>
          <cell r="D18">
            <v>2579</v>
          </cell>
          <cell r="E18">
            <v>4644</v>
          </cell>
          <cell r="F18">
            <v>13712</v>
          </cell>
          <cell r="G18">
            <v>6895</v>
          </cell>
          <cell r="H18">
            <v>4574</v>
          </cell>
        </row>
        <row r="19">
          <cell r="B19" t="str">
            <v>2490  Jan-Cil Mexico</v>
          </cell>
          <cell r="C19">
            <v>60343</v>
          </cell>
          <cell r="D19">
            <v>42515</v>
          </cell>
          <cell r="E19">
            <v>87860</v>
          </cell>
          <cell r="F19">
            <v>153890</v>
          </cell>
          <cell r="G19">
            <v>79135</v>
          </cell>
          <cell r="H19">
            <v>53652</v>
          </cell>
        </row>
        <row r="20">
          <cell r="B20" t="str">
            <v>5252  Jan-Cil Venezuela</v>
          </cell>
          <cell r="C20">
            <v>4533</v>
          </cell>
          <cell r="D20">
            <v>4005</v>
          </cell>
          <cell r="E20">
            <v>7709</v>
          </cell>
          <cell r="F20">
            <v>14467</v>
          </cell>
          <cell r="G20">
            <v>6790</v>
          </cell>
          <cell r="H20">
            <v>4222</v>
          </cell>
        </row>
        <row r="21">
          <cell r="B21" t="str">
            <v>Total Latin Am.</v>
          </cell>
          <cell r="C21">
            <v>133855</v>
          </cell>
          <cell r="D21">
            <v>108701</v>
          </cell>
          <cell r="E21">
            <v>208441</v>
          </cell>
          <cell r="F21">
            <v>475743</v>
          </cell>
          <cell r="G21">
            <v>232146</v>
          </cell>
          <cell r="H21">
            <v>152391</v>
          </cell>
        </row>
        <row r="23">
          <cell r="B23" t="str">
            <v>3290  Jan-Ortho Canada</v>
          </cell>
          <cell r="C23">
            <v>80326</v>
          </cell>
          <cell r="D23">
            <v>59424</v>
          </cell>
          <cell r="E23">
            <v>118042</v>
          </cell>
          <cell r="F23">
            <v>221564</v>
          </cell>
          <cell r="G23">
            <v>108222</v>
          </cell>
          <cell r="H23">
            <v>70233</v>
          </cell>
        </row>
        <row r="25">
          <cell r="B25" t="str">
            <v>1295  Ortho Biotech Intl</v>
          </cell>
          <cell r="C25">
            <v>6115</v>
          </cell>
          <cell r="D25">
            <v>4936</v>
          </cell>
          <cell r="E25">
            <v>9278</v>
          </cell>
          <cell r="F25">
            <v>18934</v>
          </cell>
          <cell r="G25">
            <v>9467</v>
          </cell>
          <cell r="H25">
            <v>6190</v>
          </cell>
        </row>
        <row r="26">
          <cell r="B26" t="str">
            <v>2164  Ortho Biotech LLC PR</v>
          </cell>
          <cell r="C26" t="str">
            <v>-</v>
          </cell>
          <cell r="D26" t="str">
            <v>-</v>
          </cell>
          <cell r="E26" t="str">
            <v>-</v>
          </cell>
          <cell r="F26" t="str">
            <v>-</v>
          </cell>
          <cell r="G26" t="str">
            <v>-</v>
          </cell>
          <cell r="H26" t="str">
            <v>-</v>
          </cell>
        </row>
        <row r="27">
          <cell r="B27" t="str">
            <v>Total OBI</v>
          </cell>
          <cell r="C27">
            <v>6115</v>
          </cell>
          <cell r="D27">
            <v>4936</v>
          </cell>
          <cell r="E27">
            <v>9278</v>
          </cell>
          <cell r="F27">
            <v>18934</v>
          </cell>
          <cell r="G27">
            <v>9467</v>
          </cell>
          <cell r="H27">
            <v>6190</v>
          </cell>
        </row>
        <row r="28">
          <cell r="B28" t="str">
            <v>Total Tattle</v>
          </cell>
          <cell r="C28">
            <v>1395230</v>
          </cell>
          <cell r="D28">
            <v>1056072</v>
          </cell>
          <cell r="E28">
            <v>2100683</v>
          </cell>
          <cell r="F28">
            <v>3816487</v>
          </cell>
          <cell r="G28">
            <v>1858889</v>
          </cell>
          <cell r="H28">
            <v>1215838</v>
          </cell>
        </row>
        <row r="30">
          <cell r="B30" t="str">
            <v>1740  Janssen USA</v>
          </cell>
          <cell r="C30">
            <v>730254</v>
          </cell>
          <cell r="D30">
            <v>600000</v>
          </cell>
          <cell r="E30">
            <v>1098838</v>
          </cell>
          <cell r="F30">
            <v>1980000</v>
          </cell>
          <cell r="G30">
            <v>967536</v>
          </cell>
          <cell r="H30">
            <v>638101</v>
          </cell>
        </row>
        <row r="31">
          <cell r="B31" t="str">
            <v>2162  Janssen LLC PR</v>
          </cell>
          <cell r="C31" t="str">
            <v>-</v>
          </cell>
          <cell r="D31" t="str">
            <v>-</v>
          </cell>
          <cell r="E31" t="str">
            <v>-</v>
          </cell>
          <cell r="F31" t="str">
            <v>-</v>
          </cell>
          <cell r="G31" t="str">
            <v>-</v>
          </cell>
          <cell r="H31" t="str">
            <v>-</v>
          </cell>
        </row>
        <row r="32">
          <cell r="B32" t="str">
            <v>USA Tanca</v>
          </cell>
          <cell r="C32">
            <v>730254</v>
          </cell>
          <cell r="D32">
            <v>600000</v>
          </cell>
          <cell r="E32">
            <v>1098838</v>
          </cell>
          <cell r="F32">
            <v>1980000</v>
          </cell>
          <cell r="G32">
            <v>967536</v>
          </cell>
          <cell r="H32">
            <v>638101</v>
          </cell>
        </row>
        <row r="34">
          <cell r="B34" t="str">
            <v>3065  Jan-Cil Austria</v>
          </cell>
          <cell r="C34">
            <v>26143</v>
          </cell>
          <cell r="D34">
            <v>22778</v>
          </cell>
          <cell r="E34">
            <v>43500</v>
          </cell>
          <cell r="F34">
            <v>83059</v>
          </cell>
          <cell r="G34">
            <v>40213</v>
          </cell>
          <cell r="H34">
            <v>24946</v>
          </cell>
        </row>
        <row r="35">
          <cell r="B35" t="str">
            <v>3535  Jan-Cil France</v>
          </cell>
          <cell r="C35">
            <v>140524</v>
          </cell>
          <cell r="D35">
            <v>107580</v>
          </cell>
          <cell r="E35">
            <v>220754</v>
          </cell>
          <cell r="F35">
            <v>432647</v>
          </cell>
          <cell r="G35">
            <v>213666</v>
          </cell>
          <cell r="H35">
            <v>140719</v>
          </cell>
        </row>
        <row r="36">
          <cell r="B36" t="str">
            <v>2265  Jan-Cil Germany</v>
          </cell>
          <cell r="C36">
            <v>146651</v>
          </cell>
          <cell r="D36">
            <v>118884</v>
          </cell>
          <cell r="E36">
            <v>237896</v>
          </cell>
          <cell r="F36">
            <v>463387</v>
          </cell>
          <cell r="G36">
            <v>225495</v>
          </cell>
          <cell r="H36">
            <v>143252</v>
          </cell>
        </row>
        <row r="37">
          <cell r="B37" t="str">
            <v>2315  Jan-Cil Greece</v>
          </cell>
          <cell r="C37">
            <v>29373</v>
          </cell>
          <cell r="D37">
            <v>23825</v>
          </cell>
          <cell r="E37">
            <v>46364</v>
          </cell>
          <cell r="F37">
            <v>79532</v>
          </cell>
          <cell r="G37">
            <v>38524</v>
          </cell>
          <cell r="H37">
            <v>24296</v>
          </cell>
        </row>
        <row r="38">
          <cell r="B38" t="str">
            <v>2575  Jan-Cil Portugl</v>
          </cell>
          <cell r="C38">
            <v>22300</v>
          </cell>
          <cell r="D38">
            <v>20104</v>
          </cell>
          <cell r="E38">
            <v>37425</v>
          </cell>
          <cell r="F38">
            <v>82969</v>
          </cell>
          <cell r="G38">
            <v>39867</v>
          </cell>
          <cell r="H38">
            <v>25866</v>
          </cell>
        </row>
        <row r="39">
          <cell r="B39" t="str">
            <v>2625  Jan-Cil Scandin</v>
          </cell>
          <cell r="C39">
            <v>46645</v>
          </cell>
          <cell r="D39">
            <v>39104</v>
          </cell>
          <cell r="E39">
            <v>74776</v>
          </cell>
          <cell r="F39">
            <v>157600</v>
          </cell>
          <cell r="G39">
            <v>77942</v>
          </cell>
          <cell r="H39">
            <v>48823</v>
          </cell>
        </row>
        <row r="40">
          <cell r="B40" t="str">
            <v>2605  Jan-Cil Spain</v>
          </cell>
          <cell r="C40">
            <v>49311</v>
          </cell>
          <cell r="D40">
            <v>38318</v>
          </cell>
          <cell r="E40">
            <v>77135</v>
          </cell>
          <cell r="F40">
            <v>145741</v>
          </cell>
          <cell r="G40">
            <v>70616</v>
          </cell>
          <cell r="H40">
            <v>45477</v>
          </cell>
        </row>
        <row r="41">
          <cell r="B41" t="str">
            <v>W. Eur Cainzos</v>
          </cell>
          <cell r="C41">
            <v>460947</v>
          </cell>
          <cell r="D41">
            <v>370593</v>
          </cell>
          <cell r="E41">
            <v>737850</v>
          </cell>
          <cell r="F41">
            <v>1444935</v>
          </cell>
          <cell r="G41">
            <v>706323</v>
          </cell>
          <cell r="H41">
            <v>453379</v>
          </cell>
        </row>
        <row r="43">
          <cell r="B43" t="str">
            <v>2126  Jan-Cil Czech Rep</v>
          </cell>
          <cell r="C43">
            <v>6687</v>
          </cell>
          <cell r="D43">
            <v>5977</v>
          </cell>
          <cell r="E43">
            <v>11737</v>
          </cell>
          <cell r="F43">
            <v>26551</v>
          </cell>
          <cell r="G43">
            <v>13574</v>
          </cell>
          <cell r="H43">
            <v>8568</v>
          </cell>
        </row>
        <row r="44">
          <cell r="B44" t="str">
            <v>2135  Jan-Cil E Europe</v>
          </cell>
          <cell r="C44">
            <v>18526</v>
          </cell>
          <cell r="D44">
            <v>13827</v>
          </cell>
          <cell r="E44">
            <v>28631</v>
          </cell>
          <cell r="F44">
            <v>59628</v>
          </cell>
          <cell r="G44">
            <v>30296</v>
          </cell>
          <cell r="H44">
            <v>19692</v>
          </cell>
        </row>
        <row r="45">
          <cell r="B45" t="str">
            <v>2326  Jan-Cil Hungary</v>
          </cell>
          <cell r="C45">
            <v>5092</v>
          </cell>
          <cell r="D45">
            <v>4250</v>
          </cell>
          <cell r="E45">
            <v>8263</v>
          </cell>
          <cell r="F45">
            <v>18225</v>
          </cell>
          <cell r="G45">
            <v>9407</v>
          </cell>
          <cell r="H45">
            <v>6051</v>
          </cell>
        </row>
        <row r="46">
          <cell r="B46" t="str">
            <v>4386  Jan-Cil Poland</v>
          </cell>
          <cell r="C46">
            <v>14812</v>
          </cell>
          <cell r="D46">
            <v>7321</v>
          </cell>
          <cell r="E46">
            <v>20276</v>
          </cell>
          <cell r="F46">
            <v>39686</v>
          </cell>
          <cell r="G46">
            <v>20276</v>
          </cell>
          <cell r="H46">
            <v>13352</v>
          </cell>
        </row>
        <row r="47">
          <cell r="B47" t="str">
            <v>E. Eur Cainzos</v>
          </cell>
          <cell r="C47">
            <v>45117</v>
          </cell>
          <cell r="D47">
            <v>31375</v>
          </cell>
          <cell r="E47">
            <v>68907</v>
          </cell>
          <cell r="F47">
            <v>144090</v>
          </cell>
          <cell r="G47">
            <v>73553</v>
          </cell>
          <cell r="H47">
            <v>47663</v>
          </cell>
        </row>
        <row r="48">
          <cell r="B48" t="str">
            <v>Total Cainzos</v>
          </cell>
          <cell r="C48">
            <v>506064</v>
          </cell>
          <cell r="D48">
            <v>401968</v>
          </cell>
          <cell r="E48">
            <v>806757</v>
          </cell>
          <cell r="F48">
            <v>1589025</v>
          </cell>
          <cell r="G48">
            <v>779876</v>
          </cell>
          <cell r="H48">
            <v>501042</v>
          </cell>
        </row>
        <row r="50">
          <cell r="B50" t="str">
            <v>3095  Jan-Cil Belgium</v>
          </cell>
          <cell r="C50">
            <v>52267</v>
          </cell>
          <cell r="D50">
            <v>40120</v>
          </cell>
          <cell r="E50">
            <v>83048</v>
          </cell>
          <cell r="F50">
            <v>162317</v>
          </cell>
          <cell r="G50">
            <v>80055</v>
          </cell>
          <cell r="H50">
            <v>51745</v>
          </cell>
        </row>
        <row r="51">
          <cell r="B51" t="str">
            <v>4250  Jan-Cil Holland</v>
          </cell>
          <cell r="C51">
            <v>33068</v>
          </cell>
          <cell r="D51">
            <v>27967</v>
          </cell>
          <cell r="E51">
            <v>54384</v>
          </cell>
          <cell r="F51">
            <v>107791</v>
          </cell>
          <cell r="G51">
            <v>51017</v>
          </cell>
          <cell r="H51">
            <v>31295</v>
          </cell>
        </row>
        <row r="52">
          <cell r="B52" t="str">
            <v>2355  Jan-Cil Italy</v>
          </cell>
          <cell r="C52">
            <v>90027</v>
          </cell>
          <cell r="D52">
            <v>76474</v>
          </cell>
          <cell r="E52">
            <v>145124</v>
          </cell>
          <cell r="F52">
            <v>286367</v>
          </cell>
          <cell r="G52">
            <v>135232</v>
          </cell>
          <cell r="H52">
            <v>84544</v>
          </cell>
        </row>
        <row r="53">
          <cell r="B53" t="str">
            <v>2655  Jan-Cil Switzerland</v>
          </cell>
          <cell r="C53">
            <v>17249</v>
          </cell>
          <cell r="D53">
            <v>14722</v>
          </cell>
          <cell r="E53">
            <v>28548</v>
          </cell>
          <cell r="F53">
            <v>58466</v>
          </cell>
          <cell r="G53">
            <v>28290</v>
          </cell>
          <cell r="H53">
            <v>17849</v>
          </cell>
        </row>
        <row r="54">
          <cell r="B54" t="str">
            <v>2725  Jan-Cil UK</v>
          </cell>
          <cell r="C54">
            <v>78742</v>
          </cell>
          <cell r="D54">
            <v>68014</v>
          </cell>
          <cell r="E54">
            <v>127180</v>
          </cell>
          <cell r="F54">
            <v>287524</v>
          </cell>
          <cell r="G54">
            <v>132312</v>
          </cell>
          <cell r="H54">
            <v>82500</v>
          </cell>
        </row>
        <row r="55">
          <cell r="B55" t="str">
            <v>W. Eur Verbeeck</v>
          </cell>
          <cell r="C55">
            <v>271353</v>
          </cell>
          <cell r="D55">
            <v>227297</v>
          </cell>
          <cell r="E55">
            <v>438284</v>
          </cell>
          <cell r="F55">
            <v>902465</v>
          </cell>
          <cell r="G55">
            <v>426906</v>
          </cell>
          <cell r="H55">
            <v>267933</v>
          </cell>
        </row>
        <row r="58">
          <cell r="D58" t="str">
            <v>J &amp; J Financia</v>
          </cell>
          <cell r="E58" t="str">
            <v>l Management Rep</v>
          </cell>
          <cell r="F58" t="str">
            <v>orting System</v>
          </cell>
          <cell r="H58" t="str">
            <v>REPORT DS00505A</v>
          </cell>
        </row>
        <row r="59">
          <cell r="H59" t="str">
            <v>PAGE        2</v>
          </cell>
        </row>
        <row r="60">
          <cell r="B60" t="str">
            <v>Line.....: 200000 Net Trade</v>
          </cell>
          <cell r="C60" t="str">
            <v>Sales (Ex Inte</v>
          </cell>
          <cell r="D60" t="str">
            <v>rco)</v>
          </cell>
          <cell r="H60" t="str">
            <v>DATE:  05/24/99</v>
          </cell>
        </row>
        <row r="61">
          <cell r="H61" t="str">
            <v>TIME:  13:46</v>
          </cell>
        </row>
        <row r="63">
          <cell r="B63" t="str">
            <v>(Dollars in Thousands)</v>
          </cell>
          <cell r="H63" t="str">
            <v>BASIS CURRENT</v>
          </cell>
        </row>
        <row r="65">
          <cell r="B65" t="str">
            <v>COMPANY NAME</v>
          </cell>
          <cell r="C65" t="str">
            <v>1999 ACTL APR Y</v>
          </cell>
          <cell r="D65" t="str">
            <v>1999 MYY1 JUN Q</v>
          </cell>
          <cell r="E65" t="str">
            <v>1999 MYY1 JUN Y</v>
          </cell>
          <cell r="F65" t="str">
            <v>1999 OFY1 DEC Y</v>
          </cell>
          <cell r="G65" t="str">
            <v>1999 OFY1 JUN Y</v>
          </cell>
          <cell r="H65" t="str">
            <v>1999 OFY1 APR Y</v>
          </cell>
        </row>
        <row r="66">
          <cell r="B66" t="str">
            <v>------------</v>
          </cell>
          <cell r="C66" t="str">
            <v>---------------</v>
          </cell>
          <cell r="D66" t="str">
            <v>---------------</v>
          </cell>
          <cell r="E66" t="str">
            <v>---------------</v>
          </cell>
          <cell r="F66" t="str">
            <v>---------------</v>
          </cell>
          <cell r="G66" t="str">
            <v>---------------</v>
          </cell>
          <cell r="H66" t="str">
            <v>---------------</v>
          </cell>
        </row>
        <row r="68">
          <cell r="B68" t="str">
            <v>3507  Jan-Cil Egypt</v>
          </cell>
          <cell r="C68">
            <v>2808</v>
          </cell>
          <cell r="D68">
            <v>2272</v>
          </cell>
          <cell r="E68">
            <v>4174</v>
          </cell>
          <cell r="F68">
            <v>8459</v>
          </cell>
          <cell r="G68">
            <v>4260</v>
          </cell>
          <cell r="H68">
            <v>2795</v>
          </cell>
        </row>
        <row r="69">
          <cell r="B69" t="str">
            <v>4967  Jan-Cil Israel</v>
          </cell>
          <cell r="C69">
            <v>5201</v>
          </cell>
          <cell r="D69">
            <v>3362</v>
          </cell>
          <cell r="E69">
            <v>7202</v>
          </cell>
          <cell r="F69">
            <v>14524</v>
          </cell>
          <cell r="G69">
            <v>6756</v>
          </cell>
          <cell r="H69">
            <v>4320</v>
          </cell>
        </row>
        <row r="70">
          <cell r="B70" t="str">
            <v>4720  Jan-Cil MEWA</v>
          </cell>
          <cell r="C70">
            <v>51007</v>
          </cell>
          <cell r="D70">
            <v>35578</v>
          </cell>
          <cell r="E70">
            <v>74880</v>
          </cell>
          <cell r="F70">
            <v>131555</v>
          </cell>
          <cell r="G70">
            <v>70042</v>
          </cell>
          <cell r="H70">
            <v>44885</v>
          </cell>
        </row>
        <row r="71">
          <cell r="B71" t="str">
            <v>2547  Jan-Cil Pakistan</v>
          </cell>
          <cell r="C71">
            <v>2627</v>
          </cell>
          <cell r="D71">
            <v>1684</v>
          </cell>
          <cell r="E71">
            <v>3280</v>
          </cell>
          <cell r="F71">
            <v>7337</v>
          </cell>
          <cell r="G71">
            <v>3782</v>
          </cell>
          <cell r="H71">
            <v>2503</v>
          </cell>
        </row>
        <row r="72">
          <cell r="B72" t="str">
            <v>4510  Jan-Cil So. Africa</v>
          </cell>
          <cell r="C72">
            <v>14619</v>
          </cell>
          <cell r="D72">
            <v>11488</v>
          </cell>
          <cell r="E72">
            <v>23420</v>
          </cell>
          <cell r="F72">
            <v>45597</v>
          </cell>
          <cell r="G72">
            <v>22815</v>
          </cell>
          <cell r="H72">
            <v>15075</v>
          </cell>
        </row>
        <row r="73">
          <cell r="B73" t="str">
            <v>2697  Jan-Cil Turkey</v>
          </cell>
          <cell r="C73">
            <v>3059</v>
          </cell>
          <cell r="D73">
            <v>2918</v>
          </cell>
          <cell r="E73">
            <v>4790</v>
          </cell>
          <cell r="F73">
            <v>12779</v>
          </cell>
          <cell r="G73">
            <v>4790</v>
          </cell>
          <cell r="H73">
            <v>1700</v>
          </cell>
        </row>
        <row r="74">
          <cell r="B74" t="str">
            <v>MEWAfr Verbeeck</v>
          </cell>
          <cell r="C74">
            <v>79321</v>
          </cell>
          <cell r="D74">
            <v>57302</v>
          </cell>
          <cell r="E74">
            <v>117746</v>
          </cell>
          <cell r="F74">
            <v>220251</v>
          </cell>
          <cell r="G74">
            <v>112445</v>
          </cell>
          <cell r="H74">
            <v>71278</v>
          </cell>
        </row>
        <row r="75">
          <cell r="B75" t="str">
            <v>Total Verbeeck</v>
          </cell>
          <cell r="C75">
            <v>350674</v>
          </cell>
          <cell r="D75">
            <v>284599</v>
          </cell>
          <cell r="E75">
            <v>556030</v>
          </cell>
          <cell r="F75">
            <v>1122716</v>
          </cell>
          <cell r="G75">
            <v>539351</v>
          </cell>
          <cell r="H75">
            <v>339211</v>
          </cell>
        </row>
        <row r="77">
          <cell r="B77" t="str">
            <v>2380  Janssen Kyowa Japan</v>
          </cell>
          <cell r="C77">
            <v>72613</v>
          </cell>
          <cell r="D77">
            <v>69587</v>
          </cell>
          <cell r="E77">
            <v>111396</v>
          </cell>
          <cell r="F77">
            <v>223251</v>
          </cell>
          <cell r="G77">
            <v>112550</v>
          </cell>
          <cell r="H77">
            <v>73601</v>
          </cell>
        </row>
        <row r="78">
          <cell r="B78" t="str">
            <v>2400  Jan-Cil KK Japan</v>
          </cell>
          <cell r="C78" t="str">
            <v>-</v>
          </cell>
          <cell r="D78" t="str">
            <v>-</v>
          </cell>
          <cell r="E78" t="str">
            <v>-</v>
          </cell>
          <cell r="F78" t="str">
            <v>-</v>
          </cell>
          <cell r="G78" t="str">
            <v>-</v>
          </cell>
          <cell r="H78" t="str">
            <v>-</v>
          </cell>
        </row>
        <row r="79">
          <cell r="B79" t="str">
            <v>Japan Tanca</v>
          </cell>
          <cell r="C79">
            <v>72613</v>
          </cell>
          <cell r="D79">
            <v>69587</v>
          </cell>
          <cell r="E79">
            <v>111396</v>
          </cell>
          <cell r="F79">
            <v>223251</v>
          </cell>
          <cell r="G79">
            <v>112550</v>
          </cell>
          <cell r="H79">
            <v>73601</v>
          </cell>
        </row>
        <row r="81">
          <cell r="B81" t="str">
            <v>3450  Janssen China</v>
          </cell>
          <cell r="C81">
            <v>57422</v>
          </cell>
          <cell r="D81">
            <v>52844</v>
          </cell>
          <cell r="E81">
            <v>92925</v>
          </cell>
          <cell r="F81">
            <v>212787</v>
          </cell>
          <cell r="G81">
            <v>104760</v>
          </cell>
          <cell r="H81">
            <v>70084</v>
          </cell>
        </row>
        <row r="82">
          <cell r="B82" t="str">
            <v>2010  Jan-Cilag Pty Ltd</v>
          </cell>
          <cell r="C82">
            <v>25719</v>
          </cell>
          <cell r="D82">
            <v>22372</v>
          </cell>
          <cell r="E82">
            <v>41489</v>
          </cell>
          <cell r="F82">
            <v>92438</v>
          </cell>
          <cell r="G82">
            <v>41489</v>
          </cell>
          <cell r="H82">
            <v>25621</v>
          </cell>
        </row>
        <row r="83">
          <cell r="B83" t="str">
            <v>3840  Jan-Cil Hong Kong</v>
          </cell>
          <cell r="C83">
            <v>4031</v>
          </cell>
          <cell r="D83">
            <v>3024</v>
          </cell>
          <cell r="E83">
            <v>6080</v>
          </cell>
          <cell r="F83">
            <v>12319</v>
          </cell>
          <cell r="G83">
            <v>6355</v>
          </cell>
          <cell r="H83">
            <v>4335</v>
          </cell>
        </row>
        <row r="84">
          <cell r="B84" t="str">
            <v>3873  Jan-Cilag India</v>
          </cell>
          <cell r="C84">
            <v>7681</v>
          </cell>
          <cell r="D84">
            <v>5775</v>
          </cell>
          <cell r="E84">
            <v>11320</v>
          </cell>
          <cell r="F84">
            <v>20995</v>
          </cell>
          <cell r="G84">
            <v>11320</v>
          </cell>
          <cell r="H84">
            <v>7303</v>
          </cell>
        </row>
        <row r="85">
          <cell r="B85" t="str">
            <v>2440  Jan-Cil Korea</v>
          </cell>
          <cell r="C85">
            <v>28891</v>
          </cell>
          <cell r="D85">
            <v>20017</v>
          </cell>
          <cell r="E85">
            <v>38596</v>
          </cell>
          <cell r="F85">
            <v>78338</v>
          </cell>
          <cell r="G85">
            <v>33620</v>
          </cell>
          <cell r="H85">
            <v>21109</v>
          </cell>
        </row>
        <row r="86">
          <cell r="B86" t="str">
            <v>4350  Jan-Cil Philippines</v>
          </cell>
          <cell r="C86">
            <v>4588</v>
          </cell>
          <cell r="D86">
            <v>4717</v>
          </cell>
          <cell r="E86">
            <v>8079</v>
          </cell>
          <cell r="F86">
            <v>18539</v>
          </cell>
          <cell r="G86">
            <v>8795</v>
          </cell>
          <cell r="H86">
            <v>5480</v>
          </cell>
        </row>
        <row r="87">
          <cell r="B87" t="str">
            <v>3880  Jan-Cilag S.M.</v>
          </cell>
          <cell r="C87">
            <v>5861</v>
          </cell>
          <cell r="D87">
            <v>4736</v>
          </cell>
          <cell r="E87">
            <v>9388</v>
          </cell>
          <cell r="F87">
            <v>18616</v>
          </cell>
          <cell r="G87">
            <v>9054</v>
          </cell>
          <cell r="H87">
            <v>5972</v>
          </cell>
        </row>
        <row r="88">
          <cell r="B88" t="str">
            <v>3885  Jan-Cil Indonesia</v>
          </cell>
          <cell r="C88">
            <v>1878</v>
          </cell>
          <cell r="D88">
            <v>1265</v>
          </cell>
          <cell r="E88">
            <v>2473</v>
          </cell>
          <cell r="F88">
            <v>5644</v>
          </cell>
          <cell r="G88">
            <v>2473</v>
          </cell>
          <cell r="H88">
            <v>1655</v>
          </cell>
        </row>
        <row r="89">
          <cell r="B89" t="str">
            <v>4900  Jan-Cil Taiwan</v>
          </cell>
          <cell r="C89">
            <v>16974</v>
          </cell>
          <cell r="D89">
            <v>13392</v>
          </cell>
          <cell r="E89">
            <v>26658</v>
          </cell>
          <cell r="F89">
            <v>55267</v>
          </cell>
          <cell r="G89">
            <v>26889</v>
          </cell>
          <cell r="H89">
            <v>17693</v>
          </cell>
        </row>
        <row r="90">
          <cell r="B90" t="str">
            <v>2670  Jan-Cil Thailand</v>
          </cell>
          <cell r="C90">
            <v>7994</v>
          </cell>
          <cell r="D90">
            <v>6922</v>
          </cell>
          <cell r="E90">
            <v>12949</v>
          </cell>
          <cell r="F90">
            <v>32684</v>
          </cell>
          <cell r="G90">
            <v>14893</v>
          </cell>
          <cell r="H90">
            <v>9675</v>
          </cell>
        </row>
        <row r="91">
          <cell r="B91" t="str">
            <v>Asia/Pac Chang</v>
          </cell>
          <cell r="C91">
            <v>161039</v>
          </cell>
          <cell r="D91">
            <v>135064</v>
          </cell>
          <cell r="E91">
            <v>249957</v>
          </cell>
          <cell r="F91">
            <v>547627</v>
          </cell>
          <cell r="G91">
            <v>259648</v>
          </cell>
          <cell r="H91">
            <v>168927</v>
          </cell>
        </row>
        <row r="92">
          <cell r="B92" t="str">
            <v>Total Asia/Pacific</v>
          </cell>
          <cell r="C92">
            <v>233652</v>
          </cell>
          <cell r="D92">
            <v>204651</v>
          </cell>
          <cell r="E92">
            <v>361353</v>
          </cell>
          <cell r="F92">
            <v>770878</v>
          </cell>
          <cell r="G92">
            <v>372198</v>
          </cell>
          <cell r="H92">
            <v>242528</v>
          </cell>
        </row>
        <row r="94">
          <cell r="B94" t="str">
            <v>3090  Janssen Belgium</v>
          </cell>
          <cell r="C94">
            <v>27451</v>
          </cell>
          <cell r="D94">
            <v>22174</v>
          </cell>
          <cell r="E94">
            <v>44352</v>
          </cell>
          <cell r="F94">
            <v>70991</v>
          </cell>
          <cell r="G94">
            <v>38641</v>
          </cell>
          <cell r="H94">
            <v>24179</v>
          </cell>
        </row>
        <row r="95">
          <cell r="B95" t="str">
            <v>3950  Janssen Ireland Mfg</v>
          </cell>
          <cell r="C95">
            <v>23032</v>
          </cell>
          <cell r="D95">
            <v>15222</v>
          </cell>
          <cell r="E95">
            <v>34283</v>
          </cell>
          <cell r="F95">
            <v>67666</v>
          </cell>
          <cell r="G95">
            <v>33849</v>
          </cell>
          <cell r="H95">
            <v>21161</v>
          </cell>
        </row>
        <row r="96">
          <cell r="B96" t="str">
            <v>4680  Cilag CH-Schaff Oper</v>
          </cell>
          <cell r="C96">
            <v>16308</v>
          </cell>
          <cell r="D96">
            <v>8893</v>
          </cell>
          <cell r="E96">
            <v>23725</v>
          </cell>
          <cell r="F96">
            <v>41302</v>
          </cell>
          <cell r="G96">
            <v>22830</v>
          </cell>
          <cell r="H96">
            <v>15808</v>
          </cell>
        </row>
        <row r="97">
          <cell r="B97" t="str">
            <v>4690  Jan-Cilag Zug</v>
          </cell>
          <cell r="C97">
            <v>9818</v>
          </cell>
          <cell r="D97">
            <v>10295</v>
          </cell>
          <cell r="E97">
            <v>17400</v>
          </cell>
          <cell r="F97">
            <v>30927</v>
          </cell>
          <cell r="G97">
            <v>15969</v>
          </cell>
          <cell r="H97">
            <v>10296</v>
          </cell>
        </row>
        <row r="98">
          <cell r="B98" t="str">
            <v>3010  Tasmanian Alkaloids</v>
          </cell>
          <cell r="C98">
            <v>13273</v>
          </cell>
          <cell r="D98">
            <v>8488</v>
          </cell>
          <cell r="E98">
            <v>20422</v>
          </cell>
          <cell r="F98">
            <v>33209</v>
          </cell>
          <cell r="G98">
            <v>15248</v>
          </cell>
          <cell r="H98">
            <v>10080</v>
          </cell>
        </row>
        <row r="99">
          <cell r="B99" t="str">
            <v>2660  Silsa Switzerland</v>
          </cell>
          <cell r="C99" t="str">
            <v>-</v>
          </cell>
          <cell r="D99" t="str">
            <v>-</v>
          </cell>
          <cell r="E99" t="str">
            <v>-</v>
          </cell>
          <cell r="F99" t="str">
            <v>-</v>
          </cell>
          <cell r="G99" t="str">
            <v>-</v>
          </cell>
          <cell r="H99" t="str">
            <v>-</v>
          </cell>
        </row>
        <row r="100">
          <cell r="B100" t="str">
            <v>1660  Noramco</v>
          </cell>
          <cell r="C100">
            <v>11138</v>
          </cell>
          <cell r="D100">
            <v>7556</v>
          </cell>
          <cell r="E100">
            <v>17240</v>
          </cell>
          <cell r="F100">
            <v>42405</v>
          </cell>
          <cell r="G100">
            <v>17240</v>
          </cell>
          <cell r="H100">
            <v>11272</v>
          </cell>
        </row>
        <row r="101">
          <cell r="B101" t="str">
            <v>Tot Sourcing Co</v>
          </cell>
          <cell r="C101">
            <v>101020</v>
          </cell>
          <cell r="D101">
            <v>72628</v>
          </cell>
          <cell r="E101">
            <v>157422</v>
          </cell>
          <cell r="F101">
            <v>286500</v>
          </cell>
          <cell r="G101">
            <v>143777</v>
          </cell>
          <cell r="H101">
            <v>92796</v>
          </cell>
        </row>
        <row r="102">
          <cell r="B102" t="str">
            <v>Total Tanca</v>
          </cell>
          <cell r="C102">
            <v>1921664</v>
          </cell>
          <cell r="D102">
            <v>1563846</v>
          </cell>
          <cell r="E102">
            <v>2980400</v>
          </cell>
          <cell r="F102">
            <v>5749119</v>
          </cell>
          <cell r="G102">
            <v>2802738</v>
          </cell>
          <cell r="H102">
            <v>1813678</v>
          </cell>
        </row>
        <row r="104">
          <cell r="B104" t="str">
            <v>3130  Janssen GTSC</v>
          </cell>
          <cell r="C104" t="str">
            <v>-</v>
          </cell>
          <cell r="D104" t="str">
            <v>-</v>
          </cell>
          <cell r="E104" t="str">
            <v>-</v>
          </cell>
          <cell r="F104" t="str">
            <v>-</v>
          </cell>
          <cell r="G104" t="str">
            <v>-</v>
          </cell>
          <cell r="H104" t="str">
            <v>-</v>
          </cell>
        </row>
        <row r="105">
          <cell r="B105" t="str">
            <v>3131  Intl Finl Svcs</v>
          </cell>
          <cell r="C105" t="str">
            <v>-</v>
          </cell>
          <cell r="D105" t="str">
            <v>-</v>
          </cell>
          <cell r="E105" t="str">
            <v>-</v>
          </cell>
          <cell r="F105" t="str">
            <v>-</v>
          </cell>
          <cell r="G105" t="str">
            <v>-</v>
          </cell>
          <cell r="H105" t="str">
            <v>-</v>
          </cell>
        </row>
        <row r="106">
          <cell r="B106" t="str">
            <v>3920  Janssen Ireland Inv</v>
          </cell>
          <cell r="C106" t="str">
            <v>-</v>
          </cell>
          <cell r="D106" t="str">
            <v>-</v>
          </cell>
          <cell r="E106" t="str">
            <v>-</v>
          </cell>
          <cell r="F106" t="str">
            <v>-</v>
          </cell>
          <cell r="G106" t="str">
            <v>-</v>
          </cell>
          <cell r="H106" t="str">
            <v>-</v>
          </cell>
        </row>
        <row r="107">
          <cell r="B107" t="str">
            <v>Tot Fincl Ctrs</v>
          </cell>
          <cell r="C107" t="str">
            <v>-</v>
          </cell>
          <cell r="D107" t="str">
            <v>-</v>
          </cell>
          <cell r="E107" t="str">
            <v>-</v>
          </cell>
          <cell r="F107" t="str">
            <v>-</v>
          </cell>
          <cell r="G107" t="str">
            <v>-</v>
          </cell>
          <cell r="H107" t="str">
            <v>-</v>
          </cell>
        </row>
        <row r="109">
          <cell r="B109" t="str">
            <v>3085  JRF-Beerse</v>
          </cell>
          <cell r="C109" t="str">
            <v>-</v>
          </cell>
          <cell r="D109" t="str">
            <v>-</v>
          </cell>
          <cell r="E109" t="str">
            <v>-</v>
          </cell>
          <cell r="F109" t="str">
            <v>-</v>
          </cell>
          <cell r="G109" t="str">
            <v>-</v>
          </cell>
          <cell r="H109" t="str">
            <v>-</v>
          </cell>
        </row>
        <row r="110">
          <cell r="B110" t="str">
            <v>1745  JRF-USA</v>
          </cell>
          <cell r="C110" t="str">
            <v>-</v>
          </cell>
          <cell r="D110" t="str">
            <v>-</v>
          </cell>
          <cell r="E110" t="str">
            <v>-</v>
          </cell>
          <cell r="F110" t="str">
            <v>-</v>
          </cell>
          <cell r="G110" t="str">
            <v>-</v>
          </cell>
          <cell r="H110" t="str">
            <v>-</v>
          </cell>
        </row>
        <row r="111">
          <cell r="B111" t="str">
            <v>1250  Immunobiology Res In</v>
          </cell>
          <cell r="C111" t="str">
            <v>-</v>
          </cell>
          <cell r="D111" t="str">
            <v>-</v>
          </cell>
          <cell r="E111" t="str">
            <v>-</v>
          </cell>
          <cell r="F111" t="str">
            <v>-</v>
          </cell>
          <cell r="G111" t="str">
            <v>-</v>
          </cell>
          <cell r="H111" t="str">
            <v>-</v>
          </cell>
        </row>
        <row r="112">
          <cell r="B112" t="str">
            <v>Total JRF</v>
          </cell>
          <cell r="C112" t="str">
            <v>-</v>
          </cell>
          <cell r="D112" t="str">
            <v>-</v>
          </cell>
          <cell r="E112" t="str">
            <v>-</v>
          </cell>
          <cell r="F112" t="str">
            <v>-</v>
          </cell>
          <cell r="G112" t="str">
            <v>-</v>
          </cell>
          <cell r="H112" t="str">
            <v>-</v>
          </cell>
        </row>
        <row r="115">
          <cell r="D115" t="str">
            <v>J &amp; J Financia</v>
          </cell>
          <cell r="E115" t="str">
            <v>l Management Rep</v>
          </cell>
          <cell r="F115" t="str">
            <v>orting System</v>
          </cell>
          <cell r="H115" t="str">
            <v>REPORT DS00505A</v>
          </cell>
        </row>
        <row r="116">
          <cell r="H116" t="str">
            <v>PAGE        3</v>
          </cell>
        </row>
        <row r="117">
          <cell r="B117" t="str">
            <v>Line.....: 200000 Net Trade</v>
          </cell>
          <cell r="C117" t="str">
            <v>Sales (Ex Inte</v>
          </cell>
          <cell r="D117" t="str">
            <v>rco)</v>
          </cell>
          <cell r="H117" t="str">
            <v>DATE:  05/24/99</v>
          </cell>
        </row>
        <row r="118">
          <cell r="H118" t="str">
            <v>TIME:  13:46</v>
          </cell>
        </row>
        <row r="120">
          <cell r="B120" t="str">
            <v>(Dollars in Thousands)</v>
          </cell>
          <cell r="H120" t="str">
            <v>BASIS CURRENT</v>
          </cell>
        </row>
        <row r="122">
          <cell r="B122" t="str">
            <v>COMPANY NAME</v>
          </cell>
          <cell r="C122" t="str">
            <v>1999 ACTL APR Y</v>
          </cell>
          <cell r="D122" t="str">
            <v>1999 MYY1 JUN Q</v>
          </cell>
          <cell r="E122" t="str">
            <v>1999 MYY1 JUN Y</v>
          </cell>
          <cell r="F122" t="str">
            <v>1999 OFY1 DEC Y</v>
          </cell>
          <cell r="G122" t="str">
            <v>1999 OFY1 JUN Y</v>
          </cell>
          <cell r="H122" t="str">
            <v>1999 OFY1 APR Y</v>
          </cell>
        </row>
        <row r="123">
          <cell r="B123" t="str">
            <v>------------</v>
          </cell>
          <cell r="C123" t="str">
            <v>---------------</v>
          </cell>
          <cell r="D123" t="str">
            <v>---------------</v>
          </cell>
          <cell r="E123" t="str">
            <v>---------------</v>
          </cell>
          <cell r="F123" t="str">
            <v>---------------</v>
          </cell>
          <cell r="G123" t="str">
            <v>---------------</v>
          </cell>
          <cell r="H123" t="str">
            <v>---------------</v>
          </cell>
        </row>
        <row r="125">
          <cell r="B125" t="str">
            <v>1270  RWJ PRI USA</v>
          </cell>
          <cell r="C125" t="str">
            <v>-</v>
          </cell>
          <cell r="D125" t="str">
            <v>-</v>
          </cell>
          <cell r="E125" t="str">
            <v>-</v>
          </cell>
          <cell r="F125" t="str">
            <v>-</v>
          </cell>
          <cell r="G125" t="str">
            <v>-</v>
          </cell>
          <cell r="H125" t="str">
            <v>-</v>
          </cell>
        </row>
        <row r="126">
          <cell r="B126" t="str">
            <v>4740  RWJ PRI Switzerland</v>
          </cell>
          <cell r="C126" t="str">
            <v>-</v>
          </cell>
          <cell r="D126" t="str">
            <v>-</v>
          </cell>
          <cell r="E126" t="str">
            <v>-</v>
          </cell>
          <cell r="F126" t="str">
            <v>-</v>
          </cell>
          <cell r="G126" t="str">
            <v>-</v>
          </cell>
          <cell r="H126" t="str">
            <v>-</v>
          </cell>
        </row>
        <row r="127">
          <cell r="B127" t="str">
            <v>Total PRI</v>
          </cell>
          <cell r="C127" t="str">
            <v>-</v>
          </cell>
          <cell r="D127" t="str">
            <v>-</v>
          </cell>
          <cell r="E127" t="str">
            <v>-</v>
          </cell>
          <cell r="F127" t="str">
            <v>-</v>
          </cell>
          <cell r="G127" t="str">
            <v>-</v>
          </cell>
          <cell r="H127" t="str">
            <v>-</v>
          </cell>
        </row>
        <row r="128">
          <cell r="B128" t="str">
            <v>Total Research</v>
          </cell>
          <cell r="C128" t="str">
            <v>-</v>
          </cell>
          <cell r="D128" t="str">
            <v>-</v>
          </cell>
          <cell r="E128" t="str">
            <v>-</v>
          </cell>
          <cell r="F128" t="str">
            <v>-</v>
          </cell>
          <cell r="G128" t="str">
            <v>-</v>
          </cell>
          <cell r="H128" t="str">
            <v>-</v>
          </cell>
        </row>
        <row r="130">
          <cell r="B130" t="str">
            <v>1960  Commercial Devel-USA</v>
          </cell>
          <cell r="C130" t="str">
            <v>-</v>
          </cell>
          <cell r="D130" t="str">
            <v>-</v>
          </cell>
          <cell r="E130" t="str">
            <v>-</v>
          </cell>
          <cell r="F130" t="str">
            <v>-</v>
          </cell>
          <cell r="G130" t="str">
            <v>-</v>
          </cell>
          <cell r="H130" t="str">
            <v>-</v>
          </cell>
        </row>
        <row r="131">
          <cell r="B131" t="str">
            <v>Total Pharmaceuticals</v>
          </cell>
          <cell r="C131">
            <v>3316894</v>
          </cell>
          <cell r="D131">
            <v>2619918</v>
          </cell>
          <cell r="E131">
            <v>5081083</v>
          </cell>
          <cell r="F131">
            <v>9565606</v>
          </cell>
          <cell r="G131">
            <v>4661627</v>
          </cell>
          <cell r="H131">
            <v>3029516</v>
          </cell>
        </row>
        <row r="132">
          <cell r="B132" t="str">
            <v>Total Cos as Rptd</v>
          </cell>
          <cell r="C132">
            <v>3316894</v>
          </cell>
          <cell r="D132">
            <v>2619918</v>
          </cell>
          <cell r="E132">
            <v>5081083</v>
          </cell>
          <cell r="F132">
            <v>9565606</v>
          </cell>
          <cell r="G132">
            <v>4661627</v>
          </cell>
          <cell r="H132">
            <v>3029516</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TS USD 1Q"/>
      <sheetName val="NTS USD 4Q"/>
      <sheetName val="MNI USD 1Q"/>
      <sheetName val="MNI USD 4Q"/>
      <sheetName val="NTS LC 1Q"/>
      <sheetName val="NTS LC 4Q"/>
      <sheetName val="MNI LC 1Q"/>
      <sheetName val="MNI LC 4Q"/>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GH FY&amp;Q1"/>
      <sheetName val="97 YEAR ADJ"/>
      <sheetName val="JGH FY&amp;Q1 IBT Comparison"/>
      <sheetName val="Eligible Patients"/>
      <sheetName val="Sales"/>
      <sheetName val="1999"/>
      <sheetName val="Sheet4"/>
      <sheetName val="Sheet3"/>
      <sheetName val="Dollars"/>
      <sheetName val="Monthly Comment"/>
      <sheetName val="INV"/>
      <sheetName val="INV Sum"/>
      <sheetName val="GRPADJ"/>
      <sheetName val="Monitoring Calc"/>
      <sheetName val="Inputs"/>
      <sheetName val="QTD P&amp;Ls"/>
      <sheetName val="YTD P&amp;Ls"/>
      <sheetName val="F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UM SGH vs JU vs. 02ACT complet"/>
      <sheetName val="SUM Q303JU vs. Q302ACT complete"/>
      <sheetName val="Quarter Analysis"/>
      <sheetName val="PRD"/>
      <sheetName val="SUM 03SGH vs 03BP complete"/>
      <sheetName val="Backup SUMMARY  03AU vs. 03BP"/>
      <sheetName val="As Rep S&amp;I YTD (vs. JU)complete"/>
      <sheetName val="Sales AU vs JU"/>
      <sheetName val="Income AU vs JU"/>
      <sheetName val="As Rep S&amp;I YTD (vs. BP)"/>
      <sheetName val="FY Sales AU vs BP"/>
      <sheetName val="FY_inc_AU_vs_BP"/>
      <sheetName val="As Rep S&amp;I YTD (vs. PY)"/>
      <sheetName val="FY AU Sales vs PY"/>
      <sheetName val="FY AU Income vs PY"/>
      <sheetName val="As Rep S&amp;I QTD (vs. PY)complete"/>
      <sheetName val="As Rep S&amp;I QTD (vs. BP)"/>
      <sheetName val="grp adj"/>
      <sheetName val="3Q Sales AU vs BP"/>
      <sheetName val="3Q income AU vs BP"/>
      <sheetName val="3Q sales AU vs PY"/>
      <sheetName val="3Q income AU vs PY"/>
    </sheetNames>
    <sheetDataSet>
      <sheetData sheetId="0"/>
      <sheetData sheetId="1"/>
      <sheetData sheetId="2"/>
      <sheetData sheetId="3"/>
      <sheetData sheetId="4"/>
      <sheetData sheetId="5"/>
      <sheetData sheetId="6"/>
      <sheetData sheetId="7"/>
      <sheetData sheetId="8" refreshError="1">
        <row r="13">
          <cell r="A13" t="str">
            <v>Ortho-McNeil Pharm U</v>
          </cell>
          <cell r="C13">
            <v>3732249</v>
          </cell>
          <cell r="D13">
            <v>3673125</v>
          </cell>
          <cell r="E13">
            <v>0</v>
          </cell>
          <cell r="G13">
            <v>59124</v>
          </cell>
          <cell r="H13">
            <v>1.6096375701888719</v>
          </cell>
          <cell r="I13">
            <v>59124</v>
          </cell>
          <cell r="K13">
            <v>1.6096375701888721</v>
          </cell>
          <cell r="L13">
            <v>0</v>
          </cell>
          <cell r="N13">
            <v>0</v>
          </cell>
          <cell r="O13">
            <v>3732249</v>
          </cell>
          <cell r="Q13">
            <v>0</v>
          </cell>
          <cell r="R13">
            <v>3732249</v>
          </cell>
          <cell r="U13">
            <v>0</v>
          </cell>
          <cell r="V13">
            <v>0</v>
          </cell>
          <cell r="X13">
            <v>0</v>
          </cell>
        </row>
        <row r="14">
          <cell r="A14" t="str">
            <v>Total OMP</v>
          </cell>
          <cell r="B14" t="str">
            <v>Total OMP</v>
          </cell>
          <cell r="C14">
            <v>3732249</v>
          </cell>
          <cell r="D14">
            <v>3673125</v>
          </cell>
          <cell r="E14">
            <v>0</v>
          </cell>
          <cell r="G14">
            <v>59124</v>
          </cell>
          <cell r="H14">
            <v>1.6096375701888719</v>
          </cell>
          <cell r="J14">
            <v>59124</v>
          </cell>
          <cell r="L14">
            <v>1.6096375701888719</v>
          </cell>
          <cell r="N14">
            <v>0</v>
          </cell>
          <cell r="Q14">
            <v>0</v>
          </cell>
          <cell r="S14">
            <v>3732249</v>
          </cell>
          <cell r="V14">
            <v>0</v>
          </cell>
          <cell r="X14">
            <v>3732249</v>
          </cell>
          <cell r="Z14">
            <v>0</v>
          </cell>
          <cell r="AA14">
            <v>0</v>
          </cell>
          <cell r="AC14">
            <v>0</v>
          </cell>
        </row>
        <row r="15">
          <cell r="A15" t="str">
            <v>Janssen USA</v>
          </cell>
          <cell r="C15">
            <v>3320162</v>
          </cell>
          <cell r="D15">
            <v>3302851</v>
          </cell>
          <cell r="E15">
            <v>0</v>
          </cell>
          <cell r="G15">
            <v>17311</v>
          </cell>
          <cell r="H15">
            <v>0.52412294711447782</v>
          </cell>
          <cell r="I15">
            <v>17311</v>
          </cell>
          <cell r="K15">
            <v>0.52412294711447782</v>
          </cell>
          <cell r="L15">
            <v>2.3283064365386963E-12</v>
          </cell>
          <cell r="N15">
            <v>0</v>
          </cell>
          <cell r="O15">
            <v>3320162</v>
          </cell>
          <cell r="Q15">
            <v>0</v>
          </cell>
          <cell r="R15">
            <v>3320162</v>
          </cell>
          <cell r="U15">
            <v>0</v>
          </cell>
          <cell r="V15">
            <v>0</v>
          </cell>
          <cell r="X15">
            <v>0</v>
          </cell>
        </row>
        <row r="16">
          <cell r="A16" t="str">
            <v>Ttl Janssen USA</v>
          </cell>
          <cell r="B16" t="str">
            <v>Ttl Janssen USA</v>
          </cell>
          <cell r="C16">
            <v>3320162</v>
          </cell>
          <cell r="D16">
            <v>3302851</v>
          </cell>
          <cell r="E16">
            <v>0</v>
          </cell>
          <cell r="G16">
            <v>17311</v>
          </cell>
          <cell r="H16">
            <v>0.52412294711447782</v>
          </cell>
          <cell r="J16">
            <v>17311</v>
          </cell>
          <cell r="L16">
            <v>0.52412294711447782</v>
          </cell>
          <cell r="N16">
            <v>2.3283064365386963E-12</v>
          </cell>
          <cell r="Q16">
            <v>0</v>
          </cell>
          <cell r="S16">
            <v>3320162</v>
          </cell>
          <cell r="V16">
            <v>0</v>
          </cell>
          <cell r="X16">
            <v>3320162</v>
          </cell>
          <cell r="Z16">
            <v>0</v>
          </cell>
          <cell r="AA16">
            <v>0</v>
          </cell>
          <cell r="AC16">
            <v>0</v>
          </cell>
        </row>
        <row r="17">
          <cell r="A17" t="str">
            <v>Jan-Ortho Canada</v>
          </cell>
          <cell r="C17">
            <v>286520</v>
          </cell>
          <cell r="D17">
            <v>285717</v>
          </cell>
          <cell r="E17">
            <v>0</v>
          </cell>
          <cell r="G17">
            <v>803</v>
          </cell>
          <cell r="H17">
            <v>0.28104733005036453</v>
          </cell>
          <cell r="I17">
            <v>4348.86028177964</v>
          </cell>
          <cell r="K17">
            <v>1.5220866387998055</v>
          </cell>
          <cell r="L17">
            <v>-3545.8602817796404</v>
          </cell>
          <cell r="N17">
            <v>-1.2410393087494409</v>
          </cell>
          <cell r="O17">
            <v>286520</v>
          </cell>
          <cell r="Q17">
            <v>0</v>
          </cell>
          <cell r="R17">
            <v>286520</v>
          </cell>
          <cell r="U17">
            <v>0</v>
          </cell>
          <cell r="V17">
            <v>0</v>
          </cell>
          <cell r="X17">
            <v>0</v>
          </cell>
        </row>
        <row r="18">
          <cell r="A18" t="str">
            <v>JOI Canada</v>
          </cell>
          <cell r="B18" t="str">
            <v>JOI Canada</v>
          </cell>
          <cell r="C18">
            <v>286520</v>
          </cell>
          <cell r="D18">
            <v>285717</v>
          </cell>
          <cell r="E18">
            <v>0</v>
          </cell>
          <cell r="G18">
            <v>803</v>
          </cell>
          <cell r="H18">
            <v>0.28104733005036453</v>
          </cell>
          <cell r="J18">
            <v>4348.86028177964</v>
          </cell>
          <cell r="L18">
            <v>1.5220866387998055</v>
          </cell>
          <cell r="N18">
            <v>-3545.8602817796404</v>
          </cell>
          <cell r="Q18">
            <v>-1.2410393087494409</v>
          </cell>
          <cell r="S18">
            <v>286520</v>
          </cell>
          <cell r="V18">
            <v>0</v>
          </cell>
          <cell r="X18">
            <v>286520</v>
          </cell>
          <cell r="Z18">
            <v>0</v>
          </cell>
          <cell r="AA18">
            <v>0</v>
          </cell>
          <cell r="AC18">
            <v>0</v>
          </cell>
        </row>
        <row r="19">
          <cell r="A19" t="str">
            <v>Ortho Biotech Int'l</v>
          </cell>
          <cell r="C19">
            <v>5607</v>
          </cell>
          <cell r="D19">
            <v>8572</v>
          </cell>
          <cell r="E19">
            <v>0</v>
          </cell>
          <cell r="G19">
            <v>-2965</v>
          </cell>
          <cell r="H19">
            <v>-34.589360709286055</v>
          </cell>
          <cell r="I19">
            <v>-2965</v>
          </cell>
          <cell r="K19">
            <v>-34.589360709286041</v>
          </cell>
          <cell r="L19">
            <v>-5.8207660913467408E-13</v>
          </cell>
          <cell r="N19">
            <v>-4.5474735088646413E-15</v>
          </cell>
          <cell r="O19">
            <v>5607</v>
          </cell>
          <cell r="Q19">
            <v>0</v>
          </cell>
          <cell r="R19">
            <v>5607</v>
          </cell>
          <cell r="U19">
            <v>0</v>
          </cell>
          <cell r="V19">
            <v>0</v>
          </cell>
          <cell r="X19">
            <v>0</v>
          </cell>
        </row>
        <row r="20">
          <cell r="A20" t="str">
            <v>Alza Sourcing USA</v>
          </cell>
          <cell r="C20">
            <v>158328</v>
          </cell>
          <cell r="D20">
            <v>152362</v>
          </cell>
          <cell r="E20">
            <v>0</v>
          </cell>
          <cell r="G20">
            <v>5966</v>
          </cell>
          <cell r="H20">
            <v>3.9156745120174326</v>
          </cell>
          <cell r="I20">
            <v>5966</v>
          </cell>
          <cell r="K20">
            <v>3.9156745120174326</v>
          </cell>
          <cell r="L20">
            <v>0</v>
          </cell>
          <cell r="N20">
            <v>0</v>
          </cell>
          <cell r="O20">
            <v>158328</v>
          </cell>
          <cell r="Q20">
            <v>0</v>
          </cell>
          <cell r="R20">
            <v>158328</v>
          </cell>
          <cell r="U20">
            <v>0</v>
          </cell>
          <cell r="V20">
            <v>0</v>
          </cell>
          <cell r="X20">
            <v>0</v>
          </cell>
        </row>
        <row r="21">
          <cell r="A21" t="str">
            <v>Ttl Norton</v>
          </cell>
          <cell r="B21" t="str">
            <v>Ttl Norton</v>
          </cell>
          <cell r="C21">
            <v>7502866</v>
          </cell>
          <cell r="D21">
            <v>7422627</v>
          </cell>
          <cell r="E21">
            <v>0</v>
          </cell>
          <cell r="G21">
            <v>80239</v>
          </cell>
          <cell r="H21">
            <v>1.0810054176237065</v>
          </cell>
          <cell r="J21">
            <v>83784.860281779649</v>
          </cell>
          <cell r="L21">
            <v>1.1287763790606702</v>
          </cell>
          <cell r="N21">
            <v>-3545.8602817796545</v>
          </cell>
          <cell r="Q21">
            <v>-4.7770961436963688E-2</v>
          </cell>
          <cell r="S21">
            <v>7502866</v>
          </cell>
          <cell r="V21">
            <v>0</v>
          </cell>
          <cell r="X21">
            <v>7502866</v>
          </cell>
          <cell r="Z21">
            <v>0</v>
          </cell>
          <cell r="AA21">
            <v>0</v>
          </cell>
          <cell r="AC21">
            <v>0</v>
          </cell>
        </row>
        <row r="22">
          <cell r="A22" t="str">
            <v>Ortho Biotech Canada</v>
          </cell>
          <cell r="C22">
            <v>130300</v>
          </cell>
          <cell r="D22">
            <v>131912</v>
          </cell>
          <cell r="E22">
            <v>0</v>
          </cell>
          <cell r="G22">
            <v>-1612</v>
          </cell>
          <cell r="H22">
            <v>-1.2220268057492871</v>
          </cell>
          <cell r="I22">
            <v>0</v>
          </cell>
          <cell r="K22">
            <v>0</v>
          </cell>
          <cell r="L22">
            <v>-1612</v>
          </cell>
          <cell r="N22">
            <v>-1.2220268057492871</v>
          </cell>
          <cell r="O22">
            <v>130300</v>
          </cell>
          <cell r="Q22">
            <v>0</v>
          </cell>
          <cell r="R22">
            <v>130300</v>
          </cell>
          <cell r="U22">
            <v>0</v>
          </cell>
          <cell r="V22">
            <v>0</v>
          </cell>
          <cell r="X22">
            <v>0</v>
          </cell>
        </row>
        <row r="23">
          <cell r="A23" t="str">
            <v>OBI Canada</v>
          </cell>
          <cell r="B23" t="str">
            <v>OBI Canada</v>
          </cell>
          <cell r="C23">
            <v>130300</v>
          </cell>
          <cell r="D23">
            <v>131912</v>
          </cell>
          <cell r="E23">
            <v>0</v>
          </cell>
          <cell r="G23">
            <v>-1612</v>
          </cell>
          <cell r="H23">
            <v>-1.2220268057492871</v>
          </cell>
          <cell r="J23">
            <v>0</v>
          </cell>
          <cell r="L23">
            <v>0</v>
          </cell>
          <cell r="N23">
            <v>-1612</v>
          </cell>
          <cell r="Q23">
            <v>-1.2220268057492871</v>
          </cell>
          <cell r="S23">
            <v>130300</v>
          </cell>
          <cell r="V23">
            <v>0</v>
          </cell>
          <cell r="X23">
            <v>130300</v>
          </cell>
          <cell r="Z23">
            <v>0</v>
          </cell>
          <cell r="AA23">
            <v>0</v>
          </cell>
          <cell r="AC23">
            <v>0</v>
          </cell>
        </row>
        <row r="24">
          <cell r="A24" t="str">
            <v>Ortho Biotech France</v>
          </cell>
          <cell r="C24">
            <v>135520</v>
          </cell>
          <cell r="D24">
            <v>137298</v>
          </cell>
          <cell r="E24">
            <v>0</v>
          </cell>
          <cell r="G24">
            <v>-1778</v>
          </cell>
          <cell r="H24">
            <v>-1.2949933720811666</v>
          </cell>
          <cell r="I24">
            <v>0</v>
          </cell>
          <cell r="K24">
            <v>0</v>
          </cell>
          <cell r="L24">
            <v>-1778</v>
          </cell>
          <cell r="N24">
            <v>-1.2949933720811666</v>
          </cell>
          <cell r="O24">
            <v>135520</v>
          </cell>
          <cell r="Q24">
            <v>0</v>
          </cell>
          <cell r="R24">
            <v>135520</v>
          </cell>
          <cell r="U24">
            <v>0</v>
          </cell>
          <cell r="V24">
            <v>0</v>
          </cell>
          <cell r="X24">
            <v>0</v>
          </cell>
        </row>
        <row r="25">
          <cell r="A25" t="str">
            <v>Ortho Biotech German</v>
          </cell>
          <cell r="C25">
            <v>168945</v>
          </cell>
          <cell r="D25">
            <v>171162</v>
          </cell>
          <cell r="E25">
            <v>0</v>
          </cell>
          <cell r="G25">
            <v>-2217</v>
          </cell>
          <cell r="H25">
            <v>-1.2952641357310617</v>
          </cell>
          <cell r="I25">
            <v>0</v>
          </cell>
          <cell r="K25">
            <v>0</v>
          </cell>
          <cell r="L25">
            <v>-2217</v>
          </cell>
          <cell r="N25">
            <v>-1.2952641357310617</v>
          </cell>
          <cell r="O25">
            <v>168945</v>
          </cell>
          <cell r="Q25">
            <v>0</v>
          </cell>
          <cell r="R25">
            <v>168945</v>
          </cell>
          <cell r="U25">
            <v>0</v>
          </cell>
          <cell r="V25">
            <v>0</v>
          </cell>
          <cell r="X25">
            <v>0</v>
          </cell>
        </row>
        <row r="26">
          <cell r="A26" t="str">
            <v>Ortho Biotech Italy</v>
          </cell>
          <cell r="C26">
            <v>164639</v>
          </cell>
          <cell r="D26">
            <v>166800</v>
          </cell>
          <cell r="E26">
            <v>0</v>
          </cell>
          <cell r="G26">
            <v>-2161</v>
          </cell>
          <cell r="H26">
            <v>-1.2955635491606714</v>
          </cell>
          <cell r="I26">
            <v>0</v>
          </cell>
          <cell r="K26">
            <v>0</v>
          </cell>
          <cell r="L26">
            <v>-2161</v>
          </cell>
          <cell r="N26">
            <v>-1.2955635491606712</v>
          </cell>
          <cell r="O26">
            <v>164639</v>
          </cell>
          <cell r="Q26">
            <v>0</v>
          </cell>
          <cell r="R26">
            <v>164639</v>
          </cell>
          <cell r="U26">
            <v>0</v>
          </cell>
          <cell r="V26">
            <v>0</v>
          </cell>
          <cell r="X26">
            <v>0</v>
          </cell>
        </row>
        <row r="27">
          <cell r="A27" t="str">
            <v>Ortho Biotech UK</v>
          </cell>
          <cell r="C27">
            <v>40370</v>
          </cell>
          <cell r="D27">
            <v>40610</v>
          </cell>
          <cell r="E27">
            <v>0</v>
          </cell>
          <cell r="G27">
            <v>-240</v>
          </cell>
          <cell r="H27">
            <v>-0.59098744151686777</v>
          </cell>
          <cell r="I27">
            <v>0</v>
          </cell>
          <cell r="K27">
            <v>0</v>
          </cell>
          <cell r="L27">
            <v>-240</v>
          </cell>
          <cell r="N27">
            <v>-0.59098744151686777</v>
          </cell>
          <cell r="O27">
            <v>40370</v>
          </cell>
          <cell r="Q27">
            <v>0</v>
          </cell>
          <cell r="R27">
            <v>40370</v>
          </cell>
          <cell r="U27">
            <v>0</v>
          </cell>
          <cell r="V27">
            <v>0</v>
          </cell>
          <cell r="X27">
            <v>0</v>
          </cell>
        </row>
        <row r="28">
          <cell r="A28" t="str">
            <v>OBI Europe</v>
          </cell>
          <cell r="B28" t="str">
            <v>OBI Europe</v>
          </cell>
          <cell r="C28">
            <v>509474</v>
          </cell>
          <cell r="D28">
            <v>515870</v>
          </cell>
          <cell r="E28">
            <v>0</v>
          </cell>
          <cell r="G28">
            <v>-6396</v>
          </cell>
          <cell r="H28">
            <v>-1.2398472483377596</v>
          </cell>
          <cell r="J28">
            <v>0</v>
          </cell>
          <cell r="L28">
            <v>0</v>
          </cell>
          <cell r="N28">
            <v>-6396</v>
          </cell>
          <cell r="Q28">
            <v>-1.2398472483377594</v>
          </cell>
          <cell r="S28">
            <v>509474</v>
          </cell>
          <cell r="V28">
            <v>0</v>
          </cell>
          <cell r="X28">
            <v>509474</v>
          </cell>
          <cell r="Z28">
            <v>0</v>
          </cell>
          <cell r="AA28">
            <v>0</v>
          </cell>
          <cell r="AC28">
            <v>0</v>
          </cell>
        </row>
        <row r="29">
          <cell r="A29" t="str">
            <v>Ortho Biotech Zug</v>
          </cell>
          <cell r="C29">
            <v>18677</v>
          </cell>
          <cell r="D29">
            <v>22125</v>
          </cell>
          <cell r="E29">
            <v>0</v>
          </cell>
          <cell r="G29">
            <v>-3448</v>
          </cell>
          <cell r="H29">
            <v>-15.584180790960454</v>
          </cell>
          <cell r="I29">
            <v>-3203.1834965895687</v>
          </cell>
          <cell r="K29">
            <v>-14.477665521308786</v>
          </cell>
          <cell r="L29">
            <v>-244.81650341043076</v>
          </cell>
          <cell r="N29">
            <v>-1.1065152696516658</v>
          </cell>
          <cell r="O29">
            <v>18677</v>
          </cell>
          <cell r="Q29">
            <v>0</v>
          </cell>
          <cell r="R29">
            <v>18677</v>
          </cell>
          <cell r="U29">
            <v>0</v>
          </cell>
          <cell r="V29">
            <v>0</v>
          </cell>
          <cell r="X29">
            <v>0</v>
          </cell>
        </row>
        <row r="30">
          <cell r="A30" t="str">
            <v>OBII Sourcing</v>
          </cell>
          <cell r="B30" t="str">
            <v>OBII Sourcing</v>
          </cell>
          <cell r="C30">
            <v>18677</v>
          </cell>
          <cell r="D30">
            <v>22125</v>
          </cell>
          <cell r="E30">
            <v>0</v>
          </cell>
          <cell r="G30">
            <v>-3448</v>
          </cell>
          <cell r="H30">
            <v>-15.584180790960454</v>
          </cell>
          <cell r="J30">
            <v>-3203.1834965895687</v>
          </cell>
          <cell r="L30">
            <v>-14.477665521308788</v>
          </cell>
          <cell r="N30">
            <v>-244.81650341043076</v>
          </cell>
          <cell r="Q30">
            <v>-1.1065152696516658</v>
          </cell>
          <cell r="S30">
            <v>18677</v>
          </cell>
          <cell r="V30">
            <v>0</v>
          </cell>
          <cell r="X30">
            <v>18677</v>
          </cell>
          <cell r="Z30">
            <v>0</v>
          </cell>
          <cell r="AA30">
            <v>0</v>
          </cell>
          <cell r="AC30">
            <v>0</v>
          </cell>
        </row>
        <row r="31">
          <cell r="A31" t="str">
            <v>Ttl Webb</v>
          </cell>
          <cell r="B31" t="str">
            <v>Ttl Webb</v>
          </cell>
          <cell r="C31">
            <v>658451</v>
          </cell>
          <cell r="D31">
            <v>669907</v>
          </cell>
          <cell r="E31">
            <v>0</v>
          </cell>
          <cell r="G31">
            <v>-11456</v>
          </cell>
          <cell r="H31">
            <v>-1.7100881167087374</v>
          </cell>
          <cell r="J31">
            <v>-3203.1834965895687</v>
          </cell>
          <cell r="L31">
            <v>-0.47815345959805911</v>
          </cell>
          <cell r="N31">
            <v>-8252.8165034104295</v>
          </cell>
          <cell r="Q31">
            <v>-1.2319346571106786</v>
          </cell>
          <cell r="S31">
            <v>658451</v>
          </cell>
          <cell r="V31">
            <v>0</v>
          </cell>
          <cell r="X31">
            <v>658451</v>
          </cell>
          <cell r="Z31">
            <v>0</v>
          </cell>
          <cell r="AA31">
            <v>0</v>
          </cell>
          <cell r="AC31">
            <v>0</v>
          </cell>
        </row>
        <row r="32">
          <cell r="A32" t="str">
            <v>Ortho Biotech USA</v>
          </cell>
          <cell r="C32">
            <v>2940000</v>
          </cell>
          <cell r="D32">
            <v>2950000</v>
          </cell>
          <cell r="E32">
            <v>0</v>
          </cell>
          <cell r="G32">
            <v>-10000</v>
          </cell>
          <cell r="H32">
            <v>-0.33898305084745767</v>
          </cell>
          <cell r="I32">
            <v>-10000</v>
          </cell>
          <cell r="K32">
            <v>-0.33898305084745767</v>
          </cell>
          <cell r="L32">
            <v>0</v>
          </cell>
          <cell r="N32">
            <v>0</v>
          </cell>
          <cell r="O32">
            <v>2940000</v>
          </cell>
          <cell r="Q32">
            <v>0</v>
          </cell>
          <cell r="R32">
            <v>2940000</v>
          </cell>
          <cell r="U32">
            <v>0</v>
          </cell>
          <cell r="V32">
            <v>0</v>
          </cell>
          <cell r="X32">
            <v>0</v>
          </cell>
        </row>
        <row r="33">
          <cell r="A33" t="str">
            <v>Total OBI USA</v>
          </cell>
          <cell r="B33" t="str">
            <v>Total OBI USA</v>
          </cell>
          <cell r="C33">
            <v>2940000</v>
          </cell>
          <cell r="D33">
            <v>2950000</v>
          </cell>
          <cell r="E33">
            <v>0</v>
          </cell>
          <cell r="G33">
            <v>-10000</v>
          </cell>
          <cell r="H33">
            <v>-0.33898305084745767</v>
          </cell>
          <cell r="J33">
            <v>-10000</v>
          </cell>
          <cell r="L33">
            <v>-0.33898305084745767</v>
          </cell>
          <cell r="N33">
            <v>0</v>
          </cell>
          <cell r="Q33">
            <v>0</v>
          </cell>
          <cell r="S33">
            <v>2940000</v>
          </cell>
          <cell r="V33">
            <v>0</v>
          </cell>
          <cell r="X33">
            <v>2940000</v>
          </cell>
          <cell r="Z33">
            <v>0</v>
          </cell>
          <cell r="AA33">
            <v>0</v>
          </cell>
          <cell r="AC33">
            <v>0</v>
          </cell>
        </row>
        <row r="34">
          <cell r="A34" t="str">
            <v>Centocor USA</v>
          </cell>
          <cell r="C34">
            <v>2000407</v>
          </cell>
          <cell r="D34">
            <v>2000107</v>
          </cell>
          <cell r="E34">
            <v>0</v>
          </cell>
          <cell r="G34">
            <v>300</v>
          </cell>
          <cell r="H34">
            <v>1.4999197542931456E-2</v>
          </cell>
          <cell r="I34">
            <v>300</v>
          </cell>
          <cell r="K34">
            <v>1.4999197542931456E-2</v>
          </cell>
          <cell r="L34">
            <v>0</v>
          </cell>
          <cell r="N34">
            <v>0</v>
          </cell>
          <cell r="O34">
            <v>2000407</v>
          </cell>
          <cell r="Q34">
            <v>0</v>
          </cell>
          <cell r="R34">
            <v>2000407</v>
          </cell>
          <cell r="U34">
            <v>0</v>
          </cell>
          <cell r="V34">
            <v>0</v>
          </cell>
          <cell r="X34">
            <v>0</v>
          </cell>
        </row>
        <row r="35">
          <cell r="A35" t="str">
            <v>Scios Inc USA</v>
          </cell>
          <cell r="C35">
            <v>174763</v>
          </cell>
          <cell r="D35">
            <v>174763</v>
          </cell>
          <cell r="E35">
            <v>0</v>
          </cell>
          <cell r="G35">
            <v>0</v>
          </cell>
          <cell r="H35">
            <v>0</v>
          </cell>
          <cell r="I35">
            <v>0</v>
          </cell>
          <cell r="K35">
            <v>0</v>
          </cell>
          <cell r="L35">
            <v>0</v>
          </cell>
          <cell r="N35">
            <v>0</v>
          </cell>
          <cell r="O35">
            <v>174763</v>
          </cell>
          <cell r="Q35">
            <v>0</v>
          </cell>
          <cell r="R35">
            <v>174763</v>
          </cell>
          <cell r="U35">
            <v>0</v>
          </cell>
          <cell r="V35">
            <v>0</v>
          </cell>
          <cell r="X35">
            <v>0</v>
          </cell>
        </row>
        <row r="36">
          <cell r="A36" t="str">
            <v>Ttl Scodari</v>
          </cell>
          <cell r="B36" t="str">
            <v>Ttl Scodari</v>
          </cell>
          <cell r="C36">
            <v>5773621</v>
          </cell>
          <cell r="D36">
            <v>5794777</v>
          </cell>
          <cell r="E36">
            <v>0</v>
          </cell>
          <cell r="G36">
            <v>-21156</v>
          </cell>
          <cell r="H36">
            <v>-0.36508738817731906</v>
          </cell>
          <cell r="J36">
            <v>-12903.183496589569</v>
          </cell>
          <cell r="L36">
            <v>-0.22266919842799077</v>
          </cell>
          <cell r="N36">
            <v>-8252.8165034104331</v>
          </cell>
          <cell r="Q36">
            <v>-0.14241818974932824</v>
          </cell>
          <cell r="S36">
            <v>5773621</v>
          </cell>
          <cell r="V36">
            <v>0</v>
          </cell>
          <cell r="X36">
            <v>5773621</v>
          </cell>
          <cell r="Z36">
            <v>0</v>
          </cell>
          <cell r="AA36">
            <v>0</v>
          </cell>
          <cell r="AC36">
            <v>0</v>
          </cell>
        </row>
        <row r="37">
          <cell r="A37" t="str">
            <v>Jan-Cil Denmark</v>
          </cell>
          <cell r="C37">
            <v>35361</v>
          </cell>
          <cell r="D37">
            <v>35845</v>
          </cell>
          <cell r="E37">
            <v>0</v>
          </cell>
          <cell r="G37">
            <v>-484</v>
          </cell>
          <cell r="H37">
            <v>-1.3502580555168084</v>
          </cell>
          <cell r="I37">
            <v>0</v>
          </cell>
          <cell r="K37">
            <v>0</v>
          </cell>
          <cell r="L37">
            <v>-484</v>
          </cell>
          <cell r="N37">
            <v>-1.3502580555168084</v>
          </cell>
          <cell r="O37">
            <v>35361</v>
          </cell>
          <cell r="Q37">
            <v>0</v>
          </cell>
          <cell r="R37">
            <v>35361</v>
          </cell>
          <cell r="U37">
            <v>0</v>
          </cell>
          <cell r="V37">
            <v>0</v>
          </cell>
          <cell r="X37">
            <v>0</v>
          </cell>
        </row>
        <row r="38">
          <cell r="A38" t="str">
            <v>Jan-Cil Finland</v>
          </cell>
          <cell r="C38">
            <v>36187</v>
          </cell>
          <cell r="D38">
            <v>36662</v>
          </cell>
          <cell r="E38">
            <v>0</v>
          </cell>
          <cell r="G38">
            <v>-475</v>
          </cell>
          <cell r="H38">
            <v>-1.2956194424744967</v>
          </cell>
          <cell r="I38">
            <v>0</v>
          </cell>
          <cell r="K38">
            <v>0</v>
          </cell>
          <cell r="L38">
            <v>-475</v>
          </cell>
          <cell r="N38">
            <v>-1.2956194424744967</v>
          </cell>
          <cell r="O38">
            <v>36187</v>
          </cell>
          <cell r="Q38">
            <v>0</v>
          </cell>
          <cell r="R38">
            <v>36187</v>
          </cell>
          <cell r="U38">
            <v>0</v>
          </cell>
          <cell r="V38">
            <v>0</v>
          </cell>
          <cell r="X38">
            <v>0</v>
          </cell>
        </row>
        <row r="39">
          <cell r="A39" t="str">
            <v>Jan-Cil Norway</v>
          </cell>
          <cell r="C39">
            <v>25044</v>
          </cell>
          <cell r="D39">
            <v>26126</v>
          </cell>
          <cell r="E39">
            <v>0</v>
          </cell>
          <cell r="G39">
            <v>-1082</v>
          </cell>
          <cell r="H39">
            <v>-4.1414682691571612</v>
          </cell>
          <cell r="I39">
            <v>-4.5367801926954971</v>
          </cell>
          <cell r="K39">
            <v>-1.7365001120322656E-2</v>
          </cell>
          <cell r="L39">
            <v>-1077.4632198073045</v>
          </cell>
          <cell r="N39">
            <v>-4.1241032680368379</v>
          </cell>
          <cell r="O39">
            <v>25044</v>
          </cell>
          <cell r="Q39">
            <v>0</v>
          </cell>
          <cell r="R39">
            <v>25044</v>
          </cell>
          <cell r="U39">
            <v>0</v>
          </cell>
          <cell r="V39">
            <v>0</v>
          </cell>
          <cell r="X39">
            <v>0</v>
          </cell>
        </row>
        <row r="40">
          <cell r="A40" t="str">
            <v>Jan-Cil Sweden</v>
          </cell>
          <cell r="C40">
            <v>76932</v>
          </cell>
          <cell r="D40">
            <v>78619</v>
          </cell>
          <cell r="E40">
            <v>0</v>
          </cell>
          <cell r="G40">
            <v>-1687</v>
          </cell>
          <cell r="H40">
            <v>-2.1457917297345426</v>
          </cell>
          <cell r="I40">
            <v>-495.86520208567941</v>
          </cell>
          <cell r="K40">
            <v>-0.63071929442714791</v>
          </cell>
          <cell r="L40">
            <v>-1191.1347979143206</v>
          </cell>
          <cell r="N40">
            <v>-1.515072435307395</v>
          </cell>
          <cell r="O40">
            <v>76932</v>
          </cell>
          <cell r="Q40">
            <v>0</v>
          </cell>
          <cell r="R40">
            <v>76932</v>
          </cell>
          <cell r="U40">
            <v>0</v>
          </cell>
          <cell r="V40">
            <v>0</v>
          </cell>
          <cell r="X40">
            <v>0</v>
          </cell>
        </row>
        <row r="41">
          <cell r="A41" t="str">
            <v>Ttl Scandanavia</v>
          </cell>
          <cell r="B41" t="str">
            <v>Ttl Scandanavia</v>
          </cell>
          <cell r="C41">
            <v>173524</v>
          </cell>
          <cell r="D41">
            <v>177252</v>
          </cell>
          <cell r="E41">
            <v>0</v>
          </cell>
          <cell r="G41">
            <v>-3728</v>
          </cell>
          <cell r="H41">
            <v>-2.1032202739602375</v>
          </cell>
          <cell r="J41">
            <v>-500.40198227837493</v>
          </cell>
          <cell r="L41">
            <v>-0.28231104996184808</v>
          </cell>
          <cell r="N41">
            <v>-3227.5980177216252</v>
          </cell>
          <cell r="Q41">
            <v>-1.8209092239983893</v>
          </cell>
          <cell r="S41">
            <v>173524</v>
          </cell>
          <cell r="V41">
            <v>0</v>
          </cell>
          <cell r="X41">
            <v>173524</v>
          </cell>
          <cell r="Z41">
            <v>0</v>
          </cell>
          <cell r="AA41">
            <v>0</v>
          </cell>
          <cell r="AC41">
            <v>0</v>
          </cell>
        </row>
        <row r="42">
          <cell r="A42" t="str">
            <v>Jan-Cil Poland</v>
          </cell>
          <cell r="C42">
            <v>102192</v>
          </cell>
          <cell r="D42">
            <v>106145</v>
          </cell>
          <cell r="E42">
            <v>0</v>
          </cell>
          <cell r="G42">
            <v>-3953</v>
          </cell>
          <cell r="H42">
            <v>-3.7241509256206133</v>
          </cell>
          <cell r="I42">
            <v>-1596.0779051193301</v>
          </cell>
          <cell r="K42">
            <v>-1.5036769561631074</v>
          </cell>
          <cell r="L42">
            <v>-2356.9220948806701</v>
          </cell>
          <cell r="N42">
            <v>-2.2204739694575064</v>
          </cell>
          <cell r="O42">
            <v>102192</v>
          </cell>
          <cell r="Q42">
            <v>0</v>
          </cell>
          <cell r="R42">
            <v>102192</v>
          </cell>
          <cell r="U42">
            <v>0</v>
          </cell>
          <cell r="V42">
            <v>0</v>
          </cell>
          <cell r="X42">
            <v>0</v>
          </cell>
        </row>
        <row r="43">
          <cell r="A43" t="str">
            <v>Jan-Cil Czech Rep</v>
          </cell>
          <cell r="C43">
            <v>34504</v>
          </cell>
          <cell r="D43">
            <v>35337</v>
          </cell>
          <cell r="E43">
            <v>0</v>
          </cell>
          <cell r="G43">
            <v>-833</v>
          </cell>
          <cell r="H43">
            <v>-2.357302544075615</v>
          </cell>
          <cell r="I43">
            <v>0</v>
          </cell>
          <cell r="K43">
            <v>0</v>
          </cell>
          <cell r="L43">
            <v>-833</v>
          </cell>
          <cell r="N43">
            <v>-2.3573025440756155</v>
          </cell>
          <cell r="O43">
            <v>34504</v>
          </cell>
          <cell r="Q43">
            <v>0</v>
          </cell>
          <cell r="R43">
            <v>34504</v>
          </cell>
          <cell r="U43">
            <v>0</v>
          </cell>
          <cell r="V43">
            <v>0</v>
          </cell>
          <cell r="X43">
            <v>0</v>
          </cell>
        </row>
        <row r="44">
          <cell r="A44" t="str">
            <v>Jan-Cil E Europe</v>
          </cell>
          <cell r="C44">
            <v>87685</v>
          </cell>
          <cell r="D44">
            <v>89821</v>
          </cell>
          <cell r="E44">
            <v>0</v>
          </cell>
          <cell r="G44">
            <v>-2136</v>
          </cell>
          <cell r="H44">
            <v>-2.378063036483673</v>
          </cell>
          <cell r="I44">
            <v>-986.04642554857958</v>
          </cell>
          <cell r="K44">
            <v>-1.0977905228716887</v>
          </cell>
          <cell r="L44">
            <v>-1149.9535744514205</v>
          </cell>
          <cell r="N44">
            <v>-1.2802725136119835</v>
          </cell>
          <cell r="O44">
            <v>87685</v>
          </cell>
          <cell r="Q44">
            <v>0</v>
          </cell>
          <cell r="R44">
            <v>87685</v>
          </cell>
          <cell r="U44">
            <v>0</v>
          </cell>
          <cell r="V44">
            <v>0</v>
          </cell>
          <cell r="X44">
            <v>0</v>
          </cell>
        </row>
        <row r="45">
          <cell r="A45" t="str">
            <v>Jan-Cil Russia</v>
          </cell>
          <cell r="C45">
            <v>50714</v>
          </cell>
          <cell r="D45">
            <v>50714</v>
          </cell>
          <cell r="E45">
            <v>0</v>
          </cell>
          <cell r="G45">
            <v>0</v>
          </cell>
          <cell r="H45">
            <v>0</v>
          </cell>
          <cell r="I45">
            <v>0</v>
          </cell>
          <cell r="K45">
            <v>0</v>
          </cell>
          <cell r="L45">
            <v>0</v>
          </cell>
          <cell r="N45">
            <v>0</v>
          </cell>
          <cell r="O45">
            <v>50714</v>
          </cell>
          <cell r="Q45">
            <v>0</v>
          </cell>
          <cell r="R45">
            <v>50714</v>
          </cell>
          <cell r="U45">
            <v>0</v>
          </cell>
          <cell r="V45">
            <v>0</v>
          </cell>
          <cell r="X45">
            <v>0</v>
          </cell>
        </row>
        <row r="46">
          <cell r="A46" t="str">
            <v>Jan-Cil Hungary</v>
          </cell>
          <cell r="C46">
            <v>42665</v>
          </cell>
          <cell r="D46">
            <v>44325</v>
          </cell>
          <cell r="E46">
            <v>0</v>
          </cell>
          <cell r="G46">
            <v>-1660</v>
          </cell>
          <cell r="H46">
            <v>-3.7450648618161306</v>
          </cell>
          <cell r="I46">
            <v>754.91928188986265</v>
          </cell>
          <cell r="K46">
            <v>1.7031455880199946</v>
          </cell>
          <cell r="L46">
            <v>-2414.9192818898628</v>
          </cell>
          <cell r="N46">
            <v>-5.4482104498361252</v>
          </cell>
          <cell r="O46">
            <v>42665</v>
          </cell>
          <cell r="Q46">
            <v>0</v>
          </cell>
          <cell r="R46">
            <v>42665</v>
          </cell>
          <cell r="U46">
            <v>0</v>
          </cell>
          <cell r="V46">
            <v>0</v>
          </cell>
          <cell r="X46">
            <v>0</v>
          </cell>
        </row>
        <row r="47">
          <cell r="A47" t="str">
            <v>Ttl New Europe</v>
          </cell>
          <cell r="B47" t="str">
            <v>Ttl New Europe</v>
          </cell>
          <cell r="C47">
            <v>317760</v>
          </cell>
          <cell r="D47">
            <v>326342</v>
          </cell>
          <cell r="E47">
            <v>0</v>
          </cell>
          <cell r="G47">
            <v>-8582</v>
          </cell>
          <cell r="H47">
            <v>-2.6297565131058827</v>
          </cell>
          <cell r="J47">
            <v>-1827.2050487780473</v>
          </cell>
          <cell r="L47">
            <v>-0.5599049612915431</v>
          </cell>
          <cell r="N47">
            <v>-6754.794951221952</v>
          </cell>
          <cell r="Q47">
            <v>-2.0698515518143394</v>
          </cell>
          <cell r="S47">
            <v>317760</v>
          </cell>
          <cell r="V47">
            <v>0</v>
          </cell>
          <cell r="X47">
            <v>317760</v>
          </cell>
          <cell r="Z47">
            <v>0</v>
          </cell>
          <cell r="AA47">
            <v>0</v>
          </cell>
          <cell r="AC47">
            <v>0</v>
          </cell>
        </row>
        <row r="48">
          <cell r="A48" t="str">
            <v>Jan-Cil Greece</v>
          </cell>
          <cell r="C48">
            <v>201794</v>
          </cell>
          <cell r="D48">
            <v>191826</v>
          </cell>
          <cell r="E48">
            <v>0</v>
          </cell>
          <cell r="G48">
            <v>9968</v>
          </cell>
          <cell r="H48">
            <v>5.1963758823100106</v>
          </cell>
          <cell r="I48">
            <v>12616.682700896159</v>
          </cell>
          <cell r="K48">
            <v>6.5771494484043647</v>
          </cell>
          <cell r="L48">
            <v>-2648.6827008961586</v>
          </cell>
          <cell r="N48">
            <v>-1.3807735660943536</v>
          </cell>
          <cell r="O48">
            <v>201794</v>
          </cell>
          <cell r="Q48">
            <v>0</v>
          </cell>
          <cell r="R48">
            <v>201794</v>
          </cell>
          <cell r="U48">
            <v>0</v>
          </cell>
          <cell r="V48">
            <v>0</v>
          </cell>
          <cell r="X48">
            <v>0</v>
          </cell>
        </row>
        <row r="49">
          <cell r="A49" t="str">
            <v>Jan-Cil Italy</v>
          </cell>
          <cell r="C49">
            <v>254352</v>
          </cell>
          <cell r="D49">
            <v>254429</v>
          </cell>
          <cell r="E49">
            <v>0</v>
          </cell>
          <cell r="G49">
            <v>-77</v>
          </cell>
          <cell r="H49">
            <v>-3.0263845709412058E-2</v>
          </cell>
          <cell r="I49">
            <v>3261.1101517658449</v>
          </cell>
          <cell r="K49">
            <v>1.2817368113563488</v>
          </cell>
          <cell r="L49">
            <v>-3338.1101517658449</v>
          </cell>
          <cell r="N49">
            <v>-1.312000657065761</v>
          </cell>
          <cell r="O49">
            <v>254352</v>
          </cell>
          <cell r="Q49">
            <v>0</v>
          </cell>
          <cell r="R49">
            <v>254352</v>
          </cell>
          <cell r="U49">
            <v>0</v>
          </cell>
          <cell r="V49">
            <v>0</v>
          </cell>
          <cell r="X49">
            <v>0</v>
          </cell>
        </row>
        <row r="50">
          <cell r="A50" t="str">
            <v>Ttl Cermak</v>
          </cell>
          <cell r="B50" t="str">
            <v>Ttl Cermak</v>
          </cell>
          <cell r="C50">
            <v>947430</v>
          </cell>
          <cell r="D50">
            <v>949849</v>
          </cell>
          <cell r="E50">
            <v>0</v>
          </cell>
          <cell r="G50">
            <v>-2419</v>
          </cell>
          <cell r="H50">
            <v>-0.2546720584008616</v>
          </cell>
          <cell r="J50">
            <v>13550.185821605581</v>
          </cell>
          <cell r="L50">
            <v>1.4265620979340492</v>
          </cell>
          <cell r="N50">
            <v>-15969.185821605584</v>
          </cell>
          <cell r="Q50">
            <v>-1.6812341563349111</v>
          </cell>
          <cell r="S50">
            <v>947430</v>
          </cell>
          <cell r="V50">
            <v>0</v>
          </cell>
          <cell r="X50">
            <v>947430</v>
          </cell>
          <cell r="Z50">
            <v>0</v>
          </cell>
          <cell r="AA50">
            <v>0</v>
          </cell>
          <cell r="AC50">
            <v>0</v>
          </cell>
        </row>
        <row r="51">
          <cell r="A51" t="str">
            <v>Jan-Cil France</v>
          </cell>
          <cell r="C51">
            <v>551495</v>
          </cell>
          <cell r="D51">
            <v>558733</v>
          </cell>
          <cell r="E51">
            <v>0</v>
          </cell>
          <cell r="G51">
            <v>-7238</v>
          </cell>
          <cell r="H51">
            <v>-1.2954309124393941</v>
          </cell>
          <cell r="I51">
            <v>0</v>
          </cell>
          <cell r="K51">
            <v>0</v>
          </cell>
          <cell r="L51">
            <v>-7238</v>
          </cell>
          <cell r="N51">
            <v>-1.2954309124393941</v>
          </cell>
          <cell r="O51">
            <v>551495</v>
          </cell>
          <cell r="Q51">
            <v>0</v>
          </cell>
          <cell r="R51">
            <v>551495</v>
          </cell>
          <cell r="U51">
            <v>0</v>
          </cell>
          <cell r="V51">
            <v>0</v>
          </cell>
          <cell r="X51">
            <v>0</v>
          </cell>
        </row>
        <row r="52">
          <cell r="A52" t="str">
            <v>Ttl Pharm France</v>
          </cell>
          <cell r="B52" t="str">
            <v>Ttl Pharm France</v>
          </cell>
          <cell r="C52">
            <v>551495</v>
          </cell>
          <cell r="D52">
            <v>558733</v>
          </cell>
          <cell r="E52">
            <v>0</v>
          </cell>
          <cell r="G52">
            <v>-7238</v>
          </cell>
          <cell r="H52">
            <v>-1.2954309124393941</v>
          </cell>
          <cell r="J52">
            <v>0</v>
          </cell>
          <cell r="L52">
            <v>0</v>
          </cell>
          <cell r="N52">
            <v>-7238</v>
          </cell>
          <cell r="Q52">
            <v>-1.2954309124393941</v>
          </cell>
          <cell r="S52">
            <v>551495</v>
          </cell>
          <cell r="V52">
            <v>0</v>
          </cell>
          <cell r="X52">
            <v>551495</v>
          </cell>
          <cell r="Z52">
            <v>0</v>
          </cell>
          <cell r="AA52">
            <v>0</v>
          </cell>
          <cell r="AC52">
            <v>0</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YTD
Elimination: Exclude All
Non-Operating Co's: Excluded</v>
          </cell>
          <cell r="T55" t="str">
            <v xml:space="preserve">Page 2 of 3
Date : 08/18/03
Time : 11:14:49
</v>
          </cell>
        </row>
        <row r="59">
          <cell r="G59" t="str">
            <v>2003 DEC USEP vs 2003 DEC UJUNY1</v>
          </cell>
          <cell r="O59" t="str">
            <v xml:space="preserve">2003 DEC USEP vs   </v>
          </cell>
        </row>
        <row r="60">
          <cell r="C60" t="str">
            <v xml:space="preserve">2003      </v>
          </cell>
          <cell r="D60" t="str">
            <v xml:space="preserve">2003        </v>
          </cell>
          <cell r="E60" t="str">
            <v xml:space="preserve">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USEP</v>
          </cell>
          <cell r="D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306662</v>
          </cell>
          <cell r="D65">
            <v>301144</v>
          </cell>
          <cell r="E65">
            <v>0</v>
          </cell>
          <cell r="G65">
            <v>5518</v>
          </cell>
          <cell r="H65">
            <v>1.832345987301756</v>
          </cell>
          <cell r="I65">
            <v>7341.5754326470187</v>
          </cell>
          <cell r="K65">
            <v>2.4378953034584847</v>
          </cell>
          <cell r="L65">
            <v>-1823.5754326470185</v>
          </cell>
          <cell r="N65">
            <v>-0.60554931615672813</v>
          </cell>
          <cell r="O65">
            <v>306662</v>
          </cell>
          <cell r="Q65">
            <v>0</v>
          </cell>
          <cell r="R65">
            <v>306662</v>
          </cell>
          <cell r="U65">
            <v>0</v>
          </cell>
          <cell r="V65">
            <v>0</v>
          </cell>
          <cell r="X65">
            <v>0</v>
          </cell>
        </row>
        <row r="66">
          <cell r="A66" t="str">
            <v>Jan-Cil So. Africa</v>
          </cell>
          <cell r="C66">
            <v>44731</v>
          </cell>
          <cell r="D66">
            <v>43118</v>
          </cell>
          <cell r="E66">
            <v>0</v>
          </cell>
          <cell r="G66">
            <v>1613</v>
          </cell>
          <cell r="H66">
            <v>3.7408970731481053</v>
          </cell>
          <cell r="I66">
            <v>447.77597170880341</v>
          </cell>
          <cell r="K66">
            <v>1.0384896602551219</v>
          </cell>
          <cell r="L66">
            <v>1165.2240282911964</v>
          </cell>
          <cell r="N66">
            <v>2.7024074128929834</v>
          </cell>
          <cell r="O66">
            <v>44731</v>
          </cell>
          <cell r="Q66">
            <v>0</v>
          </cell>
          <cell r="R66">
            <v>44731</v>
          </cell>
          <cell r="U66">
            <v>0</v>
          </cell>
          <cell r="V66">
            <v>0</v>
          </cell>
          <cell r="X66">
            <v>0</v>
          </cell>
        </row>
        <row r="67">
          <cell r="A67" t="str">
            <v>Ttl McDonald</v>
          </cell>
          <cell r="B67" t="str">
            <v>Ttl McDonald</v>
          </cell>
          <cell r="C67">
            <v>351393</v>
          </cell>
          <cell r="D67">
            <v>344262</v>
          </cell>
          <cell r="E67">
            <v>0</v>
          </cell>
          <cell r="G67">
            <v>7131</v>
          </cell>
          <cell r="H67">
            <v>2.0713874897607054</v>
          </cell>
          <cell r="J67">
            <v>7789.3514043558216</v>
          </cell>
          <cell r="L67">
            <v>2.262623061608839</v>
          </cell>
          <cell r="N67">
            <v>-658.35140435582025</v>
          </cell>
          <cell r="Q67">
            <v>-0.19123557184813336</v>
          </cell>
          <cell r="S67">
            <v>351393</v>
          </cell>
          <cell r="V67">
            <v>0</v>
          </cell>
          <cell r="X67">
            <v>351393</v>
          </cell>
          <cell r="Z67">
            <v>0</v>
          </cell>
          <cell r="AA67">
            <v>0</v>
          </cell>
          <cell r="AC67">
            <v>0</v>
          </cell>
        </row>
        <row r="68">
          <cell r="A68" t="str">
            <v>Jan-Cil Austria</v>
          </cell>
          <cell r="C68">
            <v>90927</v>
          </cell>
          <cell r="D68">
            <v>90579</v>
          </cell>
          <cell r="E68">
            <v>0</v>
          </cell>
          <cell r="G68">
            <v>348</v>
          </cell>
          <cell r="H68">
            <v>0.38419501208889478</v>
          </cell>
          <cell r="I68">
            <v>1540.9107444849487</v>
          </cell>
          <cell r="K68">
            <v>1.7011787991531688</v>
          </cell>
          <cell r="L68">
            <v>-1192.9107444849492</v>
          </cell>
          <cell r="N68">
            <v>-1.3169837870642738</v>
          </cell>
          <cell r="O68">
            <v>90927</v>
          </cell>
          <cell r="Q68">
            <v>0</v>
          </cell>
          <cell r="R68">
            <v>90927</v>
          </cell>
          <cell r="U68">
            <v>0</v>
          </cell>
          <cell r="V68">
            <v>0</v>
          </cell>
          <cell r="X68">
            <v>0</v>
          </cell>
        </row>
        <row r="69">
          <cell r="A69" t="str">
            <v>Jan-Cil Germany</v>
          </cell>
          <cell r="C69">
            <v>421475</v>
          </cell>
          <cell r="D69">
            <v>414525</v>
          </cell>
          <cell r="E69">
            <v>0</v>
          </cell>
          <cell r="G69">
            <v>6950</v>
          </cell>
          <cell r="H69">
            <v>1.6766178155720406</v>
          </cell>
          <cell r="I69">
            <v>12481.659814189279</v>
          </cell>
          <cell r="K69">
            <v>3.0110752823567406</v>
          </cell>
          <cell r="L69">
            <v>-5531.6598141892791</v>
          </cell>
          <cell r="N69">
            <v>-1.3344574667847005</v>
          </cell>
          <cell r="O69">
            <v>421475</v>
          </cell>
          <cell r="Q69">
            <v>0</v>
          </cell>
          <cell r="R69">
            <v>421475</v>
          </cell>
          <cell r="U69">
            <v>0</v>
          </cell>
          <cell r="V69">
            <v>0</v>
          </cell>
          <cell r="X69">
            <v>0</v>
          </cell>
        </row>
        <row r="70">
          <cell r="A70" t="str">
            <v>Jan-Cil Switzerland</v>
          </cell>
          <cell r="C70">
            <v>72438</v>
          </cell>
          <cell r="D70">
            <v>74320</v>
          </cell>
          <cell r="E70">
            <v>0</v>
          </cell>
          <cell r="G70">
            <v>-1882</v>
          </cell>
          <cell r="H70">
            <v>-2.532292787944026</v>
          </cell>
          <cell r="I70">
            <v>0</v>
          </cell>
          <cell r="K70">
            <v>0</v>
          </cell>
          <cell r="L70">
            <v>-1882</v>
          </cell>
          <cell r="N70">
            <v>-2.532292787944026</v>
          </cell>
          <cell r="O70">
            <v>72438</v>
          </cell>
          <cell r="Q70">
            <v>0</v>
          </cell>
          <cell r="R70">
            <v>72438</v>
          </cell>
          <cell r="U70">
            <v>0</v>
          </cell>
          <cell r="V70">
            <v>0</v>
          </cell>
          <cell r="X70">
            <v>0</v>
          </cell>
        </row>
        <row r="71">
          <cell r="A71" t="str">
            <v>Ttl Peeters</v>
          </cell>
          <cell r="B71" t="str">
            <v>Ttl Peeters</v>
          </cell>
          <cell r="C71">
            <v>584840</v>
          </cell>
          <cell r="D71">
            <v>579424</v>
          </cell>
          <cell r="E71">
            <v>0</v>
          </cell>
          <cell r="G71">
            <v>5416</v>
          </cell>
          <cell r="H71">
            <v>0.93472137847241399</v>
          </cell>
          <cell r="J71">
            <v>14022.570558674228</v>
          </cell>
          <cell r="L71">
            <v>2.4200879767966517</v>
          </cell>
          <cell r="N71">
            <v>-8606.5705586742315</v>
          </cell>
          <cell r="Q71">
            <v>-1.485366598324237</v>
          </cell>
          <cell r="S71">
            <v>584840</v>
          </cell>
          <cell r="V71">
            <v>0</v>
          </cell>
          <cell r="X71">
            <v>584840</v>
          </cell>
          <cell r="Z71">
            <v>0</v>
          </cell>
          <cell r="AA71">
            <v>0</v>
          </cell>
          <cell r="AC71">
            <v>0</v>
          </cell>
        </row>
        <row r="72">
          <cell r="A72" t="str">
            <v>Jan-Cil Portugal</v>
          </cell>
          <cell r="C72">
            <v>78807</v>
          </cell>
          <cell r="D72">
            <v>80557</v>
          </cell>
          <cell r="E72">
            <v>0</v>
          </cell>
          <cell r="G72">
            <v>-1750</v>
          </cell>
          <cell r="H72">
            <v>-2.1723748401752796</v>
          </cell>
          <cell r="I72">
            <v>-714.86196016564782</v>
          </cell>
          <cell r="K72">
            <v>-0.88739893512127777</v>
          </cell>
          <cell r="L72">
            <v>-1035.1380398343522</v>
          </cell>
          <cell r="N72">
            <v>-1.2849759050540022</v>
          </cell>
          <cell r="O72">
            <v>78807</v>
          </cell>
          <cell r="Q72">
            <v>0</v>
          </cell>
          <cell r="R72">
            <v>78807</v>
          </cell>
          <cell r="U72">
            <v>0</v>
          </cell>
          <cell r="V72">
            <v>0</v>
          </cell>
          <cell r="X72">
            <v>0</v>
          </cell>
        </row>
        <row r="73">
          <cell r="A73" t="str">
            <v>Jan-Cil Spain</v>
          </cell>
          <cell r="C73">
            <v>331004</v>
          </cell>
          <cell r="D73">
            <v>335262</v>
          </cell>
          <cell r="E73">
            <v>0</v>
          </cell>
          <cell r="G73">
            <v>-4258</v>
          </cell>
          <cell r="H73">
            <v>-1.270051482124428</v>
          </cell>
          <cell r="I73">
            <v>86.236942571683855</v>
          </cell>
          <cell r="K73">
            <v>2.572225381095497E-2</v>
          </cell>
          <cell r="L73">
            <v>-4344.2369425716843</v>
          </cell>
          <cell r="N73">
            <v>-1.2957737359353831</v>
          </cell>
          <cell r="O73">
            <v>331004</v>
          </cell>
          <cell r="Q73">
            <v>0</v>
          </cell>
          <cell r="R73">
            <v>331004</v>
          </cell>
          <cell r="U73">
            <v>0</v>
          </cell>
          <cell r="V73">
            <v>0</v>
          </cell>
          <cell r="X73">
            <v>0</v>
          </cell>
        </row>
        <row r="74">
          <cell r="A74" t="str">
            <v>Ttl Sotoca</v>
          </cell>
          <cell r="B74" t="str">
            <v>Ttl Sotoca</v>
          </cell>
          <cell r="C74">
            <v>409811</v>
          </cell>
          <cell r="D74">
            <v>415819</v>
          </cell>
          <cell r="E74">
            <v>0</v>
          </cell>
          <cell r="G74">
            <v>-6008</v>
          </cell>
          <cell r="H74">
            <v>-1.4448594220081337</v>
          </cell>
          <cell r="J74">
            <v>-628.62501759396389</v>
          </cell>
          <cell r="L74">
            <v>-0.15117755985031081</v>
          </cell>
          <cell r="N74">
            <v>-5379.374982406036</v>
          </cell>
          <cell r="Q74">
            <v>-1.2936818621578225</v>
          </cell>
          <cell r="S74">
            <v>409811</v>
          </cell>
          <cell r="V74">
            <v>0</v>
          </cell>
          <cell r="X74">
            <v>409811</v>
          </cell>
          <cell r="Z74">
            <v>0</v>
          </cell>
          <cell r="AA74">
            <v>0</v>
          </cell>
          <cell r="AC74">
            <v>0</v>
          </cell>
        </row>
        <row r="75">
          <cell r="A75" t="str">
            <v>Jan-Cil Egypt</v>
          </cell>
          <cell r="C75">
            <v>3313</v>
          </cell>
          <cell r="D75">
            <v>4007</v>
          </cell>
          <cell r="E75">
            <v>0</v>
          </cell>
          <cell r="G75">
            <v>-694</v>
          </cell>
          <cell r="H75">
            <v>-17.319690541552283</v>
          </cell>
          <cell r="I75">
            <v>-650.50525946704067</v>
          </cell>
          <cell r="K75">
            <v>-16.23422159887798</v>
          </cell>
          <cell r="L75">
            <v>-43.494740532959405</v>
          </cell>
          <cell r="N75">
            <v>-1.0854689426742994</v>
          </cell>
          <cell r="O75">
            <v>3313</v>
          </cell>
          <cell r="Q75">
            <v>0</v>
          </cell>
          <cell r="R75">
            <v>3313</v>
          </cell>
          <cell r="U75">
            <v>0</v>
          </cell>
          <cell r="V75">
            <v>0</v>
          </cell>
          <cell r="X75">
            <v>0</v>
          </cell>
        </row>
        <row r="76">
          <cell r="A76" t="str">
            <v>Jan-Cil Israel</v>
          </cell>
          <cell r="C76">
            <v>14281</v>
          </cell>
          <cell r="D76">
            <v>13714</v>
          </cell>
          <cell r="E76">
            <v>0</v>
          </cell>
          <cell r="G76">
            <v>567</v>
          </cell>
          <cell r="H76">
            <v>4.1344611346069708</v>
          </cell>
          <cell r="I76">
            <v>299.25403008709424</v>
          </cell>
          <cell r="K76">
            <v>2.1821060965954078</v>
          </cell>
          <cell r="L76">
            <v>267.74596991290576</v>
          </cell>
          <cell r="N76">
            <v>1.9523550380115626</v>
          </cell>
          <cell r="O76">
            <v>14281</v>
          </cell>
          <cell r="Q76">
            <v>0</v>
          </cell>
          <cell r="R76">
            <v>14281</v>
          </cell>
          <cell r="U76">
            <v>0</v>
          </cell>
          <cell r="V76">
            <v>0</v>
          </cell>
          <cell r="X76">
            <v>0</v>
          </cell>
        </row>
        <row r="77">
          <cell r="A77" t="str">
            <v>Jan-Cil ME/W Africa</v>
          </cell>
          <cell r="C77">
            <v>164888</v>
          </cell>
          <cell r="D77">
            <v>165907</v>
          </cell>
          <cell r="E77">
            <v>0</v>
          </cell>
          <cell r="G77">
            <v>-1019</v>
          </cell>
          <cell r="H77">
            <v>-0.61419952141862622</v>
          </cell>
          <cell r="I77">
            <v>1143.7714567104156</v>
          </cell>
          <cell r="K77">
            <v>0.68940518284967822</v>
          </cell>
          <cell r="L77">
            <v>-2162.7714567104158</v>
          </cell>
          <cell r="N77">
            <v>-1.3036047042683043</v>
          </cell>
          <cell r="O77">
            <v>164888</v>
          </cell>
          <cell r="Q77">
            <v>0</v>
          </cell>
          <cell r="R77">
            <v>164888</v>
          </cell>
          <cell r="U77">
            <v>0</v>
          </cell>
          <cell r="V77">
            <v>0</v>
          </cell>
          <cell r="X77">
            <v>0</v>
          </cell>
        </row>
        <row r="78">
          <cell r="A78" t="str">
            <v>Jan-Cil Pakistan</v>
          </cell>
          <cell r="C78">
            <v>9290</v>
          </cell>
          <cell r="D78">
            <v>9288</v>
          </cell>
          <cell r="E78">
            <v>0</v>
          </cell>
          <cell r="G78">
            <v>2</v>
          </cell>
          <cell r="H78">
            <v>2.1533161068044794E-2</v>
          </cell>
          <cell r="I78">
            <v>0</v>
          </cell>
          <cell r="K78">
            <v>0</v>
          </cell>
          <cell r="L78">
            <v>2</v>
          </cell>
          <cell r="N78">
            <v>2.1533161068044798E-2</v>
          </cell>
          <cell r="O78">
            <v>9290</v>
          </cell>
          <cell r="Q78">
            <v>0</v>
          </cell>
          <cell r="R78">
            <v>9290</v>
          </cell>
          <cell r="U78">
            <v>0</v>
          </cell>
          <cell r="V78">
            <v>0</v>
          </cell>
          <cell r="X78">
            <v>0</v>
          </cell>
        </row>
        <row r="79">
          <cell r="A79" t="str">
            <v>Jan-Cil Turkey</v>
          </cell>
          <cell r="C79">
            <v>31045</v>
          </cell>
          <cell r="D79">
            <v>25655</v>
          </cell>
          <cell r="E79">
            <v>0</v>
          </cell>
          <cell r="G79">
            <v>5390</v>
          </cell>
          <cell r="H79">
            <v>21.009549795361533</v>
          </cell>
          <cell r="I79">
            <v>5390</v>
          </cell>
          <cell r="K79">
            <v>21.009549795361533</v>
          </cell>
          <cell r="L79">
            <v>0</v>
          </cell>
          <cell r="N79">
            <v>0</v>
          </cell>
          <cell r="O79">
            <v>31045</v>
          </cell>
          <cell r="Q79">
            <v>0</v>
          </cell>
          <cell r="R79">
            <v>31045</v>
          </cell>
          <cell r="U79">
            <v>0</v>
          </cell>
          <cell r="V79">
            <v>0</v>
          </cell>
          <cell r="X79">
            <v>0</v>
          </cell>
        </row>
        <row r="80">
          <cell r="A80" t="str">
            <v>Ttl MEWA</v>
          </cell>
          <cell r="B80" t="str">
            <v>Ttl MEWA</v>
          </cell>
          <cell r="C80">
            <v>222817</v>
          </cell>
          <cell r="D80">
            <v>218571</v>
          </cell>
          <cell r="E80">
            <v>0</v>
          </cell>
          <cell r="G80">
            <v>4246</v>
          </cell>
          <cell r="H80">
            <v>1.9426181881402382</v>
          </cell>
          <cell r="J80">
            <v>6182.5202273304703</v>
          </cell>
          <cell r="L80">
            <v>2.8286095718693107</v>
          </cell>
          <cell r="N80">
            <v>-1936.5202273304703</v>
          </cell>
          <cell r="Q80">
            <v>-0.88599138372907227</v>
          </cell>
          <cell r="S80">
            <v>222817</v>
          </cell>
          <cell r="V80">
            <v>0</v>
          </cell>
          <cell r="X80">
            <v>222817</v>
          </cell>
          <cell r="Z80">
            <v>0</v>
          </cell>
          <cell r="AA80">
            <v>0</v>
          </cell>
          <cell r="AC80">
            <v>0</v>
          </cell>
        </row>
        <row r="81">
          <cell r="A81" t="str">
            <v>Jan-Cil Belgium</v>
          </cell>
          <cell r="C81">
            <v>193291</v>
          </cell>
          <cell r="D81">
            <v>195602</v>
          </cell>
          <cell r="E81">
            <v>0</v>
          </cell>
          <cell r="G81">
            <v>-2311</v>
          </cell>
          <cell r="H81">
            <v>-1.1814807619553993</v>
          </cell>
          <cell r="I81">
            <v>226.94016776693624</v>
          </cell>
          <cell r="K81">
            <v>0.11602139434511725</v>
          </cell>
          <cell r="L81">
            <v>-2537.9401677669366</v>
          </cell>
          <cell r="N81">
            <v>-1.2975021563005167</v>
          </cell>
          <cell r="O81">
            <v>193291</v>
          </cell>
          <cell r="Q81">
            <v>0</v>
          </cell>
          <cell r="R81">
            <v>193291</v>
          </cell>
          <cell r="U81">
            <v>0</v>
          </cell>
          <cell r="V81">
            <v>0</v>
          </cell>
          <cell r="X81">
            <v>0</v>
          </cell>
        </row>
        <row r="82">
          <cell r="A82" t="str">
            <v>Jan-Cil Holland</v>
          </cell>
          <cell r="C82">
            <v>114052</v>
          </cell>
          <cell r="D82">
            <v>115436</v>
          </cell>
          <cell r="E82">
            <v>0</v>
          </cell>
          <cell r="G82">
            <v>-1384</v>
          </cell>
          <cell r="H82">
            <v>-1.1989327419522506</v>
          </cell>
          <cell r="I82">
            <v>113.46957231183589</v>
          </cell>
          <cell r="K82">
            <v>9.8296521286111715E-2</v>
          </cell>
          <cell r="L82">
            <v>-1497.4695723118359</v>
          </cell>
          <cell r="N82">
            <v>-1.2972292632383622</v>
          </cell>
          <cell r="O82">
            <v>114052</v>
          </cell>
          <cell r="Q82">
            <v>0</v>
          </cell>
          <cell r="R82">
            <v>114052</v>
          </cell>
          <cell r="U82">
            <v>0</v>
          </cell>
          <cell r="V82">
            <v>0</v>
          </cell>
          <cell r="X82">
            <v>0</v>
          </cell>
        </row>
        <row r="83">
          <cell r="A83" t="str">
            <v>Ttl Van Steenbergen</v>
          </cell>
          <cell r="B83" t="str">
            <v>Ttl Van Steenbergen</v>
          </cell>
          <cell r="C83">
            <v>530160</v>
          </cell>
          <cell r="D83">
            <v>529609</v>
          </cell>
          <cell r="E83">
            <v>0</v>
          </cell>
          <cell r="G83">
            <v>551</v>
          </cell>
          <cell r="H83">
            <v>0.10403901746382709</v>
          </cell>
          <cell r="J83">
            <v>6522.9299674092417</v>
          </cell>
          <cell r="L83">
            <v>1.231650135743396</v>
          </cell>
          <cell r="N83">
            <v>-5971.9299674092417</v>
          </cell>
          <cell r="Q83">
            <v>-1.1276111182795689</v>
          </cell>
          <cell r="S83">
            <v>530160</v>
          </cell>
          <cell r="V83">
            <v>0</v>
          </cell>
          <cell r="X83">
            <v>530160</v>
          </cell>
          <cell r="Z83">
            <v>0</v>
          </cell>
          <cell r="AA83">
            <v>0</v>
          </cell>
          <cell r="AC83">
            <v>0</v>
          </cell>
        </row>
        <row r="85">
          <cell r="A85" t="str">
            <v>Ttl Gorsky</v>
          </cell>
          <cell r="B85" t="str">
            <v>Ttl Gorsky</v>
          </cell>
          <cell r="C85">
            <v>3375129</v>
          </cell>
          <cell r="D85">
            <v>3377696</v>
          </cell>
          <cell r="E85">
            <v>0</v>
          </cell>
          <cell r="G85">
            <v>-2567</v>
          </cell>
          <cell r="H85">
            <v>-7.5998550491222422E-2</v>
          </cell>
          <cell r="J85">
            <v>41256.412734450903</v>
          </cell>
          <cell r="L85">
            <v>1.2214365275753327</v>
          </cell>
          <cell r="N85">
            <v>-43823.412734450903</v>
          </cell>
          <cell r="Q85">
            <v>-1.2974350780665551</v>
          </cell>
          <cell r="S85">
            <v>3375129</v>
          </cell>
          <cell r="V85">
            <v>0</v>
          </cell>
          <cell r="X85">
            <v>3375129</v>
          </cell>
          <cell r="Z85">
            <v>0</v>
          </cell>
          <cell r="AA85">
            <v>0</v>
          </cell>
          <cell r="AC85">
            <v>0</v>
          </cell>
        </row>
        <row r="86">
          <cell r="A86" t="str">
            <v>Jan-Cil Argentina</v>
          </cell>
          <cell r="C86">
            <v>18025</v>
          </cell>
          <cell r="D86">
            <v>17767</v>
          </cell>
          <cell r="E86">
            <v>0</v>
          </cell>
          <cell r="G86">
            <v>258</v>
          </cell>
          <cell r="H86">
            <v>1.4521303540271289</v>
          </cell>
          <cell r="I86">
            <v>0</v>
          </cell>
          <cell r="K86">
            <v>0</v>
          </cell>
          <cell r="L86">
            <v>258</v>
          </cell>
          <cell r="N86">
            <v>1.4521303540271289</v>
          </cell>
          <cell r="O86">
            <v>18025</v>
          </cell>
          <cell r="Q86">
            <v>0</v>
          </cell>
          <cell r="R86">
            <v>18025</v>
          </cell>
          <cell r="U86">
            <v>0</v>
          </cell>
          <cell r="V86">
            <v>0</v>
          </cell>
          <cell r="X86">
            <v>0</v>
          </cell>
        </row>
        <row r="87">
          <cell r="A87" t="str">
            <v>Jan-Cil Brazil</v>
          </cell>
          <cell r="C87">
            <v>98798</v>
          </cell>
          <cell r="D87">
            <v>97210</v>
          </cell>
          <cell r="E87">
            <v>0</v>
          </cell>
          <cell r="G87">
            <v>1588</v>
          </cell>
          <cell r="H87">
            <v>1.6335767925110585</v>
          </cell>
          <cell r="I87">
            <v>0</v>
          </cell>
          <cell r="K87">
            <v>0</v>
          </cell>
          <cell r="L87">
            <v>1588</v>
          </cell>
          <cell r="N87">
            <v>1.6335767925110585</v>
          </cell>
          <cell r="O87">
            <v>98798</v>
          </cell>
          <cell r="Q87">
            <v>0</v>
          </cell>
          <cell r="R87">
            <v>98798</v>
          </cell>
          <cell r="U87">
            <v>0</v>
          </cell>
          <cell r="V87">
            <v>0</v>
          </cell>
          <cell r="X87">
            <v>0</v>
          </cell>
        </row>
        <row r="88">
          <cell r="A88" t="str">
            <v>Jan-Cil Colombia</v>
          </cell>
          <cell r="C88">
            <v>10996</v>
          </cell>
          <cell r="D88">
            <v>9971</v>
          </cell>
          <cell r="E88">
            <v>0</v>
          </cell>
          <cell r="G88">
            <v>1025</v>
          </cell>
          <cell r="H88">
            <v>10.279811453214322</v>
          </cell>
          <cell r="I88">
            <v>935.75593179553357</v>
          </cell>
          <cell r="K88">
            <v>9.3847751659365528</v>
          </cell>
          <cell r="L88">
            <v>89.2440682044666</v>
          </cell>
          <cell r="N88">
            <v>0.89503628727777029</v>
          </cell>
          <cell r="O88">
            <v>10996</v>
          </cell>
          <cell r="Q88">
            <v>0</v>
          </cell>
          <cell r="R88">
            <v>10996</v>
          </cell>
          <cell r="U88">
            <v>0</v>
          </cell>
          <cell r="V88">
            <v>0</v>
          </cell>
          <cell r="X88">
            <v>0</v>
          </cell>
        </row>
        <row r="89">
          <cell r="A89" t="str">
            <v>Jan-Cil Mexico</v>
          </cell>
          <cell r="C89">
            <v>249366</v>
          </cell>
          <cell r="D89">
            <v>251674</v>
          </cell>
          <cell r="E89">
            <v>0</v>
          </cell>
          <cell r="G89">
            <v>-2308</v>
          </cell>
          <cell r="H89">
            <v>-0.9170593704554304</v>
          </cell>
          <cell r="I89">
            <v>2169.3915150697931</v>
          </cell>
          <cell r="K89">
            <v>0.86198475610106462</v>
          </cell>
          <cell r="L89">
            <v>-4477.391515069794</v>
          </cell>
          <cell r="N89">
            <v>-1.7790441265564951</v>
          </cell>
          <cell r="O89">
            <v>249366</v>
          </cell>
          <cell r="Q89">
            <v>0</v>
          </cell>
          <cell r="R89">
            <v>249366</v>
          </cell>
          <cell r="U89">
            <v>0</v>
          </cell>
          <cell r="V89">
            <v>0</v>
          </cell>
          <cell r="X89">
            <v>0</v>
          </cell>
        </row>
        <row r="90">
          <cell r="A90" t="str">
            <v>Jan-Cil Venezuela</v>
          </cell>
          <cell r="C90">
            <v>16722</v>
          </cell>
          <cell r="D90">
            <v>13097</v>
          </cell>
          <cell r="E90">
            <v>0</v>
          </cell>
          <cell r="G90">
            <v>3625</v>
          </cell>
          <cell r="H90">
            <v>27.678094220050394</v>
          </cell>
          <cell r="I90">
            <v>3625.9659014707945</v>
          </cell>
          <cell r="K90">
            <v>27.685469202647891</v>
          </cell>
          <cell r="L90">
            <v>-0.96590147079434252</v>
          </cell>
          <cell r="N90">
            <v>-7.3749825975028219E-3</v>
          </cell>
          <cell r="O90">
            <v>16722</v>
          </cell>
          <cell r="Q90">
            <v>0</v>
          </cell>
          <cell r="R90">
            <v>16722</v>
          </cell>
          <cell r="U90">
            <v>0</v>
          </cell>
          <cell r="V90">
            <v>0</v>
          </cell>
          <cell r="X90">
            <v>0</v>
          </cell>
        </row>
        <row r="91">
          <cell r="A91" t="str">
            <v>Ttl Latin Am</v>
          </cell>
          <cell r="B91" t="str">
            <v>Ttl Latin Am</v>
          </cell>
          <cell r="C91">
            <v>393907</v>
          </cell>
          <cell r="D91">
            <v>389719</v>
          </cell>
          <cell r="E91">
            <v>0</v>
          </cell>
          <cell r="G91">
            <v>4188</v>
          </cell>
          <cell r="H91">
            <v>1.0746204316443386</v>
          </cell>
          <cell r="J91">
            <v>6731.1133483361209</v>
          </cell>
          <cell r="L91">
            <v>1.7271709483848932</v>
          </cell>
          <cell r="N91">
            <v>-2543.1133483361209</v>
          </cell>
          <cell r="Q91">
            <v>-0.65255051674055442</v>
          </cell>
          <cell r="S91">
            <v>393907</v>
          </cell>
          <cell r="V91">
            <v>0</v>
          </cell>
          <cell r="X91">
            <v>393907</v>
          </cell>
          <cell r="Z91">
            <v>0</v>
          </cell>
          <cell r="AA91">
            <v>0</v>
          </cell>
          <cell r="AC91">
            <v>0</v>
          </cell>
        </row>
        <row r="92">
          <cell r="A92" t="str">
            <v>Janssen Pharm KK Japan</v>
          </cell>
          <cell r="C92">
            <v>522242</v>
          </cell>
          <cell r="D92">
            <v>543823</v>
          </cell>
          <cell r="E92">
            <v>0</v>
          </cell>
          <cell r="G92">
            <v>-21581</v>
          </cell>
          <cell r="H92">
            <v>-3.9683867729022126</v>
          </cell>
          <cell r="I92">
            <v>-16867.400855407956</v>
          </cell>
          <cell r="K92">
            <v>-3.1016343287076786</v>
          </cell>
          <cell r="L92">
            <v>-4713.5991445920436</v>
          </cell>
          <cell r="N92">
            <v>-0.86675244419453468</v>
          </cell>
          <cell r="O92">
            <v>522242</v>
          </cell>
          <cell r="Q92">
            <v>0</v>
          </cell>
          <cell r="R92">
            <v>522242</v>
          </cell>
          <cell r="U92">
            <v>0</v>
          </cell>
          <cell r="V92">
            <v>0</v>
          </cell>
          <cell r="X92">
            <v>0</v>
          </cell>
        </row>
        <row r="94">
          <cell r="A94" t="str">
            <v>Ttl Japan</v>
          </cell>
          <cell r="B94" t="str">
            <v>Ttl Japan</v>
          </cell>
          <cell r="C94">
            <v>522242</v>
          </cell>
          <cell r="D94">
            <v>543823</v>
          </cell>
          <cell r="E94">
            <v>0</v>
          </cell>
          <cell r="G94">
            <v>-21581</v>
          </cell>
          <cell r="H94">
            <v>-3.9683867729022126</v>
          </cell>
          <cell r="J94">
            <v>-16867.400855407956</v>
          </cell>
          <cell r="L94">
            <v>-3.1016343287076786</v>
          </cell>
          <cell r="N94">
            <v>-4713.5991445920436</v>
          </cell>
          <cell r="Q94">
            <v>-0.86675244419453468</v>
          </cell>
          <cell r="S94">
            <v>522242</v>
          </cell>
          <cell r="V94">
            <v>0</v>
          </cell>
          <cell r="X94">
            <v>522242</v>
          </cell>
          <cell r="Z94">
            <v>0</v>
          </cell>
          <cell r="AA94">
            <v>0</v>
          </cell>
          <cell r="AC94">
            <v>0</v>
          </cell>
        </row>
        <row r="95">
          <cell r="A95" t="str">
            <v>Janssen China</v>
          </cell>
          <cell r="C95">
            <v>309304</v>
          </cell>
          <cell r="D95">
            <v>304819</v>
          </cell>
          <cell r="E95">
            <v>0</v>
          </cell>
          <cell r="G95">
            <v>4485</v>
          </cell>
          <cell r="H95">
            <v>1.4713649739681582</v>
          </cell>
          <cell r="I95">
            <v>4493.6337241379315</v>
          </cell>
          <cell r="K95">
            <v>1.4741973840665876</v>
          </cell>
          <cell r="L95">
            <v>-8.6337241379311305</v>
          </cell>
          <cell r="N95">
            <v>-2.8324100984295341E-3</v>
          </cell>
          <cell r="O95">
            <v>309304</v>
          </cell>
          <cell r="Q95">
            <v>0</v>
          </cell>
          <cell r="R95">
            <v>309304</v>
          </cell>
          <cell r="U95">
            <v>0</v>
          </cell>
          <cell r="V95">
            <v>0</v>
          </cell>
          <cell r="X95">
            <v>0</v>
          </cell>
        </row>
        <row r="96">
          <cell r="A96" t="str">
            <v>Jan-Cil Australia</v>
          </cell>
          <cell r="C96">
            <v>119704</v>
          </cell>
          <cell r="D96">
            <v>114094</v>
          </cell>
          <cell r="E96">
            <v>0</v>
          </cell>
          <cell r="G96">
            <v>5610</v>
          </cell>
          <cell r="H96">
            <v>4.9169982645888481</v>
          </cell>
          <cell r="I96">
            <v>5316.5328657804648</v>
          </cell>
          <cell r="K96">
            <v>4.6597830436135688</v>
          </cell>
          <cell r="L96">
            <v>293.46713421953496</v>
          </cell>
          <cell r="N96">
            <v>0.25721522097528066</v>
          </cell>
          <cell r="O96">
            <v>119704</v>
          </cell>
          <cell r="Q96">
            <v>0</v>
          </cell>
          <cell r="R96">
            <v>119704</v>
          </cell>
          <cell r="U96">
            <v>0</v>
          </cell>
          <cell r="V96">
            <v>0</v>
          </cell>
          <cell r="X96">
            <v>0</v>
          </cell>
        </row>
        <row r="97">
          <cell r="A97" t="str">
            <v>Jan-Cil Hong Kong</v>
          </cell>
          <cell r="C97">
            <v>9744</v>
          </cell>
          <cell r="D97">
            <v>9953</v>
          </cell>
          <cell r="E97">
            <v>0</v>
          </cell>
          <cell r="G97">
            <v>-209</v>
          </cell>
          <cell r="H97">
            <v>-2.0998693861147393</v>
          </cell>
          <cell r="I97">
            <v>-207.1003671970625</v>
          </cell>
          <cell r="K97">
            <v>-2.0807833537331706</v>
          </cell>
          <cell r="L97">
            <v>-1.8996328029375582</v>
          </cell>
          <cell r="N97">
            <v>-1.9086032381569282E-2</v>
          </cell>
          <cell r="O97">
            <v>9744</v>
          </cell>
          <cell r="Q97">
            <v>0</v>
          </cell>
          <cell r="R97">
            <v>9744</v>
          </cell>
          <cell r="U97">
            <v>0</v>
          </cell>
          <cell r="V97">
            <v>0</v>
          </cell>
          <cell r="X97">
            <v>0</v>
          </cell>
        </row>
        <row r="98">
          <cell r="A98" t="str">
            <v>Jan-Cil India</v>
          </cell>
          <cell r="C98">
            <v>23674</v>
          </cell>
          <cell r="D98">
            <v>23474</v>
          </cell>
          <cell r="E98">
            <v>0</v>
          </cell>
          <cell r="G98">
            <v>200</v>
          </cell>
          <cell r="H98">
            <v>0.8520064752492118</v>
          </cell>
          <cell r="I98">
            <v>4.2451380022497015E-2</v>
          </cell>
          <cell r="K98">
            <v>1.8084425331216247E-4</v>
          </cell>
          <cell r="L98">
            <v>199.9575486199775</v>
          </cell>
          <cell r="N98">
            <v>0.8518256309958997</v>
          </cell>
          <cell r="O98">
            <v>23674</v>
          </cell>
          <cell r="Q98">
            <v>0</v>
          </cell>
          <cell r="R98">
            <v>23674</v>
          </cell>
          <cell r="U98">
            <v>0</v>
          </cell>
          <cell r="V98">
            <v>0</v>
          </cell>
          <cell r="X98">
            <v>0</v>
          </cell>
        </row>
        <row r="99">
          <cell r="A99" t="str">
            <v>Jan-Cil Korea</v>
          </cell>
          <cell r="C99">
            <v>118024</v>
          </cell>
          <cell r="D99">
            <v>120264</v>
          </cell>
          <cell r="E99">
            <v>0</v>
          </cell>
          <cell r="G99">
            <v>-2240</v>
          </cell>
          <cell r="H99">
            <v>-1.8625690148340317</v>
          </cell>
          <cell r="I99">
            <v>-3030.582728723035</v>
          </cell>
          <cell r="K99">
            <v>-2.5199417354512033</v>
          </cell>
          <cell r="L99">
            <v>790.58272872303553</v>
          </cell>
          <cell r="N99">
            <v>0.65737272061717134</v>
          </cell>
          <cell r="O99">
            <v>118024</v>
          </cell>
          <cell r="Q99">
            <v>0</v>
          </cell>
          <cell r="R99">
            <v>118024</v>
          </cell>
          <cell r="U99">
            <v>0</v>
          </cell>
          <cell r="V99">
            <v>0</v>
          </cell>
          <cell r="X99">
            <v>0</v>
          </cell>
        </row>
        <row r="100">
          <cell r="A100" t="str">
            <v>Jan-Cil Philippines</v>
          </cell>
          <cell r="C100">
            <v>18609</v>
          </cell>
          <cell r="D100">
            <v>18804</v>
          </cell>
          <cell r="E100">
            <v>0</v>
          </cell>
          <cell r="G100">
            <v>-195</v>
          </cell>
          <cell r="H100">
            <v>-1.0370134014039567</v>
          </cell>
          <cell r="I100">
            <v>0</v>
          </cell>
          <cell r="K100">
            <v>0</v>
          </cell>
          <cell r="L100">
            <v>-195</v>
          </cell>
          <cell r="N100">
            <v>-1.0370134014039569</v>
          </cell>
          <cell r="O100">
            <v>18609</v>
          </cell>
          <cell r="Q100">
            <v>0</v>
          </cell>
          <cell r="R100">
            <v>18609</v>
          </cell>
          <cell r="U100">
            <v>0</v>
          </cell>
          <cell r="V100">
            <v>0</v>
          </cell>
          <cell r="X100">
            <v>0</v>
          </cell>
        </row>
        <row r="101">
          <cell r="A101" t="str">
            <v>Jan-Cil S.M.</v>
          </cell>
          <cell r="C101">
            <v>23943</v>
          </cell>
          <cell r="D101">
            <v>22433</v>
          </cell>
          <cell r="E101">
            <v>0</v>
          </cell>
          <cell r="G101">
            <v>1510</v>
          </cell>
          <cell r="H101">
            <v>6.7311549948736245</v>
          </cell>
          <cell r="I101">
            <v>1732.2779922779921</v>
          </cell>
          <cell r="K101">
            <v>7.7220077220077199</v>
          </cell>
          <cell r="L101">
            <v>-222.27799227799173</v>
          </cell>
          <cell r="N101">
            <v>-0.99085272713409722</v>
          </cell>
          <cell r="O101">
            <v>23943</v>
          </cell>
          <cell r="Q101">
            <v>0</v>
          </cell>
          <cell r="R101">
            <v>23943</v>
          </cell>
          <cell r="U101">
            <v>0</v>
          </cell>
          <cell r="V101">
            <v>0</v>
          </cell>
          <cell r="X101">
            <v>0</v>
          </cell>
        </row>
        <row r="102">
          <cell r="A102" t="str">
            <v>Jan-Cil Indonesia</v>
          </cell>
          <cell r="C102">
            <v>12861</v>
          </cell>
          <cell r="D102">
            <v>13670</v>
          </cell>
          <cell r="E102">
            <v>0</v>
          </cell>
          <cell r="G102">
            <v>-809</v>
          </cell>
          <cell r="H102">
            <v>-5.9180687637161666</v>
          </cell>
          <cell r="I102">
            <v>-656.89700336125361</v>
          </cell>
          <cell r="K102">
            <v>-4.805391392547576</v>
          </cell>
          <cell r="L102">
            <v>-152.10299663874628</v>
          </cell>
          <cell r="N102">
            <v>-1.1126773711685918</v>
          </cell>
          <cell r="O102">
            <v>12861</v>
          </cell>
          <cell r="Q102">
            <v>0</v>
          </cell>
          <cell r="R102">
            <v>12861</v>
          </cell>
          <cell r="U102">
            <v>0</v>
          </cell>
          <cell r="V102">
            <v>0</v>
          </cell>
          <cell r="X102">
            <v>0</v>
          </cell>
        </row>
        <row r="103">
          <cell r="A103" t="str">
            <v>Jan-Cil Taiwan</v>
          </cell>
          <cell r="C103">
            <v>35431</v>
          </cell>
          <cell r="D103">
            <v>34342</v>
          </cell>
          <cell r="E103">
            <v>0</v>
          </cell>
          <cell r="G103">
            <v>1089</v>
          </cell>
          <cell r="H103">
            <v>3.171044202434337</v>
          </cell>
          <cell r="I103">
            <v>934.76727244868994</v>
          </cell>
          <cell r="K103">
            <v>2.7219360329878572</v>
          </cell>
          <cell r="L103">
            <v>154.23272755131009</v>
          </cell>
          <cell r="N103">
            <v>0.44910816944647936</v>
          </cell>
          <cell r="O103">
            <v>35431</v>
          </cell>
          <cell r="Q103">
            <v>0</v>
          </cell>
          <cell r="R103">
            <v>35431</v>
          </cell>
          <cell r="U103">
            <v>0</v>
          </cell>
          <cell r="V103">
            <v>0</v>
          </cell>
          <cell r="X103">
            <v>0</v>
          </cell>
        </row>
        <row r="104">
          <cell r="A104" t="str">
            <v>Jan-Cil Thailand</v>
          </cell>
          <cell r="C104">
            <v>31514</v>
          </cell>
          <cell r="D104">
            <v>30042</v>
          </cell>
          <cell r="E104">
            <v>0</v>
          </cell>
          <cell r="G104">
            <v>1472</v>
          </cell>
          <cell r="H104">
            <v>4.8998069369549295</v>
          </cell>
          <cell r="I104">
            <v>1438.1683846712124</v>
          </cell>
          <cell r="K104">
            <v>4.787192546006299</v>
          </cell>
          <cell r="L104">
            <v>33.831615328787592</v>
          </cell>
          <cell r="N104">
            <v>0.11261439094863135</v>
          </cell>
          <cell r="O104">
            <v>31514</v>
          </cell>
          <cell r="Q104">
            <v>0</v>
          </cell>
          <cell r="R104">
            <v>31514</v>
          </cell>
          <cell r="U104">
            <v>0</v>
          </cell>
          <cell r="V104">
            <v>0</v>
          </cell>
          <cell r="X104">
            <v>0</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YTD
Elimination: Exclude All
Non-Operating Co's: Excluded</v>
          </cell>
          <cell r="T107" t="str">
            <v xml:space="preserve">Page 3 of 3
Date : 08/18/03
Time : 11:14:49
</v>
          </cell>
        </row>
        <row r="111">
          <cell r="G111" t="str">
            <v>2003 DEC USEP vs 2003 DEC UJUNY1</v>
          </cell>
          <cell r="O111" t="str">
            <v xml:space="preserve">2003 DEC USEP vs   </v>
          </cell>
        </row>
        <row r="112">
          <cell r="C112" t="str">
            <v xml:space="preserve">2003      </v>
          </cell>
          <cell r="D112" t="str">
            <v xml:space="preserve">2003        </v>
          </cell>
          <cell r="E112" t="str">
            <v xml:space="preserve">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USEP</v>
          </cell>
          <cell r="D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702808</v>
          </cell>
          <cell r="D117">
            <v>691895</v>
          </cell>
          <cell r="E117">
            <v>0</v>
          </cell>
          <cell r="G117">
            <v>10913</v>
          </cell>
          <cell r="H117">
            <v>1.5772624458913564</v>
          </cell>
          <cell r="J117">
            <v>10020.842591414961</v>
          </cell>
          <cell r="L117">
            <v>1.4483183996726328</v>
          </cell>
          <cell r="N117">
            <v>892.15740858503739</v>
          </cell>
          <cell r="Q117">
            <v>0.12894404621872355</v>
          </cell>
          <cell r="S117">
            <v>702808</v>
          </cell>
          <cell r="V117">
            <v>0</v>
          </cell>
          <cell r="X117">
            <v>702808</v>
          </cell>
          <cell r="Z117">
            <v>0</v>
          </cell>
          <cell r="AA117">
            <v>0</v>
          </cell>
          <cell r="AC117">
            <v>0</v>
          </cell>
        </row>
        <row r="118">
          <cell r="A118" t="str">
            <v>Total Asia/Pacific</v>
          </cell>
          <cell r="B118" t="str">
            <v>Total Asia/Pacific</v>
          </cell>
          <cell r="C118">
            <v>1225050</v>
          </cell>
          <cell r="D118">
            <v>1235718</v>
          </cell>
          <cell r="E118">
            <v>0</v>
          </cell>
          <cell r="G118">
            <v>-10668</v>
          </cell>
          <cell r="H118">
            <v>-0.86330376348001725</v>
          </cell>
          <cell r="J118">
            <v>-6846.5582639929953</v>
          </cell>
          <cell r="L118">
            <v>-0.5540550727587521</v>
          </cell>
          <cell r="N118">
            <v>-3821.4417360070033</v>
          </cell>
          <cell r="Q118">
            <v>-0.30924869072126515</v>
          </cell>
          <cell r="S118">
            <v>1225050</v>
          </cell>
          <cell r="V118">
            <v>0</v>
          </cell>
          <cell r="X118">
            <v>1225050</v>
          </cell>
          <cell r="Z118">
            <v>0</v>
          </cell>
          <cell r="AA118">
            <v>0</v>
          </cell>
          <cell r="AC118">
            <v>0</v>
          </cell>
        </row>
        <row r="119">
          <cell r="A119" t="str">
            <v>Total Sartarelli</v>
          </cell>
          <cell r="B119" t="str">
            <v>Total Sartarelli</v>
          </cell>
          <cell r="C119">
            <v>1618957</v>
          </cell>
          <cell r="D119">
            <v>1625437</v>
          </cell>
          <cell r="E119">
            <v>0</v>
          </cell>
          <cell r="G119">
            <v>-6480</v>
          </cell>
          <cell r="H119">
            <v>-0.39866202135179651</v>
          </cell>
          <cell r="J119">
            <v>-115.44491565687407</v>
          </cell>
          <cell r="L119">
            <v>-7.1023925047155991E-3</v>
          </cell>
          <cell r="N119">
            <v>-6364.5550843431265</v>
          </cell>
          <cell r="Q119">
            <v>-0.39155962884708095</v>
          </cell>
          <cell r="S119">
            <v>1618957</v>
          </cell>
          <cell r="V119">
            <v>0</v>
          </cell>
          <cell r="X119">
            <v>1618957</v>
          </cell>
          <cell r="Z119">
            <v>0</v>
          </cell>
          <cell r="AA119">
            <v>0</v>
          </cell>
          <cell r="AC119">
            <v>0</v>
          </cell>
        </row>
        <row r="120">
          <cell r="A120" t="str">
            <v>Janssen Belgium</v>
          </cell>
          <cell r="C120">
            <v>128604</v>
          </cell>
          <cell r="D120">
            <v>131678</v>
          </cell>
          <cell r="E120">
            <v>0</v>
          </cell>
          <cell r="G120">
            <v>-3074</v>
          </cell>
          <cell r="H120">
            <v>-2.3344826014975926</v>
          </cell>
          <cell r="I120">
            <v>-1386.5978095082162</v>
          </cell>
          <cell r="K120">
            <v>-1.053021620550294</v>
          </cell>
          <cell r="L120">
            <v>-1687.4021904917843</v>
          </cell>
          <cell r="N120">
            <v>-1.2814609809472983</v>
          </cell>
          <cell r="O120">
            <v>128604</v>
          </cell>
          <cell r="Q120">
            <v>0</v>
          </cell>
          <cell r="R120">
            <v>128604</v>
          </cell>
          <cell r="U120">
            <v>0</v>
          </cell>
          <cell r="V120">
            <v>0</v>
          </cell>
          <cell r="X120">
            <v>0</v>
          </cell>
        </row>
        <row r="121">
          <cell r="A121" t="str">
            <v>Total Jans Beerse</v>
          </cell>
          <cell r="B121" t="str">
            <v>Total Jans Beerse</v>
          </cell>
          <cell r="C121">
            <v>128604</v>
          </cell>
          <cell r="D121">
            <v>131678</v>
          </cell>
          <cell r="E121">
            <v>0</v>
          </cell>
          <cell r="G121">
            <v>-3074</v>
          </cell>
          <cell r="H121">
            <v>-2.3344826014975926</v>
          </cell>
          <cell r="J121">
            <v>-1386.5978095082162</v>
          </cell>
          <cell r="L121">
            <v>-1.0530216205502938</v>
          </cell>
          <cell r="N121">
            <v>-1687.4021904917843</v>
          </cell>
          <cell r="Q121">
            <v>-1.2814609809472983</v>
          </cell>
          <cell r="S121">
            <v>128604</v>
          </cell>
          <cell r="V121">
            <v>0</v>
          </cell>
          <cell r="X121">
            <v>128604</v>
          </cell>
          <cell r="Z121">
            <v>0</v>
          </cell>
          <cell r="AA121">
            <v>0</v>
          </cell>
          <cell r="AC121">
            <v>0</v>
          </cell>
        </row>
        <row r="122">
          <cell r="A122" t="str">
            <v>Janssen Ireland Mfg</v>
          </cell>
          <cell r="C122">
            <v>35322</v>
          </cell>
          <cell r="D122">
            <v>35786</v>
          </cell>
          <cell r="E122">
            <v>0</v>
          </cell>
          <cell r="G122">
            <v>-464</v>
          </cell>
          <cell r="H122">
            <v>-1.2965964343598058</v>
          </cell>
          <cell r="I122">
            <v>0</v>
          </cell>
          <cell r="K122">
            <v>0</v>
          </cell>
          <cell r="L122">
            <v>-464</v>
          </cell>
          <cell r="N122">
            <v>-1.2965964343598058</v>
          </cell>
          <cell r="O122">
            <v>35322</v>
          </cell>
          <cell r="Q122">
            <v>0</v>
          </cell>
          <cell r="R122">
            <v>35322</v>
          </cell>
          <cell r="U122">
            <v>0</v>
          </cell>
          <cell r="V122">
            <v>0</v>
          </cell>
          <cell r="X122">
            <v>0</v>
          </cell>
        </row>
        <row r="123">
          <cell r="A123" t="str">
            <v>Cilag CH-Schaff Oper</v>
          </cell>
          <cell r="C123">
            <v>70580</v>
          </cell>
          <cell r="D123">
            <v>72414</v>
          </cell>
          <cell r="E123">
            <v>0</v>
          </cell>
          <cell r="G123">
            <v>-1834</v>
          </cell>
          <cell r="H123">
            <v>-2.532659430496865</v>
          </cell>
          <cell r="I123">
            <v>0</v>
          </cell>
          <cell r="K123">
            <v>0</v>
          </cell>
          <cell r="L123">
            <v>-1834</v>
          </cell>
          <cell r="N123">
            <v>-2.532659430496865</v>
          </cell>
          <cell r="O123">
            <v>70580</v>
          </cell>
          <cell r="Q123">
            <v>0</v>
          </cell>
          <cell r="R123">
            <v>70580</v>
          </cell>
          <cell r="U123">
            <v>0</v>
          </cell>
          <cell r="V123">
            <v>0</v>
          </cell>
          <cell r="X123">
            <v>0</v>
          </cell>
        </row>
        <row r="124">
          <cell r="A124" t="str">
            <v>Jan-Cil Zug</v>
          </cell>
          <cell r="C124">
            <v>45553</v>
          </cell>
          <cell r="D124">
            <v>44422</v>
          </cell>
          <cell r="E124">
            <v>0</v>
          </cell>
          <cell r="G124">
            <v>1131</v>
          </cell>
          <cell r="H124">
            <v>2.5460357480527667</v>
          </cell>
          <cell r="I124">
            <v>1728.1336943472379</v>
          </cell>
          <cell r="K124">
            <v>3.8902653963064195</v>
          </cell>
          <cell r="L124">
            <v>-597.13369434723745</v>
          </cell>
          <cell r="N124">
            <v>-1.3442296482536527</v>
          </cell>
          <cell r="O124">
            <v>45553</v>
          </cell>
          <cell r="Q124">
            <v>0</v>
          </cell>
          <cell r="R124">
            <v>45553</v>
          </cell>
          <cell r="U124">
            <v>0</v>
          </cell>
          <cell r="V124">
            <v>0</v>
          </cell>
          <cell r="X124">
            <v>0</v>
          </cell>
        </row>
        <row r="125">
          <cell r="A125" t="str">
            <v>Tasmanian Alkaloids</v>
          </cell>
          <cell r="C125">
            <v>51287</v>
          </cell>
          <cell r="D125">
            <v>51841</v>
          </cell>
          <cell r="E125">
            <v>0</v>
          </cell>
          <cell r="G125">
            <v>-554</v>
          </cell>
          <cell r="H125">
            <v>-1.0686522250728188</v>
          </cell>
          <cell r="I125">
            <v>-679.69902888872593</v>
          </cell>
          <cell r="K125">
            <v>-1.3111225263569874</v>
          </cell>
          <cell r="L125">
            <v>125.69902888872588</v>
          </cell>
          <cell r="N125">
            <v>0.24247030128416852</v>
          </cell>
          <cell r="O125">
            <v>51287</v>
          </cell>
          <cell r="Q125">
            <v>0</v>
          </cell>
          <cell r="R125">
            <v>51287</v>
          </cell>
          <cell r="U125">
            <v>0</v>
          </cell>
          <cell r="V125">
            <v>0</v>
          </cell>
          <cell r="X125">
            <v>0</v>
          </cell>
        </row>
        <row r="126">
          <cell r="A126" t="str">
            <v>Noramco USA</v>
          </cell>
          <cell r="C126">
            <v>97770</v>
          </cell>
          <cell r="D126">
            <v>97286</v>
          </cell>
          <cell r="E126">
            <v>0</v>
          </cell>
          <cell r="G126">
            <v>484</v>
          </cell>
          <cell r="H126">
            <v>0.49750220997882538</v>
          </cell>
          <cell r="I126">
            <v>484</v>
          </cell>
          <cell r="K126">
            <v>0.49750220997882538</v>
          </cell>
          <cell r="L126">
            <v>0</v>
          </cell>
          <cell r="N126">
            <v>0</v>
          </cell>
          <cell r="O126">
            <v>97770</v>
          </cell>
          <cell r="Q126">
            <v>0</v>
          </cell>
          <cell r="R126">
            <v>97770</v>
          </cell>
          <cell r="U126">
            <v>0</v>
          </cell>
          <cell r="V126">
            <v>0</v>
          </cell>
          <cell r="X126">
            <v>0</v>
          </cell>
        </row>
        <row r="127">
          <cell r="A127" t="str">
            <v>Alza Mfg Ireland</v>
          </cell>
          <cell r="C127">
            <v>1845</v>
          </cell>
          <cell r="D127">
            <v>10219</v>
          </cell>
          <cell r="E127">
            <v>0</v>
          </cell>
          <cell r="G127">
            <v>-8374</v>
          </cell>
          <cell r="H127">
            <v>-81.945395831294647</v>
          </cell>
          <cell r="I127">
            <v>-8350.1688874083939</v>
          </cell>
          <cell r="K127">
            <v>-81.71219187208527</v>
          </cell>
          <cell r="L127">
            <v>-23.831112591606797</v>
          </cell>
          <cell r="N127">
            <v>-0.233203959209377</v>
          </cell>
          <cell r="O127">
            <v>1845</v>
          </cell>
          <cell r="Q127">
            <v>0</v>
          </cell>
          <cell r="R127">
            <v>1845</v>
          </cell>
          <cell r="U127">
            <v>0</v>
          </cell>
          <cell r="V127">
            <v>0</v>
          </cell>
          <cell r="X127">
            <v>0</v>
          </cell>
        </row>
        <row r="128">
          <cell r="A128" t="str">
            <v>Subtot Sourcing</v>
          </cell>
          <cell r="B128" t="str">
            <v>Subtot Sourcing</v>
          </cell>
          <cell r="C128">
            <v>302357</v>
          </cell>
          <cell r="D128">
            <v>311968</v>
          </cell>
          <cell r="E128">
            <v>0</v>
          </cell>
          <cell r="G128">
            <v>-9611</v>
          </cell>
          <cell r="H128">
            <v>-3.0807646938147504</v>
          </cell>
          <cell r="J128">
            <v>-6817.7342219498814</v>
          </cell>
          <cell r="L128">
            <v>-2.1853953680986127</v>
          </cell>
          <cell r="N128">
            <v>-2793.2657780501199</v>
          </cell>
          <cell r="Q128">
            <v>-0.89536932571613814</v>
          </cell>
          <cell r="S128">
            <v>302357</v>
          </cell>
          <cell r="V128">
            <v>0</v>
          </cell>
          <cell r="X128">
            <v>302357</v>
          </cell>
          <cell r="Z128">
            <v>0</v>
          </cell>
          <cell r="AA128">
            <v>0</v>
          </cell>
          <cell r="AC128">
            <v>0</v>
          </cell>
        </row>
        <row r="129">
          <cell r="A129" t="str">
            <v>Ttl Shetty</v>
          </cell>
          <cell r="B129" t="str">
            <v>Ttl Shetty</v>
          </cell>
          <cell r="C129">
            <v>430961</v>
          </cell>
          <cell r="D129">
            <v>443646</v>
          </cell>
          <cell r="E129">
            <v>0</v>
          </cell>
          <cell r="G129">
            <v>-12685</v>
          </cell>
          <cell r="H129">
            <v>-2.8592616635786188</v>
          </cell>
          <cell r="J129">
            <v>-8204.3320314580978</v>
          </cell>
          <cell r="L129">
            <v>-1.8492969690830299</v>
          </cell>
          <cell r="N129">
            <v>-4480.6679685419022</v>
          </cell>
          <cell r="Q129">
            <v>-1.0099646944955885</v>
          </cell>
          <cell r="S129">
            <v>430961</v>
          </cell>
          <cell r="V129">
            <v>0</v>
          </cell>
          <cell r="X129">
            <v>430961</v>
          </cell>
          <cell r="Z129">
            <v>0</v>
          </cell>
          <cell r="AA129">
            <v>0</v>
          </cell>
          <cell r="AC129">
            <v>0</v>
          </cell>
        </row>
        <row r="130">
          <cell r="A130" t="str">
            <v>Total Shetty/Sourcings</v>
          </cell>
          <cell r="B130" t="str">
            <v>Total Shetty/Sourcings</v>
          </cell>
          <cell r="C130">
            <v>430961</v>
          </cell>
          <cell r="D130">
            <v>443646</v>
          </cell>
          <cell r="E130">
            <v>0</v>
          </cell>
          <cell r="G130">
            <v>-12685</v>
          </cell>
          <cell r="H130">
            <v>-2.8592616635786188</v>
          </cell>
          <cell r="J130">
            <v>-8204.3320314580978</v>
          </cell>
          <cell r="L130">
            <v>-1.8492969690830299</v>
          </cell>
          <cell r="N130">
            <v>-4480.6679685419022</v>
          </cell>
          <cell r="Q130">
            <v>-1.0099646944955885</v>
          </cell>
          <cell r="S130">
            <v>430961</v>
          </cell>
          <cell r="V130">
            <v>0</v>
          </cell>
          <cell r="X130">
            <v>430961</v>
          </cell>
          <cell r="Z130">
            <v>0</v>
          </cell>
          <cell r="AA130">
            <v>0</v>
          </cell>
          <cell r="AC130">
            <v>0</v>
          </cell>
        </row>
        <row r="132">
          <cell r="A132" t="str">
            <v>Tibotec-Virco Belgium</v>
          </cell>
          <cell r="C132">
            <v>8404</v>
          </cell>
          <cell r="D132">
            <v>8515</v>
          </cell>
          <cell r="E132">
            <v>0</v>
          </cell>
          <cell r="G132">
            <v>-111</v>
          </cell>
          <cell r="H132">
            <v>-1.3035819142689371</v>
          </cell>
          <cell r="I132">
            <v>0</v>
          </cell>
          <cell r="K132">
            <v>0</v>
          </cell>
          <cell r="L132">
            <v>-111</v>
          </cell>
          <cell r="N132">
            <v>-1.3035819142689373</v>
          </cell>
          <cell r="O132">
            <v>8404</v>
          </cell>
          <cell r="Q132">
            <v>0</v>
          </cell>
          <cell r="R132">
            <v>8404</v>
          </cell>
          <cell r="U132">
            <v>0</v>
          </cell>
          <cell r="V132">
            <v>0</v>
          </cell>
          <cell r="X132">
            <v>0</v>
          </cell>
        </row>
        <row r="133">
          <cell r="A133" t="str">
            <v>Total Peterson</v>
          </cell>
          <cell r="B133" t="str">
            <v>Total Peterson</v>
          </cell>
          <cell r="C133">
            <v>8404</v>
          </cell>
          <cell r="D133">
            <v>8515</v>
          </cell>
          <cell r="E133">
            <v>0</v>
          </cell>
          <cell r="G133">
            <v>-111</v>
          </cell>
          <cell r="H133">
            <v>-1.3035819142689371</v>
          </cell>
          <cell r="J133">
            <v>0</v>
          </cell>
          <cell r="L133">
            <v>0</v>
          </cell>
          <cell r="N133">
            <v>-111</v>
          </cell>
          <cell r="Q133">
            <v>-1.3035819142689373</v>
          </cell>
          <cell r="S133">
            <v>8404</v>
          </cell>
          <cell r="V133">
            <v>0</v>
          </cell>
          <cell r="X133">
            <v>8404</v>
          </cell>
          <cell r="Z133">
            <v>0</v>
          </cell>
          <cell r="AA133">
            <v>0</v>
          </cell>
          <cell r="AC133">
            <v>0</v>
          </cell>
        </row>
        <row r="134">
          <cell r="A134" t="str">
            <v>Ttl Pharm ex Corp + Grp E</v>
          </cell>
          <cell r="B134" t="str">
            <v>Ttl Pharm ex Corp + Grp E</v>
          </cell>
          <cell r="C134">
            <v>18709938</v>
          </cell>
          <cell r="D134">
            <v>18672698</v>
          </cell>
          <cell r="E134">
            <v>0</v>
          </cell>
          <cell r="G134">
            <v>37240</v>
          </cell>
          <cell r="H134">
            <v>0.19943556094571871</v>
          </cell>
          <cell r="J134">
            <v>103818.31257252605</v>
          </cell>
          <cell r="L134">
            <v>0.55598988733457821</v>
          </cell>
          <cell r="N134">
            <v>-66578.312572526032</v>
          </cell>
          <cell r="Q134">
            <v>-0.35655432638885942</v>
          </cell>
          <cell r="S134">
            <v>18709938</v>
          </cell>
          <cell r="V134">
            <v>0</v>
          </cell>
          <cell r="X134">
            <v>18709938</v>
          </cell>
          <cell r="Z134">
            <v>0</v>
          </cell>
          <cell r="AA134">
            <v>0</v>
          </cell>
          <cell r="AC134">
            <v>0</v>
          </cell>
        </row>
        <row r="137">
          <cell r="A137" t="str">
            <v>Pharmaceutical Grp w/aj</v>
          </cell>
          <cell r="B137" t="str">
            <v>Pharmaceutical Grp w/aj</v>
          </cell>
          <cell r="C137">
            <v>18709938</v>
          </cell>
          <cell r="D137">
            <v>18672698</v>
          </cell>
          <cell r="E137">
            <v>0</v>
          </cell>
          <cell r="G137">
            <v>37240</v>
          </cell>
          <cell r="H137">
            <v>0.19943556094571871</v>
          </cell>
          <cell r="J137">
            <v>103818.31257252605</v>
          </cell>
          <cell r="L137">
            <v>0.55598988733457821</v>
          </cell>
          <cell r="N137">
            <v>-66578.312572526032</v>
          </cell>
          <cell r="Q137">
            <v>-0.35655432638885942</v>
          </cell>
          <cell r="S137">
            <v>18709938</v>
          </cell>
          <cell r="V137">
            <v>0</v>
          </cell>
          <cell r="X137">
            <v>18709938</v>
          </cell>
          <cell r="Z137">
            <v>0</v>
          </cell>
          <cell r="AA137">
            <v>0</v>
          </cell>
          <cell r="AC137">
            <v>0</v>
          </cell>
        </row>
      </sheetData>
      <sheetData sheetId="9" refreshError="1">
        <row r="13">
          <cell r="A13" t="str">
            <v>Ortho-McNeil Pharm U</v>
          </cell>
          <cell r="C13">
            <v>1167431</v>
          </cell>
          <cell r="D13">
            <v>1133260</v>
          </cell>
          <cell r="E13">
            <v>0</v>
          </cell>
          <cell r="G13">
            <v>34171</v>
          </cell>
          <cell r="H13">
            <v>3.0152833418632969</v>
          </cell>
          <cell r="I13">
            <v>34171</v>
          </cell>
          <cell r="K13">
            <v>3.0152833418632969</v>
          </cell>
          <cell r="L13">
            <v>0</v>
          </cell>
          <cell r="N13">
            <v>0</v>
          </cell>
          <cell r="O13">
            <v>1167431</v>
          </cell>
          <cell r="Q13">
            <v>0</v>
          </cell>
          <cell r="R13">
            <v>1167431</v>
          </cell>
          <cell r="U13">
            <v>0</v>
          </cell>
          <cell r="V13">
            <v>0</v>
          </cell>
          <cell r="X13">
            <v>0</v>
          </cell>
        </row>
        <row r="14">
          <cell r="A14" t="str">
            <v>Total OMP</v>
          </cell>
          <cell r="B14" t="str">
            <v>Total OMP</v>
          </cell>
          <cell r="C14">
            <v>1167431</v>
          </cell>
          <cell r="D14">
            <v>1133260</v>
          </cell>
          <cell r="E14">
            <v>0</v>
          </cell>
          <cell r="G14">
            <v>34171</v>
          </cell>
          <cell r="H14">
            <v>3.0152833418632969</v>
          </cell>
          <cell r="J14">
            <v>34171</v>
          </cell>
          <cell r="L14">
            <v>3.0152833418632969</v>
          </cell>
          <cell r="N14">
            <v>0</v>
          </cell>
          <cell r="Q14">
            <v>0</v>
          </cell>
          <cell r="S14">
            <v>1167431</v>
          </cell>
          <cell r="V14">
            <v>0</v>
          </cell>
          <cell r="X14">
            <v>1167431</v>
          </cell>
          <cell r="Z14">
            <v>0</v>
          </cell>
          <cell r="AA14">
            <v>0</v>
          </cell>
          <cell r="AC14">
            <v>0</v>
          </cell>
        </row>
        <row r="15">
          <cell r="A15" t="str">
            <v>Janssen USA</v>
          </cell>
          <cell r="C15">
            <v>821165</v>
          </cell>
          <cell r="D15">
            <v>803905</v>
          </cell>
          <cell r="E15">
            <v>0</v>
          </cell>
          <cell r="G15">
            <v>17260</v>
          </cell>
          <cell r="H15">
            <v>2.1470198593117344</v>
          </cell>
          <cell r="I15">
            <v>17260</v>
          </cell>
          <cell r="K15">
            <v>2.1470198593117344</v>
          </cell>
          <cell r="L15">
            <v>0</v>
          </cell>
          <cell r="N15">
            <v>0</v>
          </cell>
          <cell r="O15">
            <v>821165</v>
          </cell>
          <cell r="Q15">
            <v>0</v>
          </cell>
          <cell r="R15">
            <v>821165</v>
          </cell>
          <cell r="U15">
            <v>0</v>
          </cell>
          <cell r="V15">
            <v>0</v>
          </cell>
          <cell r="X15">
            <v>0</v>
          </cell>
        </row>
        <row r="16">
          <cell r="A16" t="str">
            <v>Janssen CFC PR</v>
          </cell>
          <cell r="C16">
            <v>118599</v>
          </cell>
          <cell r="D16">
            <v>112505</v>
          </cell>
          <cell r="E16">
            <v>0</v>
          </cell>
          <cell r="G16">
            <v>6094</v>
          </cell>
          <cell r="H16">
            <v>5.4166481489711567</v>
          </cell>
          <cell r="I16">
            <v>6094</v>
          </cell>
          <cell r="K16">
            <v>5.4166481489711558</v>
          </cell>
          <cell r="L16">
            <v>1.1641532182693482E-12</v>
          </cell>
          <cell r="N16">
            <v>0</v>
          </cell>
          <cell r="O16">
            <v>118599</v>
          </cell>
          <cell r="Q16">
            <v>0</v>
          </cell>
          <cell r="R16">
            <v>118599</v>
          </cell>
          <cell r="U16">
            <v>0</v>
          </cell>
          <cell r="V16">
            <v>0</v>
          </cell>
          <cell r="X16">
            <v>0</v>
          </cell>
        </row>
        <row r="17">
          <cell r="A17" t="str">
            <v>Ttl Janssen USA</v>
          </cell>
          <cell r="B17" t="str">
            <v>Ttl Janssen USA</v>
          </cell>
          <cell r="C17">
            <v>939764</v>
          </cell>
          <cell r="D17">
            <v>916410</v>
          </cell>
          <cell r="E17">
            <v>0</v>
          </cell>
          <cell r="G17">
            <v>23354</v>
          </cell>
          <cell r="H17">
            <v>2.548422649250881</v>
          </cell>
          <cell r="J17">
            <v>23354</v>
          </cell>
          <cell r="L17">
            <v>2.548422649250881</v>
          </cell>
          <cell r="N17">
            <v>0</v>
          </cell>
          <cell r="Q17">
            <v>0</v>
          </cell>
          <cell r="S17">
            <v>939764</v>
          </cell>
          <cell r="V17">
            <v>0</v>
          </cell>
          <cell r="X17">
            <v>939764</v>
          </cell>
          <cell r="Z17">
            <v>0</v>
          </cell>
          <cell r="AA17">
            <v>0</v>
          </cell>
          <cell r="AC17">
            <v>0</v>
          </cell>
        </row>
        <row r="18">
          <cell r="A18" t="str">
            <v>Jan-Ortho Canada</v>
          </cell>
          <cell r="C18">
            <v>13174</v>
          </cell>
          <cell r="D18">
            <v>5594</v>
          </cell>
          <cell r="E18">
            <v>0</v>
          </cell>
          <cell r="G18">
            <v>7580</v>
          </cell>
          <cell r="H18">
            <v>135.50232391848408</v>
          </cell>
          <cell r="I18">
            <v>7741.1202940803651</v>
          </cell>
          <cell r="K18">
            <v>138.38255799214096</v>
          </cell>
          <cell r="L18">
            <v>-161.12029408036616</v>
          </cell>
          <cell r="N18">
            <v>-2.8802340736568475</v>
          </cell>
          <cell r="O18">
            <v>13174</v>
          </cell>
          <cell r="Q18">
            <v>0</v>
          </cell>
          <cell r="R18">
            <v>13174</v>
          </cell>
          <cell r="U18">
            <v>0</v>
          </cell>
          <cell r="V18">
            <v>0</v>
          </cell>
          <cell r="X18">
            <v>0</v>
          </cell>
        </row>
        <row r="19">
          <cell r="A19" t="str">
            <v>JOI Canada</v>
          </cell>
          <cell r="B19" t="str">
            <v>JOI Canada</v>
          </cell>
          <cell r="C19">
            <v>13174</v>
          </cell>
          <cell r="D19">
            <v>5594</v>
          </cell>
          <cell r="E19">
            <v>0</v>
          </cell>
          <cell r="G19">
            <v>7580</v>
          </cell>
          <cell r="H19">
            <v>135.50232391848408</v>
          </cell>
          <cell r="J19">
            <v>7741.1202940803651</v>
          </cell>
          <cell r="L19">
            <v>138.38255799214099</v>
          </cell>
          <cell r="N19">
            <v>-161.12029408036616</v>
          </cell>
          <cell r="Q19">
            <v>-2.8802340736569021</v>
          </cell>
          <cell r="S19">
            <v>13174</v>
          </cell>
          <cell r="V19">
            <v>0</v>
          </cell>
          <cell r="X19">
            <v>13174</v>
          </cell>
          <cell r="Z19">
            <v>0</v>
          </cell>
          <cell r="AA19">
            <v>0</v>
          </cell>
          <cell r="AC19">
            <v>0</v>
          </cell>
        </row>
        <row r="20">
          <cell r="A20" t="str">
            <v>Ortho Biotech Int'l</v>
          </cell>
          <cell r="C20">
            <v>-10543</v>
          </cell>
          <cell r="D20">
            <v>-8486</v>
          </cell>
          <cell r="E20">
            <v>0</v>
          </cell>
          <cell r="G20">
            <v>-2057</v>
          </cell>
          <cell r="H20">
            <v>-24.239924581663917</v>
          </cell>
          <cell r="I20">
            <v>-2057</v>
          </cell>
          <cell r="K20">
            <v>-24.239924581663914</v>
          </cell>
          <cell r="L20">
            <v>-2.9103830456733704E-13</v>
          </cell>
          <cell r="N20">
            <v>-1.3642420526593923E-14</v>
          </cell>
          <cell r="O20">
            <v>-10543</v>
          </cell>
          <cell r="Q20">
            <v>0</v>
          </cell>
          <cell r="R20">
            <v>-10543</v>
          </cell>
          <cell r="U20">
            <v>0</v>
          </cell>
          <cell r="V20">
            <v>0</v>
          </cell>
          <cell r="X20">
            <v>0</v>
          </cell>
        </row>
        <row r="21">
          <cell r="A21" t="str">
            <v>Alza Sourcing USA</v>
          </cell>
          <cell r="C21">
            <v>123487</v>
          </cell>
          <cell r="D21">
            <v>115622</v>
          </cell>
          <cell r="E21">
            <v>0</v>
          </cell>
          <cell r="G21">
            <v>7865</v>
          </cell>
          <cell r="H21">
            <v>6.8023386552732177</v>
          </cell>
          <cell r="I21">
            <v>7865</v>
          </cell>
          <cell r="K21">
            <v>6.8023386552732177</v>
          </cell>
          <cell r="L21">
            <v>0</v>
          </cell>
          <cell r="N21">
            <v>0</v>
          </cell>
          <cell r="O21">
            <v>123487</v>
          </cell>
          <cell r="Q21">
            <v>0</v>
          </cell>
          <cell r="R21">
            <v>123487</v>
          </cell>
          <cell r="U21">
            <v>0</v>
          </cell>
          <cell r="V21">
            <v>0</v>
          </cell>
          <cell r="X21">
            <v>0</v>
          </cell>
        </row>
        <row r="22">
          <cell r="A22" t="str">
            <v>Ttl Norton</v>
          </cell>
          <cell r="B22" t="str">
            <v>Ttl Norton</v>
          </cell>
          <cell r="C22">
            <v>2233313</v>
          </cell>
          <cell r="D22">
            <v>2162400</v>
          </cell>
          <cell r="E22">
            <v>0</v>
          </cell>
          <cell r="G22">
            <v>70913</v>
          </cell>
          <cell r="H22">
            <v>3.2793655197928229</v>
          </cell>
          <cell r="J22">
            <v>71074.120294080363</v>
          </cell>
          <cell r="L22">
            <v>3.2868165137847005</v>
          </cell>
          <cell r="N22">
            <v>-161.1202940803673</v>
          </cell>
          <cell r="Q22">
            <v>-7.4509939918783628E-3</v>
          </cell>
          <cell r="S22">
            <v>2233313</v>
          </cell>
          <cell r="V22">
            <v>0</v>
          </cell>
          <cell r="X22">
            <v>2233313</v>
          </cell>
          <cell r="Z22">
            <v>0</v>
          </cell>
          <cell r="AA22">
            <v>0</v>
          </cell>
          <cell r="AC22">
            <v>0</v>
          </cell>
        </row>
        <row r="23">
          <cell r="A23" t="str">
            <v>Ortho Biotech Canada</v>
          </cell>
          <cell r="C23">
            <v>4064</v>
          </cell>
          <cell r="D23">
            <v>4427</v>
          </cell>
          <cell r="E23">
            <v>0</v>
          </cell>
          <cell r="G23">
            <v>-363</v>
          </cell>
          <cell r="H23">
            <v>-8.1996837587531051</v>
          </cell>
          <cell r="I23">
            <v>-313.47869272669016</v>
          </cell>
          <cell r="K23">
            <v>-7.0810637616148666</v>
          </cell>
          <cell r="L23">
            <v>-49.52130727330983</v>
          </cell>
          <cell r="N23">
            <v>-1.118619997138236</v>
          </cell>
          <cell r="O23">
            <v>4064</v>
          </cell>
          <cell r="Q23">
            <v>0</v>
          </cell>
          <cell r="R23">
            <v>4064</v>
          </cell>
          <cell r="U23">
            <v>0</v>
          </cell>
          <cell r="V23">
            <v>0</v>
          </cell>
          <cell r="X23">
            <v>0</v>
          </cell>
        </row>
        <row r="24">
          <cell r="A24" t="str">
            <v>OBI Canada</v>
          </cell>
          <cell r="B24" t="str">
            <v>OBI Canada</v>
          </cell>
          <cell r="C24">
            <v>4064</v>
          </cell>
          <cell r="D24">
            <v>4427</v>
          </cell>
          <cell r="E24">
            <v>0</v>
          </cell>
          <cell r="G24">
            <v>-363</v>
          </cell>
          <cell r="H24">
            <v>-8.1996837587531051</v>
          </cell>
          <cell r="J24">
            <v>-313.47869272669016</v>
          </cell>
          <cell r="L24">
            <v>-7.0810637616148666</v>
          </cell>
          <cell r="N24">
            <v>-49.52130727330983</v>
          </cell>
          <cell r="Q24">
            <v>-1.118619997138236</v>
          </cell>
          <cell r="S24">
            <v>4064</v>
          </cell>
          <cell r="V24">
            <v>0</v>
          </cell>
          <cell r="X24">
            <v>4064</v>
          </cell>
          <cell r="Z24">
            <v>0</v>
          </cell>
          <cell r="AA24">
            <v>0</v>
          </cell>
          <cell r="AC24">
            <v>0</v>
          </cell>
        </row>
        <row r="25">
          <cell r="A25" t="str">
            <v>Ortho Biotech France</v>
          </cell>
          <cell r="C25">
            <v>-12915</v>
          </cell>
          <cell r="D25">
            <v>-13087</v>
          </cell>
          <cell r="E25">
            <v>0</v>
          </cell>
          <cell r="G25">
            <v>172</v>
          </cell>
          <cell r="H25">
            <v>1.3142813479024986</v>
          </cell>
          <cell r="I25">
            <v>0</v>
          </cell>
          <cell r="K25">
            <v>0</v>
          </cell>
          <cell r="L25">
            <v>172</v>
          </cell>
          <cell r="N25">
            <v>1.3142813479024984</v>
          </cell>
          <cell r="O25">
            <v>-12915</v>
          </cell>
          <cell r="Q25">
            <v>0</v>
          </cell>
          <cell r="R25">
            <v>-12915</v>
          </cell>
          <cell r="U25">
            <v>0</v>
          </cell>
          <cell r="V25">
            <v>0</v>
          </cell>
          <cell r="X25">
            <v>0</v>
          </cell>
        </row>
        <row r="26">
          <cell r="A26" t="str">
            <v>Ortho Biotech German</v>
          </cell>
          <cell r="C26">
            <v>-3199</v>
          </cell>
          <cell r="D26">
            <v>-3430</v>
          </cell>
          <cell r="E26">
            <v>0</v>
          </cell>
          <cell r="G26">
            <v>231</v>
          </cell>
          <cell r="H26">
            <v>6.7346938775510203</v>
          </cell>
          <cell r="I26">
            <v>187.21468739662586</v>
          </cell>
          <cell r="K26">
            <v>5.4581541515051279</v>
          </cell>
          <cell r="L26">
            <v>43.785312603374187</v>
          </cell>
          <cell r="N26">
            <v>1.2765397260458928</v>
          </cell>
          <cell r="O26">
            <v>-3199</v>
          </cell>
          <cell r="Q26">
            <v>0</v>
          </cell>
          <cell r="R26">
            <v>-3199</v>
          </cell>
          <cell r="U26">
            <v>0</v>
          </cell>
          <cell r="V26">
            <v>0</v>
          </cell>
          <cell r="X26">
            <v>0</v>
          </cell>
        </row>
        <row r="27">
          <cell r="A27" t="str">
            <v>Ortho Biotech Italy</v>
          </cell>
          <cell r="C27">
            <v>-8131</v>
          </cell>
          <cell r="D27">
            <v>-8436</v>
          </cell>
          <cell r="E27">
            <v>0</v>
          </cell>
          <cell r="G27">
            <v>305</v>
          </cell>
          <cell r="H27">
            <v>3.6154575628259842</v>
          </cell>
          <cell r="I27">
            <v>195.23573735199142</v>
          </cell>
          <cell r="K27">
            <v>2.3143164693218519</v>
          </cell>
          <cell r="L27">
            <v>109.7642626480086</v>
          </cell>
          <cell r="N27">
            <v>1.3011410935041321</v>
          </cell>
          <cell r="O27">
            <v>-8131</v>
          </cell>
          <cell r="Q27">
            <v>0</v>
          </cell>
          <cell r="R27">
            <v>-8131</v>
          </cell>
          <cell r="U27">
            <v>0</v>
          </cell>
          <cell r="V27">
            <v>0</v>
          </cell>
          <cell r="X27">
            <v>0</v>
          </cell>
        </row>
        <row r="28">
          <cell r="A28" t="str">
            <v>Ortho Biotech UK</v>
          </cell>
          <cell r="C28">
            <v>643</v>
          </cell>
          <cell r="D28">
            <v>633</v>
          </cell>
          <cell r="E28">
            <v>0</v>
          </cell>
          <cell r="G28">
            <v>10</v>
          </cell>
          <cell r="H28">
            <v>1.5797788309636653</v>
          </cell>
          <cell r="I28">
            <v>14.645244215938305</v>
          </cell>
          <cell r="K28">
            <v>2.3136246786632397</v>
          </cell>
          <cell r="L28">
            <v>-4.6452442159383081</v>
          </cell>
          <cell r="N28">
            <v>-0.73384584769957462</v>
          </cell>
          <cell r="O28">
            <v>643</v>
          </cell>
          <cell r="Q28">
            <v>0</v>
          </cell>
          <cell r="R28">
            <v>643</v>
          </cell>
          <cell r="U28">
            <v>0</v>
          </cell>
          <cell r="V28">
            <v>0</v>
          </cell>
          <cell r="X28">
            <v>0</v>
          </cell>
        </row>
        <row r="29">
          <cell r="A29" t="str">
            <v>OBI Europe</v>
          </cell>
          <cell r="B29" t="str">
            <v>OBI Europe</v>
          </cell>
          <cell r="C29">
            <v>-23602</v>
          </cell>
          <cell r="D29">
            <v>-24320</v>
          </cell>
          <cell r="E29">
            <v>0</v>
          </cell>
          <cell r="G29">
            <v>718</v>
          </cell>
          <cell r="H29">
            <v>2.9523026315789473</v>
          </cell>
          <cell r="J29">
            <v>397.0956689645555</v>
          </cell>
          <cell r="L29">
            <v>1.6327946914661005</v>
          </cell>
          <cell r="N29">
            <v>320.90433103544444</v>
          </cell>
          <cell r="Q29">
            <v>1.3195079401128471</v>
          </cell>
          <cell r="S29">
            <v>-23602</v>
          </cell>
          <cell r="V29">
            <v>0</v>
          </cell>
          <cell r="X29">
            <v>-23602</v>
          </cell>
          <cell r="Z29">
            <v>0</v>
          </cell>
          <cell r="AA29">
            <v>0</v>
          </cell>
          <cell r="AC29">
            <v>0</v>
          </cell>
        </row>
        <row r="30">
          <cell r="A30" t="str">
            <v>Ortho Biotech Manati</v>
          </cell>
          <cell r="C30">
            <v>119576</v>
          </cell>
          <cell r="D30">
            <v>115871</v>
          </cell>
          <cell r="E30">
            <v>0</v>
          </cell>
          <cell r="G30">
            <v>3705</v>
          </cell>
          <cell r="H30">
            <v>3.1975213815363639</v>
          </cell>
          <cell r="I30">
            <v>3705</v>
          </cell>
          <cell r="K30">
            <v>3.1975213815363634</v>
          </cell>
          <cell r="L30">
            <v>0</v>
          </cell>
          <cell r="N30">
            <v>0</v>
          </cell>
          <cell r="O30">
            <v>119576</v>
          </cell>
          <cell r="Q30">
            <v>0</v>
          </cell>
          <cell r="R30">
            <v>119576</v>
          </cell>
          <cell r="U30">
            <v>0</v>
          </cell>
          <cell r="V30">
            <v>0</v>
          </cell>
          <cell r="X30">
            <v>0</v>
          </cell>
        </row>
        <row r="31">
          <cell r="A31" t="str">
            <v>Ortho Biotech Zug</v>
          </cell>
          <cell r="C31">
            <v>76812</v>
          </cell>
          <cell r="D31">
            <v>75394</v>
          </cell>
          <cell r="E31">
            <v>0</v>
          </cell>
          <cell r="G31">
            <v>1418</v>
          </cell>
          <cell r="H31">
            <v>1.8807862694644137</v>
          </cell>
          <cell r="I31">
            <v>2424.7806940974624</v>
          </cell>
          <cell r="K31">
            <v>3.2161454414110704</v>
          </cell>
          <cell r="L31">
            <v>-1006.7806940974622</v>
          </cell>
          <cell r="N31">
            <v>-1.335359171946656</v>
          </cell>
          <cell r="O31">
            <v>76812</v>
          </cell>
          <cell r="Q31">
            <v>0</v>
          </cell>
          <cell r="R31">
            <v>76812</v>
          </cell>
          <cell r="U31">
            <v>0</v>
          </cell>
          <cell r="V31">
            <v>0</v>
          </cell>
          <cell r="X31">
            <v>0</v>
          </cell>
        </row>
        <row r="32">
          <cell r="A32" t="str">
            <v>OBII Sourcing</v>
          </cell>
          <cell r="B32" t="str">
            <v>OBII Sourcing</v>
          </cell>
          <cell r="C32">
            <v>196388</v>
          </cell>
          <cell r="D32">
            <v>191265</v>
          </cell>
          <cell r="E32">
            <v>0</v>
          </cell>
          <cell r="G32">
            <v>5123</v>
          </cell>
          <cell r="H32">
            <v>2.6784827333803882</v>
          </cell>
          <cell r="J32">
            <v>6129.7806940974624</v>
          </cell>
          <cell r="L32">
            <v>3.2048627266344925</v>
          </cell>
          <cell r="N32">
            <v>-1006.7806940974622</v>
          </cell>
          <cell r="Q32">
            <v>-0.52637999325410423</v>
          </cell>
          <cell r="S32">
            <v>196388</v>
          </cell>
          <cell r="V32">
            <v>0</v>
          </cell>
          <cell r="X32">
            <v>196388</v>
          </cell>
          <cell r="Z32">
            <v>0</v>
          </cell>
          <cell r="AA32">
            <v>0</v>
          </cell>
          <cell r="AC32">
            <v>0</v>
          </cell>
        </row>
        <row r="33">
          <cell r="A33" t="str">
            <v>Ttl Webb</v>
          </cell>
          <cell r="B33" t="str">
            <v>Ttl Webb</v>
          </cell>
          <cell r="C33">
            <v>176850</v>
          </cell>
          <cell r="D33">
            <v>171372</v>
          </cell>
          <cell r="E33">
            <v>0</v>
          </cell>
          <cell r="G33">
            <v>5478</v>
          </cell>
          <cell r="H33">
            <v>3.1965548631048244</v>
          </cell>
          <cell r="J33">
            <v>6213.3976703353273</v>
          </cell>
          <cell r="L33">
            <v>3.6256784482501963</v>
          </cell>
          <cell r="N33">
            <v>-735.39767033532723</v>
          </cell>
          <cell r="Q33">
            <v>-0.42912358514537174</v>
          </cell>
          <cell r="S33">
            <v>176850</v>
          </cell>
          <cell r="V33">
            <v>0</v>
          </cell>
          <cell r="X33">
            <v>176850</v>
          </cell>
          <cell r="Z33">
            <v>0</v>
          </cell>
          <cell r="AA33">
            <v>0</v>
          </cell>
          <cell r="AC33">
            <v>0</v>
          </cell>
        </row>
        <row r="34">
          <cell r="A34" t="str">
            <v>Ortho Biotech USA</v>
          </cell>
          <cell r="C34">
            <v>1171901</v>
          </cell>
          <cell r="D34">
            <v>1167413</v>
          </cell>
          <cell r="E34">
            <v>0</v>
          </cell>
          <cell r="G34">
            <v>4488</v>
          </cell>
          <cell r="H34">
            <v>0.38443978266474682</v>
          </cell>
          <cell r="I34">
            <v>4488</v>
          </cell>
          <cell r="K34">
            <v>0.38443978266474682</v>
          </cell>
          <cell r="L34">
            <v>0</v>
          </cell>
          <cell r="N34">
            <v>0</v>
          </cell>
          <cell r="O34">
            <v>1171901</v>
          </cell>
          <cell r="Q34">
            <v>0</v>
          </cell>
          <cell r="R34">
            <v>1171901</v>
          </cell>
          <cell r="U34">
            <v>0</v>
          </cell>
          <cell r="V34">
            <v>0</v>
          </cell>
          <cell r="X34">
            <v>0</v>
          </cell>
        </row>
        <row r="35">
          <cell r="A35" t="str">
            <v>Total OBI USA</v>
          </cell>
          <cell r="B35" t="str">
            <v>Total OBI USA</v>
          </cell>
          <cell r="C35">
            <v>1171901</v>
          </cell>
          <cell r="D35">
            <v>1167413</v>
          </cell>
          <cell r="E35">
            <v>0</v>
          </cell>
          <cell r="G35">
            <v>4488</v>
          </cell>
          <cell r="H35">
            <v>0.38443978266474682</v>
          </cell>
          <cell r="J35">
            <v>4488</v>
          </cell>
          <cell r="L35">
            <v>0.38443978266474682</v>
          </cell>
          <cell r="N35">
            <v>0</v>
          </cell>
          <cell r="Q35">
            <v>0</v>
          </cell>
          <cell r="S35">
            <v>1171901</v>
          </cell>
          <cell r="V35">
            <v>0</v>
          </cell>
          <cell r="X35">
            <v>1171901</v>
          </cell>
          <cell r="Z35">
            <v>0</v>
          </cell>
          <cell r="AA35">
            <v>0</v>
          </cell>
          <cell r="AC35">
            <v>0</v>
          </cell>
        </row>
        <row r="36">
          <cell r="A36" t="str">
            <v>Centocor USA</v>
          </cell>
          <cell r="C36">
            <v>636988</v>
          </cell>
          <cell r="D36">
            <v>631514</v>
          </cell>
          <cell r="E36">
            <v>0</v>
          </cell>
          <cell r="G36">
            <v>5474</v>
          </cell>
          <cell r="H36">
            <v>0.86680580319676215</v>
          </cell>
          <cell r="I36">
            <v>5474</v>
          </cell>
          <cell r="K36">
            <v>0.86680580319676215</v>
          </cell>
          <cell r="L36">
            <v>0</v>
          </cell>
          <cell r="N36">
            <v>0</v>
          </cell>
          <cell r="O36">
            <v>636988</v>
          </cell>
          <cell r="Q36">
            <v>0</v>
          </cell>
          <cell r="R36">
            <v>636988</v>
          </cell>
          <cell r="U36">
            <v>0</v>
          </cell>
          <cell r="V36">
            <v>0</v>
          </cell>
          <cell r="X36">
            <v>0</v>
          </cell>
        </row>
        <row r="37">
          <cell r="A37" t="str">
            <v>Scios Inc USA</v>
          </cell>
          <cell r="C37">
            <v>-8450</v>
          </cell>
          <cell r="D37">
            <v>-8451</v>
          </cell>
          <cell r="E37">
            <v>0</v>
          </cell>
          <cell r="G37">
            <v>1</v>
          </cell>
          <cell r="H37">
            <v>1.1832919181161992E-2</v>
          </cell>
          <cell r="I37">
            <v>1</v>
          </cell>
          <cell r="K37">
            <v>1.1832919181161992E-2</v>
          </cell>
          <cell r="L37">
            <v>0</v>
          </cell>
          <cell r="N37">
            <v>0</v>
          </cell>
          <cell r="O37">
            <v>-8450</v>
          </cell>
          <cell r="Q37">
            <v>0</v>
          </cell>
          <cell r="R37">
            <v>-8450</v>
          </cell>
          <cell r="U37">
            <v>0</v>
          </cell>
          <cell r="V37">
            <v>0</v>
          </cell>
          <cell r="X37">
            <v>0</v>
          </cell>
        </row>
        <row r="38">
          <cell r="A38" t="str">
            <v>Ttl Scodari</v>
          </cell>
          <cell r="B38" t="str">
            <v>Ttl Scodari</v>
          </cell>
          <cell r="C38">
            <v>1977289</v>
          </cell>
          <cell r="D38">
            <v>1961848</v>
          </cell>
          <cell r="E38">
            <v>0</v>
          </cell>
          <cell r="G38">
            <v>15441</v>
          </cell>
          <cell r="H38">
            <v>0.78706403350310528</v>
          </cell>
          <cell r="J38">
            <v>16176.397670335327</v>
          </cell>
          <cell r="L38">
            <v>0.82454897985650921</v>
          </cell>
          <cell r="N38">
            <v>-735.39767033532962</v>
          </cell>
          <cell r="Q38">
            <v>-3.7484946353403784E-2</v>
          </cell>
          <cell r="S38">
            <v>1977289</v>
          </cell>
          <cell r="V38">
            <v>0</v>
          </cell>
          <cell r="X38">
            <v>1977289</v>
          </cell>
          <cell r="Z38">
            <v>0</v>
          </cell>
          <cell r="AA38">
            <v>0</v>
          </cell>
          <cell r="AC38">
            <v>0</v>
          </cell>
        </row>
        <row r="39">
          <cell r="A39" t="str">
            <v>Jan-Cil Denmark</v>
          </cell>
          <cell r="C39">
            <v>1162</v>
          </cell>
          <cell r="D39">
            <v>1069</v>
          </cell>
          <cell r="E39">
            <v>0</v>
          </cell>
          <cell r="G39">
            <v>93</v>
          </cell>
          <cell r="H39">
            <v>8.6997193638914876</v>
          </cell>
          <cell r="I39">
            <v>108.09253432494279</v>
          </cell>
          <cell r="K39">
            <v>10.111556064073225</v>
          </cell>
          <cell r="L39">
            <v>-15.092534324942807</v>
          </cell>
          <cell r="N39">
            <v>-1.4118367001817387</v>
          </cell>
          <cell r="O39">
            <v>1162</v>
          </cell>
          <cell r="Q39">
            <v>0</v>
          </cell>
          <cell r="R39">
            <v>1162</v>
          </cell>
          <cell r="U39">
            <v>0</v>
          </cell>
          <cell r="V39">
            <v>0</v>
          </cell>
          <cell r="X39">
            <v>0</v>
          </cell>
        </row>
        <row r="40">
          <cell r="A40" t="str">
            <v>Jan-Cil Finland</v>
          </cell>
          <cell r="C40">
            <v>2291</v>
          </cell>
          <cell r="D40">
            <v>2256</v>
          </cell>
          <cell r="E40">
            <v>0</v>
          </cell>
          <cell r="G40">
            <v>35</v>
          </cell>
          <cell r="H40">
            <v>1.551418439716312</v>
          </cell>
          <cell r="I40">
            <v>64.651583710407252</v>
          </cell>
          <cell r="K40">
            <v>2.8657616892911011</v>
          </cell>
          <cell r="L40">
            <v>-29.651583710407248</v>
          </cell>
          <cell r="N40">
            <v>-1.3143432495747882</v>
          </cell>
          <cell r="O40">
            <v>2291</v>
          </cell>
          <cell r="Q40">
            <v>0</v>
          </cell>
          <cell r="R40">
            <v>2291</v>
          </cell>
          <cell r="U40">
            <v>0</v>
          </cell>
          <cell r="V40">
            <v>0</v>
          </cell>
          <cell r="X40">
            <v>0</v>
          </cell>
        </row>
        <row r="41">
          <cell r="A41" t="str">
            <v>Jan-Cil Norway</v>
          </cell>
          <cell r="C41">
            <v>1148</v>
          </cell>
          <cell r="D41">
            <v>1200</v>
          </cell>
          <cell r="E41">
            <v>0</v>
          </cell>
          <cell r="G41">
            <v>-52</v>
          </cell>
          <cell r="H41">
            <v>-4.333333333333333</v>
          </cell>
          <cell r="I41">
            <v>-1.1711601805538612</v>
          </cell>
          <cell r="K41">
            <v>-9.7596681712821765E-2</v>
          </cell>
          <cell r="L41">
            <v>-50.828839819446138</v>
          </cell>
          <cell r="N41">
            <v>-4.2357366516205115</v>
          </cell>
          <cell r="O41">
            <v>1148</v>
          </cell>
          <cell r="Q41">
            <v>0</v>
          </cell>
          <cell r="R41">
            <v>1148</v>
          </cell>
          <cell r="U41">
            <v>0</v>
          </cell>
          <cell r="V41">
            <v>0</v>
          </cell>
          <cell r="X41">
            <v>0</v>
          </cell>
        </row>
        <row r="42">
          <cell r="A42" t="str">
            <v>Jan-Cil Sweden</v>
          </cell>
          <cell r="C42">
            <v>1425</v>
          </cell>
          <cell r="D42">
            <v>1476</v>
          </cell>
          <cell r="E42">
            <v>0</v>
          </cell>
          <cell r="G42">
            <v>-51</v>
          </cell>
          <cell r="H42">
            <v>-3.4552845528455283</v>
          </cell>
          <cell r="I42">
            <v>-31.839180795702532</v>
          </cell>
          <cell r="K42">
            <v>-2.1571260701695483</v>
          </cell>
          <cell r="L42">
            <v>-19.160819204297464</v>
          </cell>
          <cell r="N42">
            <v>-1.29815848267598</v>
          </cell>
          <cell r="O42">
            <v>1425</v>
          </cell>
          <cell r="Q42">
            <v>0</v>
          </cell>
          <cell r="R42">
            <v>1425</v>
          </cell>
          <cell r="U42">
            <v>0</v>
          </cell>
          <cell r="V42">
            <v>0</v>
          </cell>
          <cell r="X42">
            <v>0</v>
          </cell>
        </row>
        <row r="43">
          <cell r="A43" t="str">
            <v>Ttl Scandanavia</v>
          </cell>
          <cell r="B43" t="str">
            <v>Ttl Scandanavia</v>
          </cell>
          <cell r="C43">
            <v>6026</v>
          </cell>
          <cell r="D43">
            <v>6001</v>
          </cell>
          <cell r="E43">
            <v>0</v>
          </cell>
          <cell r="G43">
            <v>25</v>
          </cell>
          <cell r="H43">
            <v>0.41659723379436758</v>
          </cell>
          <cell r="J43">
            <v>139.73377705909365</v>
          </cell>
          <cell r="L43">
            <v>2.3285081996182915</v>
          </cell>
          <cell r="N43">
            <v>-114.73377705909368</v>
          </cell>
          <cell r="Q43">
            <v>-1.9119109658239239</v>
          </cell>
          <cell r="S43">
            <v>6026</v>
          </cell>
          <cell r="V43">
            <v>0</v>
          </cell>
          <cell r="X43">
            <v>6026</v>
          </cell>
          <cell r="Z43">
            <v>0</v>
          </cell>
          <cell r="AA43">
            <v>0</v>
          </cell>
          <cell r="AC43">
            <v>0</v>
          </cell>
        </row>
        <row r="44">
          <cell r="A44" t="str">
            <v>Jan-Cil Poland</v>
          </cell>
          <cell r="C44">
            <v>5220</v>
          </cell>
          <cell r="D44">
            <v>6032</v>
          </cell>
          <cell r="E44">
            <v>0</v>
          </cell>
          <cell r="G44">
            <v>-812</v>
          </cell>
          <cell r="H44">
            <v>-13.461538461538462</v>
          </cell>
          <cell r="I44">
            <v>-691.91054985530127</v>
          </cell>
          <cell r="K44">
            <v>-11.470665614312024</v>
          </cell>
          <cell r="L44">
            <v>-120.08945014469865</v>
          </cell>
          <cell r="N44">
            <v>-1.9908728472264374</v>
          </cell>
          <cell r="O44">
            <v>5220</v>
          </cell>
          <cell r="Q44">
            <v>0</v>
          </cell>
          <cell r="R44">
            <v>5220</v>
          </cell>
          <cell r="U44">
            <v>0</v>
          </cell>
          <cell r="V44">
            <v>0</v>
          </cell>
          <cell r="X44">
            <v>0</v>
          </cell>
        </row>
        <row r="45">
          <cell r="A45" t="str">
            <v>Jan-Cil Czech Rep</v>
          </cell>
          <cell r="C45">
            <v>-1925</v>
          </cell>
          <cell r="D45">
            <v>9</v>
          </cell>
          <cell r="E45">
            <v>0</v>
          </cell>
          <cell r="G45">
            <v>-1934</v>
          </cell>
          <cell r="H45">
            <v>-21488.888888888891</v>
          </cell>
          <cell r="I45">
            <v>-1947.11811023622</v>
          </cell>
          <cell r="K45">
            <v>-21634.645669291338</v>
          </cell>
          <cell r="L45">
            <v>13.118110236220236</v>
          </cell>
          <cell r="N45">
            <v>145.75678040244151</v>
          </cell>
          <cell r="O45">
            <v>-1925</v>
          </cell>
          <cell r="Q45">
            <v>0</v>
          </cell>
          <cell r="R45">
            <v>-1925</v>
          </cell>
          <cell r="U45">
            <v>0</v>
          </cell>
          <cell r="V45">
            <v>0</v>
          </cell>
          <cell r="X45">
            <v>0</v>
          </cell>
        </row>
        <row r="46">
          <cell r="A46" t="str">
            <v>Jan-Cil E Europe</v>
          </cell>
          <cell r="C46">
            <v>17284</v>
          </cell>
          <cell r="D46">
            <v>19282</v>
          </cell>
          <cell r="E46">
            <v>0</v>
          </cell>
          <cell r="G46">
            <v>-1998</v>
          </cell>
          <cell r="H46">
            <v>-10.361995643605436</v>
          </cell>
          <cell r="I46">
            <v>-1767.9705743879476</v>
          </cell>
          <cell r="K46">
            <v>-9.1690207156308858</v>
          </cell>
          <cell r="L46">
            <v>-230.02942561205245</v>
          </cell>
          <cell r="N46">
            <v>-1.1929749279745476</v>
          </cell>
          <cell r="O46">
            <v>17284</v>
          </cell>
          <cell r="Q46">
            <v>0</v>
          </cell>
          <cell r="R46">
            <v>17284</v>
          </cell>
          <cell r="U46">
            <v>0</v>
          </cell>
          <cell r="V46">
            <v>0</v>
          </cell>
          <cell r="X46">
            <v>0</v>
          </cell>
        </row>
        <row r="47">
          <cell r="A47" t="str">
            <v>Jan-Cil Russia</v>
          </cell>
          <cell r="C47">
            <v>12979</v>
          </cell>
          <cell r="D47">
            <v>13813</v>
          </cell>
          <cell r="E47">
            <v>0</v>
          </cell>
          <cell r="G47">
            <v>-834</v>
          </cell>
          <cell r="H47">
            <v>-6.0377904872221828</v>
          </cell>
          <cell r="I47">
            <v>-834</v>
          </cell>
          <cell r="K47">
            <v>-6.0377904872221828</v>
          </cell>
          <cell r="L47">
            <v>0</v>
          </cell>
          <cell r="N47">
            <v>0</v>
          </cell>
          <cell r="O47">
            <v>12979</v>
          </cell>
          <cell r="Q47">
            <v>0</v>
          </cell>
          <cell r="R47">
            <v>12979</v>
          </cell>
          <cell r="U47">
            <v>0</v>
          </cell>
          <cell r="V47">
            <v>0</v>
          </cell>
          <cell r="X47">
            <v>0</v>
          </cell>
        </row>
        <row r="48">
          <cell r="A48" t="str">
            <v>Jan-Cil Hungary</v>
          </cell>
          <cell r="C48">
            <v>37</v>
          </cell>
          <cell r="D48">
            <v>-404</v>
          </cell>
          <cell r="E48">
            <v>0</v>
          </cell>
          <cell r="G48">
            <v>441</v>
          </cell>
          <cell r="H48">
            <v>109.15841584158416</v>
          </cell>
          <cell r="I48">
            <v>440.01259849734276</v>
          </cell>
          <cell r="K48">
            <v>108.91400952904526</v>
          </cell>
          <cell r="L48">
            <v>0.98740150265723059</v>
          </cell>
          <cell r="N48">
            <v>0.24440631253886749</v>
          </cell>
          <cell r="O48">
            <v>37</v>
          </cell>
          <cell r="Q48">
            <v>0</v>
          </cell>
          <cell r="R48">
            <v>37</v>
          </cell>
          <cell r="U48">
            <v>0</v>
          </cell>
          <cell r="V48">
            <v>0</v>
          </cell>
          <cell r="X48">
            <v>0</v>
          </cell>
        </row>
        <row r="49">
          <cell r="A49" t="str">
            <v>Ttl New Europe</v>
          </cell>
          <cell r="B49" t="str">
            <v>Ttl New Europe</v>
          </cell>
          <cell r="C49">
            <v>33595</v>
          </cell>
          <cell r="D49">
            <v>38732</v>
          </cell>
          <cell r="E49">
            <v>0</v>
          </cell>
          <cell r="G49">
            <v>-5137</v>
          </cell>
          <cell r="H49">
            <v>-13.262935040793144</v>
          </cell>
          <cell r="J49">
            <v>-4800.9866359821262</v>
          </cell>
          <cell r="L49">
            <v>-12.395400795161953</v>
          </cell>
          <cell r="N49">
            <v>-336.01336401787353</v>
          </cell>
          <cell r="Q49">
            <v>-0.8675342456311933</v>
          </cell>
          <cell r="S49">
            <v>33595</v>
          </cell>
          <cell r="V49">
            <v>0</v>
          </cell>
          <cell r="X49">
            <v>33595</v>
          </cell>
          <cell r="Z49">
            <v>0</v>
          </cell>
          <cell r="AA49">
            <v>0</v>
          </cell>
          <cell r="AC49">
            <v>0</v>
          </cell>
        </row>
        <row r="50">
          <cell r="A50" t="str">
            <v>Jan-Cil Greece</v>
          </cell>
          <cell r="C50">
            <v>7368</v>
          </cell>
          <cell r="D50">
            <v>8173</v>
          </cell>
          <cell r="E50">
            <v>0</v>
          </cell>
          <cell r="G50">
            <v>-805</v>
          </cell>
          <cell r="H50">
            <v>-9.8495044659243849</v>
          </cell>
          <cell r="I50">
            <v>-706.05638888888905</v>
          </cell>
          <cell r="K50">
            <v>-8.6388888888888911</v>
          </cell>
          <cell r="L50">
            <v>-98.943611111110812</v>
          </cell>
          <cell r="N50">
            <v>-1.2106155770354963</v>
          </cell>
          <cell r="O50">
            <v>7368</v>
          </cell>
          <cell r="Q50">
            <v>0</v>
          </cell>
          <cell r="R50">
            <v>7368</v>
          </cell>
          <cell r="U50">
            <v>0</v>
          </cell>
          <cell r="V50">
            <v>0</v>
          </cell>
          <cell r="X50">
            <v>0</v>
          </cell>
        </row>
        <row r="51">
          <cell r="A51" t="str">
            <v>Jan-Cil Italy</v>
          </cell>
          <cell r="C51">
            <v>3730</v>
          </cell>
          <cell r="D51">
            <v>-1828</v>
          </cell>
          <cell r="E51">
            <v>0</v>
          </cell>
          <cell r="G51">
            <v>5558</v>
          </cell>
          <cell r="H51">
            <v>304.04814004376368</v>
          </cell>
          <cell r="I51">
            <v>5611.1652173913053</v>
          </cell>
          <cell r="K51">
            <v>306.95652173913044</v>
          </cell>
          <cell r="L51">
            <v>-53.165217391303742</v>
          </cell>
          <cell r="N51">
            <v>-2.9083816953667339</v>
          </cell>
          <cell r="O51">
            <v>3730</v>
          </cell>
          <cell r="Q51">
            <v>0</v>
          </cell>
          <cell r="R51">
            <v>3730</v>
          </cell>
          <cell r="U51">
            <v>0</v>
          </cell>
          <cell r="V51">
            <v>0</v>
          </cell>
          <cell r="X51">
            <v>0</v>
          </cell>
        </row>
        <row r="52">
          <cell r="A52" t="str">
            <v>Ttl Cermak</v>
          </cell>
          <cell r="B52" t="str">
            <v>Ttl Cermak</v>
          </cell>
          <cell r="C52">
            <v>50719</v>
          </cell>
          <cell r="D52">
            <v>51078</v>
          </cell>
          <cell r="E52">
            <v>0</v>
          </cell>
          <cell r="G52">
            <v>-359</v>
          </cell>
          <cell r="H52">
            <v>-0.70284662672774967</v>
          </cell>
          <cell r="J52">
            <v>243.85596957938398</v>
          </cell>
          <cell r="L52">
            <v>0.47741879004538929</v>
          </cell>
          <cell r="N52">
            <v>-602.85596957938401</v>
          </cell>
          <cell r="Q52">
            <v>-1.180265416773139</v>
          </cell>
          <cell r="S52">
            <v>50719</v>
          </cell>
          <cell r="V52">
            <v>0</v>
          </cell>
          <cell r="X52">
            <v>50719</v>
          </cell>
          <cell r="Z52">
            <v>0</v>
          </cell>
          <cell r="AA52">
            <v>0</v>
          </cell>
          <cell r="AC52">
            <v>0</v>
          </cell>
        </row>
        <row r="55">
          <cell r="B55" t="str">
            <v>Report Name : BRDMAF116
Responsibility: 
USD in Thousands
Exchange Rate: as Reported</v>
          </cell>
          <cell r="G55" t="str">
            <v>Johnson &amp; Johnson
Worldwide Company Account Comparison
Report Level:  A00007 : Pharmaceutical Grp w/aj
Acct Code: 900020 : Mgt Net Income EB
 Company Composite YTD
Elimination: Exclude All
Non-Operating Co's: Excluded</v>
          </cell>
          <cell r="T55" t="str">
            <v xml:space="preserve">Page 2 of 3
Date : 08/18/03
Time : 11:15:51
</v>
          </cell>
        </row>
        <row r="59">
          <cell r="G59" t="str">
            <v>2003 DEC USEP vs 2003 DEC UJUNY1</v>
          </cell>
          <cell r="O59" t="str">
            <v xml:space="preserve">2003 DEC USEP vs   </v>
          </cell>
        </row>
        <row r="60">
          <cell r="C60" t="str">
            <v xml:space="preserve">2003      </v>
          </cell>
          <cell r="D60" t="str">
            <v xml:space="preserve">2003        </v>
          </cell>
          <cell r="E60" t="str">
            <v xml:space="preserve">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USEP</v>
          </cell>
          <cell r="D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France</v>
          </cell>
          <cell r="C65">
            <v>38912</v>
          </cell>
          <cell r="D65">
            <v>35024</v>
          </cell>
          <cell r="E65">
            <v>0</v>
          </cell>
          <cell r="G65">
            <v>3888</v>
          </cell>
          <cell r="H65">
            <v>11.100959342165373</v>
          </cell>
          <cell r="I65">
            <v>4400.5531184189213</v>
          </cell>
          <cell r="K65">
            <v>12.564393325773532</v>
          </cell>
          <cell r="L65">
            <v>-512.5531184189208</v>
          </cell>
          <cell r="N65">
            <v>-1.4634339836081631</v>
          </cell>
          <cell r="O65">
            <v>38912</v>
          </cell>
          <cell r="Q65">
            <v>0</v>
          </cell>
          <cell r="R65">
            <v>38912</v>
          </cell>
          <cell r="U65">
            <v>0</v>
          </cell>
          <cell r="V65">
            <v>0</v>
          </cell>
          <cell r="X65">
            <v>0</v>
          </cell>
        </row>
        <row r="66">
          <cell r="A66" t="str">
            <v>Ttl Pharm France</v>
          </cell>
          <cell r="B66" t="str">
            <v>Ttl Pharm France</v>
          </cell>
          <cell r="C66">
            <v>38912</v>
          </cell>
          <cell r="D66">
            <v>35024</v>
          </cell>
          <cell r="E66">
            <v>0</v>
          </cell>
          <cell r="G66">
            <v>3888</v>
          </cell>
          <cell r="H66">
            <v>11.100959342165373</v>
          </cell>
          <cell r="J66">
            <v>4400.5531184189213</v>
          </cell>
          <cell r="L66">
            <v>12.564393325773532</v>
          </cell>
          <cell r="N66">
            <v>-512.5531184189208</v>
          </cell>
          <cell r="Q66">
            <v>-1.4634339836081631</v>
          </cell>
          <cell r="S66">
            <v>38912</v>
          </cell>
          <cell r="V66">
            <v>0</v>
          </cell>
          <cell r="X66">
            <v>38912</v>
          </cell>
          <cell r="Z66">
            <v>0</v>
          </cell>
          <cell r="AA66">
            <v>0</v>
          </cell>
          <cell r="AC66">
            <v>0</v>
          </cell>
        </row>
        <row r="67">
          <cell r="A67" t="str">
            <v>Jan-Cil UK</v>
          </cell>
          <cell r="C67">
            <v>23342</v>
          </cell>
          <cell r="D67">
            <v>19637</v>
          </cell>
          <cell r="E67">
            <v>0</v>
          </cell>
          <cell r="G67">
            <v>3705</v>
          </cell>
          <cell r="H67">
            <v>18.867444110607526</v>
          </cell>
          <cell r="I67">
            <v>3843.748617188146</v>
          </cell>
          <cell r="K67">
            <v>19.574011392718571</v>
          </cell>
          <cell r="L67">
            <v>-138.74861718814589</v>
          </cell>
          <cell r="N67">
            <v>-0.70656728211104569</v>
          </cell>
          <cell r="O67">
            <v>23342</v>
          </cell>
          <cell r="Q67">
            <v>0</v>
          </cell>
          <cell r="R67">
            <v>23342</v>
          </cell>
          <cell r="U67">
            <v>0</v>
          </cell>
          <cell r="V67">
            <v>0</v>
          </cell>
          <cell r="X67">
            <v>0</v>
          </cell>
        </row>
        <row r="68">
          <cell r="A68" t="str">
            <v>Jan-Cil So. Africa</v>
          </cell>
          <cell r="C68">
            <v>-813</v>
          </cell>
          <cell r="D68">
            <v>-892</v>
          </cell>
          <cell r="E68">
            <v>0</v>
          </cell>
          <cell r="G68">
            <v>79</v>
          </cell>
          <cell r="H68">
            <v>8.856502242152466</v>
          </cell>
          <cell r="I68">
            <v>99.459946501478242</v>
          </cell>
          <cell r="K68">
            <v>11.150218217654512</v>
          </cell>
          <cell r="L68">
            <v>-20.459946501478242</v>
          </cell>
          <cell r="N68">
            <v>-2.2937159755020455</v>
          </cell>
          <cell r="O68">
            <v>-813</v>
          </cell>
          <cell r="Q68">
            <v>0</v>
          </cell>
          <cell r="R68">
            <v>-813</v>
          </cell>
          <cell r="U68">
            <v>0</v>
          </cell>
          <cell r="V68">
            <v>0</v>
          </cell>
          <cell r="X68">
            <v>0</v>
          </cell>
        </row>
        <row r="69">
          <cell r="A69" t="str">
            <v>Ttl McDonald</v>
          </cell>
          <cell r="B69" t="str">
            <v>Ttl McDonald</v>
          </cell>
          <cell r="C69">
            <v>22529</v>
          </cell>
          <cell r="D69">
            <v>18745</v>
          </cell>
          <cell r="E69">
            <v>0</v>
          </cell>
          <cell r="G69">
            <v>3784</v>
          </cell>
          <cell r="H69">
            <v>20.18671645772206</v>
          </cell>
          <cell r="J69">
            <v>3943.208563689624</v>
          </cell>
          <cell r="L69">
            <v>21.036055287754731</v>
          </cell>
          <cell r="N69">
            <v>-159.20856368962384</v>
          </cell>
          <cell r="Q69">
            <v>-0.84933883003267052</v>
          </cell>
          <cell r="S69">
            <v>22529</v>
          </cell>
          <cell r="V69">
            <v>0</v>
          </cell>
          <cell r="X69">
            <v>22529</v>
          </cell>
          <cell r="Z69">
            <v>0</v>
          </cell>
          <cell r="AA69">
            <v>0</v>
          </cell>
          <cell r="AC69">
            <v>0</v>
          </cell>
        </row>
        <row r="70">
          <cell r="A70" t="str">
            <v>Jan-Cil Austria</v>
          </cell>
          <cell r="C70">
            <v>2510</v>
          </cell>
          <cell r="D70">
            <v>2305</v>
          </cell>
          <cell r="E70">
            <v>0</v>
          </cell>
          <cell r="G70">
            <v>205</v>
          </cell>
          <cell r="H70">
            <v>8.8937093275488071</v>
          </cell>
          <cell r="I70">
            <v>235.94488188976379</v>
          </cell>
          <cell r="K70">
            <v>10.236220472440946</v>
          </cell>
          <cell r="L70">
            <v>-30.944881889763785</v>
          </cell>
          <cell r="N70">
            <v>-1.3425111448921383</v>
          </cell>
          <cell r="O70">
            <v>2510</v>
          </cell>
          <cell r="Q70">
            <v>0</v>
          </cell>
          <cell r="R70">
            <v>2510</v>
          </cell>
          <cell r="U70">
            <v>0</v>
          </cell>
          <cell r="V70">
            <v>0</v>
          </cell>
          <cell r="X70">
            <v>0</v>
          </cell>
        </row>
        <row r="71">
          <cell r="A71" t="str">
            <v>Jan-Cil Germany</v>
          </cell>
          <cell r="C71">
            <v>12348</v>
          </cell>
          <cell r="D71">
            <v>7079</v>
          </cell>
          <cell r="E71">
            <v>0</v>
          </cell>
          <cell r="G71">
            <v>5269</v>
          </cell>
          <cell r="H71">
            <v>74.431416866789093</v>
          </cell>
          <cell r="I71">
            <v>5432.3778454632884</v>
          </cell>
          <cell r="K71">
            <v>76.739339531901237</v>
          </cell>
          <cell r="L71">
            <v>-163.37784546328709</v>
          </cell>
          <cell r="N71">
            <v>-2.3079226651121281</v>
          </cell>
          <cell r="O71">
            <v>12348</v>
          </cell>
          <cell r="Q71">
            <v>0</v>
          </cell>
          <cell r="R71">
            <v>12348</v>
          </cell>
          <cell r="U71">
            <v>0</v>
          </cell>
          <cell r="V71">
            <v>0</v>
          </cell>
          <cell r="X71">
            <v>0</v>
          </cell>
        </row>
        <row r="72">
          <cell r="A72" t="str">
            <v>Jan-Cil Switzerland</v>
          </cell>
          <cell r="C72">
            <v>3342</v>
          </cell>
          <cell r="D72">
            <v>3428</v>
          </cell>
          <cell r="E72">
            <v>0</v>
          </cell>
          <cell r="G72">
            <v>-86</v>
          </cell>
          <cell r="H72">
            <v>-2.5087514585764294</v>
          </cell>
          <cell r="I72">
            <v>1.5148033583738396</v>
          </cell>
          <cell r="K72">
            <v>4.4189129474149359E-2</v>
          </cell>
          <cell r="L72">
            <v>-87.514803358373854</v>
          </cell>
          <cell r="N72">
            <v>-2.5529405880505784</v>
          </cell>
          <cell r="O72">
            <v>3342</v>
          </cell>
          <cell r="Q72">
            <v>0</v>
          </cell>
          <cell r="R72">
            <v>3342</v>
          </cell>
          <cell r="U72">
            <v>0</v>
          </cell>
          <cell r="V72">
            <v>0</v>
          </cell>
          <cell r="X72">
            <v>0</v>
          </cell>
        </row>
        <row r="73">
          <cell r="A73" t="str">
            <v>Ttl Peeters</v>
          </cell>
          <cell r="B73" t="str">
            <v>Ttl Peeters</v>
          </cell>
          <cell r="C73">
            <v>18200</v>
          </cell>
          <cell r="D73">
            <v>12812</v>
          </cell>
          <cell r="E73">
            <v>0</v>
          </cell>
          <cell r="G73">
            <v>5388</v>
          </cell>
          <cell r="H73">
            <v>42.054324071183267</v>
          </cell>
          <cell r="J73">
            <v>5669.8375307114256</v>
          </cell>
          <cell r="L73">
            <v>44.254117473551567</v>
          </cell>
          <cell r="N73">
            <v>-281.83753071142712</v>
          </cell>
          <cell r="Q73">
            <v>-2.1997934023683046</v>
          </cell>
          <cell r="S73">
            <v>18200</v>
          </cell>
          <cell r="V73">
            <v>0</v>
          </cell>
          <cell r="X73">
            <v>18200</v>
          </cell>
          <cell r="Z73">
            <v>0</v>
          </cell>
          <cell r="AA73">
            <v>0</v>
          </cell>
          <cell r="AC73">
            <v>0</v>
          </cell>
        </row>
        <row r="74">
          <cell r="A74" t="str">
            <v>Jan-Cil Portugal</v>
          </cell>
          <cell r="C74">
            <v>973</v>
          </cell>
          <cell r="D74">
            <v>789</v>
          </cell>
          <cell r="E74">
            <v>0</v>
          </cell>
          <cell r="G74">
            <v>184</v>
          </cell>
          <cell r="H74">
            <v>23.320659062103928</v>
          </cell>
          <cell r="I74">
            <v>195.83500717360116</v>
          </cell>
          <cell r="K74">
            <v>24.820659971305599</v>
          </cell>
          <cell r="L74">
            <v>-11.835007173601152</v>
          </cell>
          <cell r="N74">
            <v>-1.5000009092016671</v>
          </cell>
          <cell r="O74">
            <v>973</v>
          </cell>
          <cell r="Q74">
            <v>0</v>
          </cell>
          <cell r="R74">
            <v>973</v>
          </cell>
          <cell r="U74">
            <v>0</v>
          </cell>
          <cell r="V74">
            <v>0</v>
          </cell>
          <cell r="X74">
            <v>0</v>
          </cell>
        </row>
        <row r="75">
          <cell r="A75" t="str">
            <v>Jan-Cil Spain</v>
          </cell>
          <cell r="C75">
            <v>12311</v>
          </cell>
          <cell r="D75">
            <v>11738</v>
          </cell>
          <cell r="E75">
            <v>0</v>
          </cell>
          <cell r="G75">
            <v>573</v>
          </cell>
          <cell r="H75">
            <v>4.8815811892997116</v>
          </cell>
          <cell r="I75">
            <v>735.25606573223797</v>
          </cell>
          <cell r="K75">
            <v>6.2638956017399723</v>
          </cell>
          <cell r="L75">
            <v>-162.25606573223777</v>
          </cell>
          <cell r="N75">
            <v>-1.3823144124402609</v>
          </cell>
          <cell r="O75">
            <v>12311</v>
          </cell>
          <cell r="Q75">
            <v>0</v>
          </cell>
          <cell r="R75">
            <v>12311</v>
          </cell>
          <cell r="U75">
            <v>0</v>
          </cell>
          <cell r="V75">
            <v>0</v>
          </cell>
          <cell r="X75">
            <v>0</v>
          </cell>
        </row>
        <row r="76">
          <cell r="A76" t="str">
            <v>Ttl Sotoca</v>
          </cell>
          <cell r="B76" t="str">
            <v>Ttl Sotoca</v>
          </cell>
          <cell r="C76">
            <v>13284</v>
          </cell>
          <cell r="D76">
            <v>12527</v>
          </cell>
          <cell r="E76">
            <v>0</v>
          </cell>
          <cell r="G76">
            <v>757</v>
          </cell>
          <cell r="H76">
            <v>6.0429472339746146</v>
          </cell>
          <cell r="J76">
            <v>931.09107290583916</v>
          </cell>
          <cell r="L76">
            <v>7.4326740073907471</v>
          </cell>
          <cell r="N76">
            <v>-174.09107290583896</v>
          </cell>
          <cell r="Q76">
            <v>-1.3897267734161323</v>
          </cell>
          <cell r="S76">
            <v>13284</v>
          </cell>
          <cell r="V76">
            <v>0</v>
          </cell>
          <cell r="X76">
            <v>13284</v>
          </cell>
          <cell r="Z76">
            <v>0</v>
          </cell>
          <cell r="AA76">
            <v>0</v>
          </cell>
          <cell r="AC76">
            <v>0</v>
          </cell>
        </row>
        <row r="77">
          <cell r="A77" t="str">
            <v>Jan-Cil Egypt</v>
          </cell>
          <cell r="C77">
            <v>50</v>
          </cell>
          <cell r="D77">
            <v>17</v>
          </cell>
          <cell r="E77">
            <v>0</v>
          </cell>
          <cell r="G77">
            <v>33</v>
          </cell>
          <cell r="H77">
            <v>194.11764705882354</v>
          </cell>
          <cell r="I77">
            <v>43.831325301204807</v>
          </cell>
          <cell r="K77">
            <v>257.8313253012048</v>
          </cell>
          <cell r="L77">
            <v>-10.831325301204807</v>
          </cell>
          <cell r="N77">
            <v>-63.713678242381285</v>
          </cell>
          <cell r="O77">
            <v>50</v>
          </cell>
          <cell r="Q77">
            <v>0</v>
          </cell>
          <cell r="R77">
            <v>50</v>
          </cell>
          <cell r="U77">
            <v>0</v>
          </cell>
          <cell r="V77">
            <v>0</v>
          </cell>
          <cell r="X77">
            <v>0</v>
          </cell>
        </row>
        <row r="78">
          <cell r="A78" t="str">
            <v>Jan-Cil Israel</v>
          </cell>
          <cell r="C78">
            <v>1061</v>
          </cell>
          <cell r="D78">
            <v>749</v>
          </cell>
          <cell r="E78">
            <v>0</v>
          </cell>
          <cell r="G78">
            <v>312</v>
          </cell>
          <cell r="H78">
            <v>41.655540720961284</v>
          </cell>
          <cell r="I78">
            <v>293.94716981132069</v>
          </cell>
          <cell r="K78">
            <v>39.245283018867923</v>
          </cell>
          <cell r="L78">
            <v>18.052830188679255</v>
          </cell>
          <cell r="N78">
            <v>2.4102577020933587</v>
          </cell>
          <cell r="O78">
            <v>1061</v>
          </cell>
          <cell r="Q78">
            <v>0</v>
          </cell>
          <cell r="R78">
            <v>1061</v>
          </cell>
          <cell r="U78">
            <v>0</v>
          </cell>
          <cell r="V78">
            <v>0</v>
          </cell>
          <cell r="X78">
            <v>0</v>
          </cell>
        </row>
        <row r="79">
          <cell r="A79" t="str">
            <v>Jan-Cil ME/W Africa</v>
          </cell>
          <cell r="C79">
            <v>38656</v>
          </cell>
          <cell r="D79">
            <v>37396</v>
          </cell>
          <cell r="E79">
            <v>0</v>
          </cell>
          <cell r="G79">
            <v>1260</v>
          </cell>
          <cell r="H79">
            <v>3.3693443148999886</v>
          </cell>
          <cell r="I79">
            <v>1765.5250925420235</v>
          </cell>
          <cell r="K79">
            <v>4.7211602645791615</v>
          </cell>
          <cell r="L79">
            <v>-505.52509254202334</v>
          </cell>
          <cell r="N79">
            <v>-1.3518159496791737</v>
          </cell>
          <cell r="O79">
            <v>38656</v>
          </cell>
          <cell r="Q79">
            <v>0</v>
          </cell>
          <cell r="R79">
            <v>38656</v>
          </cell>
          <cell r="U79">
            <v>0</v>
          </cell>
          <cell r="V79">
            <v>0</v>
          </cell>
          <cell r="X79">
            <v>0</v>
          </cell>
        </row>
        <row r="80">
          <cell r="A80" t="str">
            <v>Jan-Cil Pakistan</v>
          </cell>
          <cell r="C80">
            <v>302</v>
          </cell>
          <cell r="D80">
            <v>303</v>
          </cell>
          <cell r="E80">
            <v>0</v>
          </cell>
          <cell r="G80">
            <v>-1</v>
          </cell>
          <cell r="H80">
            <v>-0.33003300330032997</v>
          </cell>
          <cell r="I80">
            <v>0</v>
          </cell>
          <cell r="K80">
            <v>0</v>
          </cell>
          <cell r="L80">
            <v>-1</v>
          </cell>
          <cell r="N80">
            <v>-0.33003300330032997</v>
          </cell>
          <cell r="O80">
            <v>302</v>
          </cell>
          <cell r="Q80">
            <v>0</v>
          </cell>
          <cell r="R80">
            <v>302</v>
          </cell>
          <cell r="U80">
            <v>0</v>
          </cell>
          <cell r="V80">
            <v>0</v>
          </cell>
          <cell r="X80">
            <v>0</v>
          </cell>
        </row>
        <row r="81">
          <cell r="A81" t="str">
            <v>Jan-Cil Turkey</v>
          </cell>
          <cell r="C81">
            <v>802</v>
          </cell>
          <cell r="D81">
            <v>1814</v>
          </cell>
          <cell r="E81">
            <v>0</v>
          </cell>
          <cell r="G81">
            <v>-1012</v>
          </cell>
          <cell r="H81">
            <v>-55.788313120176397</v>
          </cell>
          <cell r="I81">
            <v>-1012</v>
          </cell>
          <cell r="K81">
            <v>-55.788313120176397</v>
          </cell>
          <cell r="L81">
            <v>0</v>
          </cell>
          <cell r="N81">
            <v>0</v>
          </cell>
          <cell r="O81">
            <v>802</v>
          </cell>
          <cell r="Q81">
            <v>0</v>
          </cell>
          <cell r="R81">
            <v>802</v>
          </cell>
          <cell r="U81">
            <v>0</v>
          </cell>
          <cell r="V81">
            <v>0</v>
          </cell>
          <cell r="X81">
            <v>0</v>
          </cell>
        </row>
        <row r="82">
          <cell r="A82" t="str">
            <v>Ttl MEWA</v>
          </cell>
          <cell r="B82" t="str">
            <v>Ttl MEWA</v>
          </cell>
          <cell r="C82">
            <v>40871</v>
          </cell>
          <cell r="D82">
            <v>40279</v>
          </cell>
          <cell r="E82">
            <v>0</v>
          </cell>
          <cell r="G82">
            <v>592</v>
          </cell>
          <cell r="H82">
            <v>1.4697485041833214</v>
          </cell>
          <cell r="J82">
            <v>1091.3035876545487</v>
          </cell>
          <cell r="L82">
            <v>2.7093611749411575</v>
          </cell>
          <cell r="N82">
            <v>-499.30358765454889</v>
          </cell>
          <cell r="Q82">
            <v>-1.2396126707578359</v>
          </cell>
          <cell r="S82">
            <v>40871</v>
          </cell>
          <cell r="V82">
            <v>0</v>
          </cell>
          <cell r="X82">
            <v>40871</v>
          </cell>
          <cell r="Z82">
            <v>0</v>
          </cell>
          <cell r="AA82">
            <v>0</v>
          </cell>
          <cell r="AC82">
            <v>0</v>
          </cell>
        </row>
        <row r="83">
          <cell r="A83" t="str">
            <v>Jan-Cil Belgium</v>
          </cell>
          <cell r="C83">
            <v>-728</v>
          </cell>
          <cell r="D83">
            <v>-1034</v>
          </cell>
          <cell r="E83">
            <v>0</v>
          </cell>
          <cell r="G83">
            <v>306</v>
          </cell>
          <cell r="H83">
            <v>29.593810444874276</v>
          </cell>
          <cell r="I83">
            <v>298.66083150984684</v>
          </cell>
          <cell r="K83">
            <v>28.88402625820569</v>
          </cell>
          <cell r="L83">
            <v>7.339168490153134</v>
          </cell>
          <cell r="N83">
            <v>0.70978418666858489</v>
          </cell>
          <cell r="O83">
            <v>-728</v>
          </cell>
          <cell r="Q83">
            <v>0</v>
          </cell>
          <cell r="R83">
            <v>-728</v>
          </cell>
          <cell r="U83">
            <v>0</v>
          </cell>
          <cell r="V83">
            <v>0</v>
          </cell>
          <cell r="X83">
            <v>0</v>
          </cell>
        </row>
        <row r="84">
          <cell r="A84" t="str">
            <v>Jan-Cil Holland</v>
          </cell>
          <cell r="C84">
            <v>3918</v>
          </cell>
          <cell r="D84">
            <v>3945</v>
          </cell>
          <cell r="E84">
            <v>0</v>
          </cell>
          <cell r="G84">
            <v>-27</v>
          </cell>
          <cell r="H84">
            <v>-0.68441064638783267</v>
          </cell>
          <cell r="I84">
            <v>24.961173425366695</v>
          </cell>
          <cell r="K84">
            <v>0.63272936439459304</v>
          </cell>
          <cell r="L84">
            <v>-51.961173425366709</v>
          </cell>
          <cell r="N84">
            <v>-1.3171400107824256</v>
          </cell>
          <cell r="O84">
            <v>3918</v>
          </cell>
          <cell r="Q84">
            <v>0</v>
          </cell>
          <cell r="R84">
            <v>3918</v>
          </cell>
          <cell r="U84">
            <v>0</v>
          </cell>
          <cell r="V84">
            <v>0</v>
          </cell>
          <cell r="X84">
            <v>0</v>
          </cell>
        </row>
        <row r="85">
          <cell r="A85" t="str">
            <v>Ttl Van Steenbergen</v>
          </cell>
          <cell r="B85" t="str">
            <v>Ttl Van Steenbergen</v>
          </cell>
          <cell r="C85">
            <v>44061</v>
          </cell>
          <cell r="D85">
            <v>43190</v>
          </cell>
          <cell r="E85">
            <v>0</v>
          </cell>
          <cell r="G85">
            <v>871</v>
          </cell>
          <cell r="H85">
            <v>2.016670525584626</v>
          </cell>
          <cell r="J85">
            <v>1414.9255925897623</v>
          </cell>
          <cell r="L85">
            <v>3.2760490682791441</v>
          </cell>
          <cell r="N85">
            <v>-543.92559258976223</v>
          </cell>
          <cell r="Q85">
            <v>-1.2593785426945181</v>
          </cell>
          <cell r="S85">
            <v>44061</v>
          </cell>
          <cell r="V85">
            <v>0</v>
          </cell>
          <cell r="X85">
            <v>44061</v>
          </cell>
          <cell r="Z85">
            <v>0</v>
          </cell>
          <cell r="AA85">
            <v>0</v>
          </cell>
          <cell r="AC85">
            <v>0</v>
          </cell>
        </row>
        <row r="87">
          <cell r="A87" t="str">
            <v>Ttl Gorsky</v>
          </cell>
          <cell r="B87" t="str">
            <v>Ttl Gorsky</v>
          </cell>
          <cell r="C87">
            <v>187705</v>
          </cell>
          <cell r="D87">
            <v>173376</v>
          </cell>
          <cell r="E87">
            <v>0</v>
          </cell>
          <cell r="G87">
            <v>14329</v>
          </cell>
          <cell r="H87">
            <v>8.2646963824289408</v>
          </cell>
          <cell r="J87">
            <v>16603.471847894954</v>
          </cell>
          <cell r="L87">
            <v>9.5765687568607856</v>
          </cell>
          <cell r="N87">
            <v>-2274.4718478949553</v>
          </cell>
          <cell r="Q87">
            <v>-1.3118723744318459</v>
          </cell>
          <cell r="S87">
            <v>187705</v>
          </cell>
          <cell r="V87">
            <v>0</v>
          </cell>
          <cell r="X87">
            <v>187705</v>
          </cell>
          <cell r="Z87">
            <v>0</v>
          </cell>
          <cell r="AA87">
            <v>0</v>
          </cell>
          <cell r="AC87">
            <v>0</v>
          </cell>
        </row>
        <row r="88">
          <cell r="A88" t="str">
            <v>Jan-Cil Argentina</v>
          </cell>
          <cell r="C88">
            <v>-1548</v>
          </cell>
          <cell r="D88">
            <v>-1527</v>
          </cell>
          <cell r="E88">
            <v>0</v>
          </cell>
          <cell r="G88">
            <v>-21</v>
          </cell>
          <cell r="H88">
            <v>-1.37524557956778</v>
          </cell>
          <cell r="I88">
            <v>0</v>
          </cell>
          <cell r="K88">
            <v>0</v>
          </cell>
          <cell r="L88">
            <v>-21</v>
          </cell>
          <cell r="N88">
            <v>-1.37524557956778</v>
          </cell>
          <cell r="O88">
            <v>-1548</v>
          </cell>
          <cell r="Q88">
            <v>0</v>
          </cell>
          <cell r="R88">
            <v>-1548</v>
          </cell>
          <cell r="U88">
            <v>0</v>
          </cell>
          <cell r="V88">
            <v>0</v>
          </cell>
          <cell r="X88">
            <v>0</v>
          </cell>
        </row>
        <row r="89">
          <cell r="A89" t="str">
            <v>Jan-Cil Brazil</v>
          </cell>
          <cell r="C89">
            <v>7608</v>
          </cell>
          <cell r="D89">
            <v>7485</v>
          </cell>
          <cell r="E89">
            <v>0</v>
          </cell>
          <cell r="G89">
            <v>123</v>
          </cell>
          <cell r="H89">
            <v>1.6432865731462929</v>
          </cell>
          <cell r="I89">
            <v>0</v>
          </cell>
          <cell r="K89">
            <v>0</v>
          </cell>
          <cell r="L89">
            <v>123</v>
          </cell>
          <cell r="N89">
            <v>1.6432865731462927</v>
          </cell>
          <cell r="O89">
            <v>7608</v>
          </cell>
          <cell r="Q89">
            <v>0</v>
          </cell>
          <cell r="R89">
            <v>7608</v>
          </cell>
          <cell r="U89">
            <v>0</v>
          </cell>
          <cell r="V89">
            <v>0</v>
          </cell>
          <cell r="X89">
            <v>0</v>
          </cell>
        </row>
        <row r="90">
          <cell r="A90" t="str">
            <v>Jan-Cil Colombia</v>
          </cell>
          <cell r="C90">
            <v>584</v>
          </cell>
          <cell r="D90">
            <v>940</v>
          </cell>
          <cell r="E90">
            <v>0</v>
          </cell>
          <cell r="G90">
            <v>-356</v>
          </cell>
          <cell r="H90">
            <v>-37.872340425531917</v>
          </cell>
          <cell r="I90">
            <v>-358.92050745282558</v>
          </cell>
          <cell r="K90">
            <v>-38.183032707747401</v>
          </cell>
          <cell r="L90">
            <v>2.9205074528255501</v>
          </cell>
          <cell r="N90">
            <v>0.31069228221549111</v>
          </cell>
          <cell r="O90">
            <v>584</v>
          </cell>
          <cell r="Q90">
            <v>0</v>
          </cell>
          <cell r="R90">
            <v>584</v>
          </cell>
          <cell r="U90">
            <v>0</v>
          </cell>
          <cell r="V90">
            <v>0</v>
          </cell>
          <cell r="X90">
            <v>0</v>
          </cell>
        </row>
        <row r="91">
          <cell r="A91" t="str">
            <v>Jan-Cil Mexico</v>
          </cell>
          <cell r="C91">
            <v>47424</v>
          </cell>
          <cell r="D91">
            <v>47465</v>
          </cell>
          <cell r="E91">
            <v>0</v>
          </cell>
          <cell r="G91">
            <v>-41</v>
          </cell>
          <cell r="H91">
            <v>-8.6379437480248622E-2</v>
          </cell>
          <cell r="I91">
            <v>811.20271612511397</v>
          </cell>
          <cell r="K91">
            <v>1.7090544951545641</v>
          </cell>
          <cell r="L91">
            <v>-852.20271612511408</v>
          </cell>
          <cell r="N91">
            <v>-1.7954339326348128</v>
          </cell>
          <cell r="O91">
            <v>47424</v>
          </cell>
          <cell r="Q91">
            <v>0</v>
          </cell>
          <cell r="R91">
            <v>47424</v>
          </cell>
          <cell r="U91">
            <v>0</v>
          </cell>
          <cell r="V91">
            <v>0</v>
          </cell>
          <cell r="X91">
            <v>0</v>
          </cell>
        </row>
        <row r="92">
          <cell r="A92" t="str">
            <v>Jan-Cil Venezuela</v>
          </cell>
          <cell r="C92">
            <v>1077</v>
          </cell>
          <cell r="D92">
            <v>-1586</v>
          </cell>
          <cell r="E92">
            <v>0</v>
          </cell>
          <cell r="G92">
            <v>2663</v>
          </cell>
          <cell r="H92">
            <v>167.90668348045398</v>
          </cell>
          <cell r="I92">
            <v>2662.4763842844045</v>
          </cell>
          <cell r="K92">
            <v>167.87366861818438</v>
          </cell>
          <cell r="L92">
            <v>0.52361571559507869</v>
          </cell>
          <cell r="N92">
            <v>3.3014862269519656E-2</v>
          </cell>
          <cell r="O92">
            <v>1077</v>
          </cell>
          <cell r="Q92">
            <v>0</v>
          </cell>
          <cell r="R92">
            <v>1077</v>
          </cell>
          <cell r="U92">
            <v>0</v>
          </cell>
          <cell r="V92">
            <v>0</v>
          </cell>
          <cell r="X92">
            <v>0</v>
          </cell>
        </row>
        <row r="93">
          <cell r="A93" t="str">
            <v>Ttl Latin Am</v>
          </cell>
          <cell r="B93" t="str">
            <v>Ttl Latin Am</v>
          </cell>
          <cell r="C93">
            <v>55145</v>
          </cell>
          <cell r="D93">
            <v>52777</v>
          </cell>
          <cell r="E93">
            <v>0</v>
          </cell>
          <cell r="G93">
            <v>2368</v>
          </cell>
          <cell r="H93">
            <v>4.4868029634120932</v>
          </cell>
          <cell r="J93">
            <v>3114.7585929566926</v>
          </cell>
          <cell r="L93">
            <v>5.9017348332733812</v>
          </cell>
          <cell r="N93">
            <v>-746.7585929566925</v>
          </cell>
          <cell r="Q93">
            <v>-1.4149318698612887</v>
          </cell>
          <cell r="S93">
            <v>55145</v>
          </cell>
          <cell r="V93">
            <v>0</v>
          </cell>
          <cell r="X93">
            <v>55145</v>
          </cell>
          <cell r="Z93">
            <v>0</v>
          </cell>
          <cell r="AA93">
            <v>0</v>
          </cell>
          <cell r="AC93">
            <v>0</v>
          </cell>
        </row>
        <row r="94">
          <cell r="A94" t="str">
            <v>Janssen Pharm KK Japan</v>
          </cell>
          <cell r="C94">
            <v>27048</v>
          </cell>
          <cell r="D94">
            <v>33099</v>
          </cell>
          <cell r="E94">
            <v>0</v>
          </cell>
          <cell r="G94">
            <v>-6051</v>
          </cell>
          <cell r="H94">
            <v>-18.281519079126259</v>
          </cell>
          <cell r="I94">
            <v>-5807.8430743780473</v>
          </cell>
          <cell r="K94">
            <v>-17.546883816363174</v>
          </cell>
          <cell r="L94">
            <v>-243.15692562195125</v>
          </cell>
          <cell r="N94">
            <v>-0.734635262763079</v>
          </cell>
          <cell r="O94">
            <v>27048</v>
          </cell>
          <cell r="Q94">
            <v>0</v>
          </cell>
          <cell r="R94">
            <v>27048</v>
          </cell>
          <cell r="U94">
            <v>0</v>
          </cell>
          <cell r="V94">
            <v>0</v>
          </cell>
          <cell r="X94">
            <v>0</v>
          </cell>
        </row>
        <row r="96">
          <cell r="A96" t="str">
            <v>Jan-Cil K.K. Japan</v>
          </cell>
          <cell r="C96">
            <v>27</v>
          </cell>
          <cell r="D96">
            <v>26</v>
          </cell>
          <cell r="E96">
            <v>0</v>
          </cell>
          <cell r="G96">
            <v>1</v>
          </cell>
          <cell r="H96">
            <v>3.8461538461538458</v>
          </cell>
          <cell r="I96">
            <v>0</v>
          </cell>
          <cell r="K96">
            <v>0</v>
          </cell>
          <cell r="L96">
            <v>1</v>
          </cell>
          <cell r="N96">
            <v>3.8461538461538454</v>
          </cell>
          <cell r="O96">
            <v>27</v>
          </cell>
          <cell r="Q96">
            <v>0</v>
          </cell>
          <cell r="R96">
            <v>27</v>
          </cell>
          <cell r="U96">
            <v>0</v>
          </cell>
          <cell r="V96">
            <v>0</v>
          </cell>
          <cell r="X96">
            <v>0</v>
          </cell>
        </row>
        <row r="97">
          <cell r="A97" t="str">
            <v>Ttl Japan</v>
          </cell>
          <cell r="B97" t="str">
            <v>Ttl Japan</v>
          </cell>
          <cell r="C97">
            <v>27075</v>
          </cell>
          <cell r="D97">
            <v>33125</v>
          </cell>
          <cell r="E97">
            <v>0</v>
          </cell>
          <cell r="G97">
            <v>-6050</v>
          </cell>
          <cell r="H97">
            <v>-18.264150943396228</v>
          </cell>
          <cell r="J97">
            <v>-5807.8430743780473</v>
          </cell>
          <cell r="L97">
            <v>-17.533111167933736</v>
          </cell>
          <cell r="N97">
            <v>-242.15692562195125</v>
          </cell>
          <cell r="Q97">
            <v>-0.73103977546248877</v>
          </cell>
          <cell r="S97">
            <v>27075</v>
          </cell>
          <cell r="V97">
            <v>0</v>
          </cell>
          <cell r="X97">
            <v>27075</v>
          </cell>
          <cell r="Z97">
            <v>0</v>
          </cell>
          <cell r="AA97">
            <v>0</v>
          </cell>
          <cell r="AC97">
            <v>0</v>
          </cell>
        </row>
        <row r="98">
          <cell r="A98" t="str">
            <v>Janssen China</v>
          </cell>
          <cell r="C98">
            <v>60200</v>
          </cell>
          <cell r="D98">
            <v>52659</v>
          </cell>
          <cell r="E98">
            <v>0</v>
          </cell>
          <cell r="G98">
            <v>7541</v>
          </cell>
          <cell r="H98">
            <v>14.320439051254297</v>
          </cell>
          <cell r="I98">
            <v>7541.198503702888</v>
          </cell>
          <cell r="K98">
            <v>14.320816011893289</v>
          </cell>
          <cell r="L98">
            <v>-0.19850370288826524</v>
          </cell>
          <cell r="N98">
            <v>-3.7696063899375078E-4</v>
          </cell>
          <cell r="O98">
            <v>60200</v>
          </cell>
          <cell r="Q98">
            <v>0</v>
          </cell>
          <cell r="R98">
            <v>60200</v>
          </cell>
          <cell r="U98">
            <v>0</v>
          </cell>
          <cell r="V98">
            <v>0</v>
          </cell>
          <cell r="X98">
            <v>0</v>
          </cell>
        </row>
        <row r="99">
          <cell r="A99" t="str">
            <v>Jan-Cil Australia</v>
          </cell>
          <cell r="C99">
            <v>1112</v>
          </cell>
          <cell r="D99">
            <v>-1194</v>
          </cell>
          <cell r="E99">
            <v>0</v>
          </cell>
          <cell r="G99">
            <v>2306</v>
          </cell>
          <cell r="H99">
            <v>193.13232830820772</v>
          </cell>
          <cell r="I99">
            <v>2303.7101910828028</v>
          </cell>
          <cell r="K99">
            <v>192.94055201698518</v>
          </cell>
          <cell r="L99">
            <v>2.2898089171972242</v>
          </cell>
          <cell r="N99">
            <v>0.19177629122259532</v>
          </cell>
          <cell r="O99">
            <v>1112</v>
          </cell>
          <cell r="Q99">
            <v>0</v>
          </cell>
          <cell r="R99">
            <v>1112</v>
          </cell>
          <cell r="U99">
            <v>0</v>
          </cell>
          <cell r="V99">
            <v>0</v>
          </cell>
          <cell r="X99">
            <v>0</v>
          </cell>
        </row>
        <row r="100">
          <cell r="A100" t="str">
            <v>Jan-Cil Hong Kong</v>
          </cell>
          <cell r="C100">
            <v>881</v>
          </cell>
          <cell r="D100">
            <v>880</v>
          </cell>
          <cell r="E100">
            <v>0</v>
          </cell>
          <cell r="G100">
            <v>1</v>
          </cell>
          <cell r="H100">
            <v>0.11363636363636363</v>
          </cell>
          <cell r="I100">
            <v>2.9491476030890276</v>
          </cell>
          <cell r="K100">
            <v>0.3351304094419349</v>
          </cell>
          <cell r="L100">
            <v>-1.9491476030890271</v>
          </cell>
          <cell r="N100">
            <v>-0.22149404580557133</v>
          </cell>
          <cell r="O100">
            <v>881</v>
          </cell>
          <cell r="Q100">
            <v>0</v>
          </cell>
          <cell r="R100">
            <v>881</v>
          </cell>
          <cell r="U100">
            <v>0</v>
          </cell>
          <cell r="V100">
            <v>0</v>
          </cell>
          <cell r="X100">
            <v>0</v>
          </cell>
        </row>
        <row r="101">
          <cell r="A101" t="str">
            <v>Jan-Cil India</v>
          </cell>
          <cell r="C101">
            <v>-4708</v>
          </cell>
          <cell r="D101">
            <v>2336</v>
          </cell>
          <cell r="E101">
            <v>0</v>
          </cell>
          <cell r="G101">
            <v>-7044</v>
          </cell>
          <cell r="H101">
            <v>-301.54109589041099</v>
          </cell>
          <cell r="I101">
            <v>-7001.3370516046371</v>
          </cell>
          <cell r="K101">
            <v>-299.7147710447191</v>
          </cell>
          <cell r="L101">
            <v>-42.662948395363053</v>
          </cell>
          <cell r="N101">
            <v>-1.8263248456918519</v>
          </cell>
          <cell r="O101">
            <v>-4708</v>
          </cell>
          <cell r="Q101">
            <v>0</v>
          </cell>
          <cell r="R101">
            <v>-4708</v>
          </cell>
          <cell r="U101">
            <v>0</v>
          </cell>
          <cell r="V101">
            <v>0</v>
          </cell>
          <cell r="X101">
            <v>0</v>
          </cell>
        </row>
        <row r="102">
          <cell r="A102" t="str">
            <v>Jan-Cil Korea</v>
          </cell>
          <cell r="C102">
            <v>4187</v>
          </cell>
          <cell r="D102">
            <v>6612</v>
          </cell>
          <cell r="E102">
            <v>0</v>
          </cell>
          <cell r="G102">
            <v>-2425</v>
          </cell>
          <cell r="H102">
            <v>-36.675741076830008</v>
          </cell>
          <cell r="I102">
            <v>-2451.7199064673259</v>
          </cell>
          <cell r="K102">
            <v>-37.079853394847639</v>
          </cell>
          <cell r="L102">
            <v>26.719906467325927</v>
          </cell>
          <cell r="N102">
            <v>0.40411231801763281</v>
          </cell>
          <cell r="O102">
            <v>4187</v>
          </cell>
          <cell r="Q102">
            <v>0</v>
          </cell>
          <cell r="R102">
            <v>4187</v>
          </cell>
          <cell r="U102">
            <v>0</v>
          </cell>
          <cell r="V102">
            <v>0</v>
          </cell>
          <cell r="X102">
            <v>0</v>
          </cell>
        </row>
        <row r="103">
          <cell r="A103" t="str">
            <v>Jan-Cil Philippines</v>
          </cell>
          <cell r="C103">
            <v>2442</v>
          </cell>
          <cell r="D103">
            <v>2418</v>
          </cell>
          <cell r="E103">
            <v>0</v>
          </cell>
          <cell r="G103">
            <v>24</v>
          </cell>
          <cell r="H103">
            <v>0.99255583126550861</v>
          </cell>
          <cell r="I103">
            <v>50.522893372477988</v>
          </cell>
          <cell r="K103">
            <v>2.0894496845524397</v>
          </cell>
          <cell r="L103">
            <v>-26.522893372477984</v>
          </cell>
          <cell r="N103">
            <v>-1.096893853286931</v>
          </cell>
          <cell r="O103">
            <v>2442</v>
          </cell>
          <cell r="Q103">
            <v>0</v>
          </cell>
          <cell r="R103">
            <v>2442</v>
          </cell>
          <cell r="U103">
            <v>0</v>
          </cell>
          <cell r="V103">
            <v>0</v>
          </cell>
          <cell r="X103">
            <v>0</v>
          </cell>
        </row>
        <row r="104">
          <cell r="A104" t="str">
            <v>Jan-Cil S.M.</v>
          </cell>
          <cell r="C104">
            <v>2053</v>
          </cell>
          <cell r="D104">
            <v>1269</v>
          </cell>
          <cell r="E104">
            <v>0</v>
          </cell>
          <cell r="G104">
            <v>784</v>
          </cell>
          <cell r="H104">
            <v>61.780929866036253</v>
          </cell>
          <cell r="I104">
            <v>802.14188267394275</v>
          </cell>
          <cell r="K104">
            <v>63.210550250113684</v>
          </cell>
          <cell r="L104">
            <v>-18.1418826739426</v>
          </cell>
          <cell r="N104">
            <v>-1.4296203840774524</v>
          </cell>
          <cell r="O104">
            <v>2053</v>
          </cell>
          <cell r="Q104">
            <v>0</v>
          </cell>
          <cell r="R104">
            <v>2053</v>
          </cell>
          <cell r="U104">
            <v>0</v>
          </cell>
          <cell r="V104">
            <v>0</v>
          </cell>
          <cell r="X104">
            <v>0</v>
          </cell>
        </row>
        <row r="107">
          <cell r="B107" t="str">
            <v>Report Name : BRDMAF116
Responsibility: 
USD in Thousands
Exchange Rate: as Reported</v>
          </cell>
          <cell r="G107" t="str">
            <v>Johnson &amp; Johnson
Worldwide Company Account Comparison
Report Level:  A00007 : Pharmaceutical Grp w/aj
Acct Code: 900020 : Mgt Net Income EB
 Company Composite YTD
Elimination: Exclude All
Non-Operating Co's: Excluded</v>
          </cell>
          <cell r="T107" t="str">
            <v xml:space="preserve">Page 3 of 3
Date : 08/18/03
Time : 11:15:51
</v>
          </cell>
        </row>
        <row r="111">
          <cell r="G111" t="str">
            <v>2003 DEC USEP vs 2003 DEC UJUNY1</v>
          </cell>
          <cell r="O111" t="str">
            <v xml:space="preserve">2003 DEC USEP vs   </v>
          </cell>
        </row>
        <row r="112">
          <cell r="C112" t="str">
            <v xml:space="preserve">2003      </v>
          </cell>
          <cell r="D112" t="str">
            <v xml:space="preserve">2003        </v>
          </cell>
          <cell r="E112" t="str">
            <v xml:space="preserve">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USEP</v>
          </cell>
          <cell r="D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Jan-Cil Indonesia</v>
          </cell>
          <cell r="C117">
            <v>864</v>
          </cell>
          <cell r="D117">
            <v>1149</v>
          </cell>
          <cell r="E117">
            <v>0</v>
          </cell>
          <cell r="G117">
            <v>-285</v>
          </cell>
          <cell r="H117">
            <v>-24.80417754569191</v>
          </cell>
          <cell r="I117">
            <v>-270.8677464280189</v>
          </cell>
          <cell r="K117">
            <v>-23.574216399305381</v>
          </cell>
          <cell r="L117">
            <v>-14.132253571981128</v>
          </cell>
          <cell r="N117">
            <v>-1.2299611463865268</v>
          </cell>
          <cell r="O117">
            <v>864</v>
          </cell>
          <cell r="Q117">
            <v>0</v>
          </cell>
          <cell r="R117">
            <v>864</v>
          </cell>
          <cell r="U117">
            <v>0</v>
          </cell>
          <cell r="V117">
            <v>0</v>
          </cell>
          <cell r="X117">
            <v>0</v>
          </cell>
        </row>
        <row r="118">
          <cell r="A118" t="str">
            <v>Jan-Cil Taiwan</v>
          </cell>
          <cell r="C118">
            <v>-1540</v>
          </cell>
          <cell r="D118">
            <v>-1918</v>
          </cell>
          <cell r="E118">
            <v>0</v>
          </cell>
          <cell r="G118">
            <v>378</v>
          </cell>
          <cell r="H118">
            <v>19.708029197080293</v>
          </cell>
          <cell r="I118">
            <v>385.83563995602617</v>
          </cell>
          <cell r="K118">
            <v>20.116560998750057</v>
          </cell>
          <cell r="L118">
            <v>-7.8356399560262071</v>
          </cell>
          <cell r="N118">
            <v>-0.40853180166976244</v>
          </cell>
          <cell r="O118">
            <v>-1540</v>
          </cell>
          <cell r="Q118">
            <v>0</v>
          </cell>
          <cell r="R118">
            <v>-1540</v>
          </cell>
          <cell r="U118">
            <v>0</v>
          </cell>
          <cell r="V118">
            <v>0</v>
          </cell>
          <cell r="X118">
            <v>0</v>
          </cell>
        </row>
        <row r="119">
          <cell r="A119" t="str">
            <v>Jan-Cil Thailand</v>
          </cell>
          <cell r="C119">
            <v>203</v>
          </cell>
          <cell r="D119">
            <v>24</v>
          </cell>
          <cell r="E119">
            <v>0</v>
          </cell>
          <cell r="G119">
            <v>179</v>
          </cell>
          <cell r="H119">
            <v>745.83333333333348</v>
          </cell>
          <cell r="I119">
            <v>182.34234234234231</v>
          </cell>
          <cell r="K119">
            <v>759.75975975975962</v>
          </cell>
          <cell r="L119">
            <v>-3.3423423423423082</v>
          </cell>
          <cell r="N119">
            <v>-13.926426426426042</v>
          </cell>
          <cell r="O119">
            <v>203</v>
          </cell>
          <cell r="Q119">
            <v>0</v>
          </cell>
          <cell r="R119">
            <v>203</v>
          </cell>
          <cell r="U119">
            <v>0</v>
          </cell>
          <cell r="V119">
            <v>0</v>
          </cell>
          <cell r="X119">
            <v>0</v>
          </cell>
        </row>
        <row r="120">
          <cell r="A120" t="str">
            <v>Asia/Pac Chang</v>
          </cell>
          <cell r="B120" t="str">
            <v>Asia/Pac Chang</v>
          </cell>
          <cell r="C120">
            <v>65694</v>
          </cell>
          <cell r="D120">
            <v>64235</v>
          </cell>
          <cell r="E120">
            <v>0</v>
          </cell>
          <cell r="G120">
            <v>1459</v>
          </cell>
          <cell r="H120">
            <v>2.2713473962792872</v>
          </cell>
          <cell r="J120">
            <v>1544.7758962335881</v>
          </cell>
          <cell r="L120">
            <v>2.4048819120940115</v>
          </cell>
          <cell r="N120">
            <v>-85.775896233588</v>
          </cell>
          <cell r="Q120">
            <v>-0.13353451581472428</v>
          </cell>
          <cell r="S120">
            <v>65694</v>
          </cell>
          <cell r="V120">
            <v>0</v>
          </cell>
          <cell r="X120">
            <v>65694</v>
          </cell>
          <cell r="Z120">
            <v>0</v>
          </cell>
          <cell r="AA120">
            <v>0</v>
          </cell>
          <cell r="AC120">
            <v>0</v>
          </cell>
        </row>
        <row r="121">
          <cell r="A121" t="str">
            <v>Total Asia/Pacific</v>
          </cell>
          <cell r="B121" t="str">
            <v>Total Asia/Pacific</v>
          </cell>
          <cell r="C121">
            <v>92769</v>
          </cell>
          <cell r="D121">
            <v>97360</v>
          </cell>
          <cell r="E121">
            <v>0</v>
          </cell>
          <cell r="G121">
            <v>-4591</v>
          </cell>
          <cell r="H121">
            <v>-4.7154889071487265</v>
          </cell>
          <cell r="J121">
            <v>-4263.0671781444598</v>
          </cell>
          <cell r="L121">
            <v>-4.3786639052428713</v>
          </cell>
          <cell r="N121">
            <v>-327.9328218555404</v>
          </cell>
          <cell r="Q121">
            <v>-0.33682500190585474</v>
          </cell>
          <cell r="S121">
            <v>92769</v>
          </cell>
          <cell r="V121">
            <v>0</v>
          </cell>
          <cell r="X121">
            <v>92769</v>
          </cell>
          <cell r="Z121">
            <v>0</v>
          </cell>
          <cell r="AA121">
            <v>0</v>
          </cell>
          <cell r="AC121">
            <v>0</v>
          </cell>
        </row>
        <row r="122">
          <cell r="A122" t="str">
            <v>Total Sartarelli</v>
          </cell>
          <cell r="B122" t="str">
            <v>Total Sartarelli</v>
          </cell>
          <cell r="C122">
            <v>147914</v>
          </cell>
          <cell r="D122">
            <v>150137</v>
          </cell>
          <cell r="E122">
            <v>0</v>
          </cell>
          <cell r="G122">
            <v>-2223</v>
          </cell>
          <cell r="H122">
            <v>-1.4806476751233875</v>
          </cell>
          <cell r="J122">
            <v>-1148.3085851877674</v>
          </cell>
          <cell r="L122">
            <v>-0.76484050246625923</v>
          </cell>
          <cell r="N122">
            <v>-1074.6914148122323</v>
          </cell>
          <cell r="Q122">
            <v>-0.71580717265712834</v>
          </cell>
          <cell r="S122">
            <v>147914</v>
          </cell>
          <cell r="V122">
            <v>0</v>
          </cell>
          <cell r="X122">
            <v>147914</v>
          </cell>
          <cell r="Z122">
            <v>0</v>
          </cell>
          <cell r="AA122">
            <v>0</v>
          </cell>
          <cell r="AC122">
            <v>0</v>
          </cell>
        </row>
        <row r="123">
          <cell r="A123" t="str">
            <v>Janssen Belgium</v>
          </cell>
          <cell r="C123">
            <v>557083</v>
          </cell>
          <cell r="D123">
            <v>565140</v>
          </cell>
          <cell r="E123">
            <v>0</v>
          </cell>
          <cell r="G123">
            <v>-8057</v>
          </cell>
          <cell r="H123">
            <v>-1.4256644371306224</v>
          </cell>
          <cell r="I123">
            <v>-745.49542820657985</v>
          </cell>
          <cell r="K123">
            <v>-0.13191340697996601</v>
          </cell>
          <cell r="L123">
            <v>-7311.5045717934208</v>
          </cell>
          <cell r="N123">
            <v>-1.2937510301506561</v>
          </cell>
          <cell r="O123">
            <v>557083</v>
          </cell>
          <cell r="Q123">
            <v>0</v>
          </cell>
          <cell r="R123">
            <v>557083</v>
          </cell>
          <cell r="U123">
            <v>0</v>
          </cell>
          <cell r="V123">
            <v>0</v>
          </cell>
          <cell r="X123">
            <v>0</v>
          </cell>
        </row>
        <row r="124">
          <cell r="A124" t="str">
            <v>Total Jans Beerse</v>
          </cell>
          <cell r="B124" t="str">
            <v>Total Jans Beerse</v>
          </cell>
          <cell r="C124">
            <v>557083</v>
          </cell>
          <cell r="D124">
            <v>565140</v>
          </cell>
          <cell r="E124">
            <v>0</v>
          </cell>
          <cell r="G124">
            <v>-8057</v>
          </cell>
          <cell r="H124">
            <v>-1.4256644371306224</v>
          </cell>
          <cell r="J124">
            <v>-745.49542820657985</v>
          </cell>
          <cell r="L124">
            <v>-0.13191340697996601</v>
          </cell>
          <cell r="N124">
            <v>-7311.5045717934208</v>
          </cell>
          <cell r="Q124">
            <v>-1.2937510301506561</v>
          </cell>
          <cell r="S124">
            <v>557083</v>
          </cell>
          <cell r="V124">
            <v>0</v>
          </cell>
          <cell r="X124">
            <v>557083</v>
          </cell>
          <cell r="Z124">
            <v>0</v>
          </cell>
          <cell r="AA124">
            <v>0</v>
          </cell>
          <cell r="AC124">
            <v>0</v>
          </cell>
        </row>
        <row r="125">
          <cell r="A125" t="str">
            <v>Janssen Ireland Mfg</v>
          </cell>
          <cell r="C125">
            <v>455818</v>
          </cell>
          <cell r="D125">
            <v>453520</v>
          </cell>
          <cell r="E125">
            <v>0</v>
          </cell>
          <cell r="G125">
            <v>2298</v>
          </cell>
          <cell r="H125">
            <v>0.506703122243782</v>
          </cell>
          <cell r="I125">
            <v>8282.1490977872545</v>
          </cell>
          <cell r="K125">
            <v>1.8261926922268594</v>
          </cell>
          <cell r="L125">
            <v>-5984.1490977872536</v>
          </cell>
          <cell r="N125">
            <v>-1.3194895699830775</v>
          </cell>
          <cell r="O125">
            <v>455818</v>
          </cell>
          <cell r="Q125">
            <v>0</v>
          </cell>
          <cell r="R125">
            <v>455818</v>
          </cell>
          <cell r="U125">
            <v>0</v>
          </cell>
          <cell r="V125">
            <v>0</v>
          </cell>
          <cell r="X125">
            <v>0</v>
          </cell>
        </row>
        <row r="126">
          <cell r="A126" t="str">
            <v>OMJ Mfg Ireland</v>
          </cell>
          <cell r="C126">
            <v>472290</v>
          </cell>
          <cell r="D126">
            <v>472290</v>
          </cell>
          <cell r="E126">
            <v>0</v>
          </cell>
          <cell r="G126">
            <v>0</v>
          </cell>
          <cell r="H126">
            <v>0</v>
          </cell>
          <cell r="I126">
            <v>0</v>
          </cell>
          <cell r="K126">
            <v>0</v>
          </cell>
          <cell r="L126">
            <v>0</v>
          </cell>
          <cell r="N126">
            <v>0</v>
          </cell>
          <cell r="O126">
            <v>472290</v>
          </cell>
          <cell r="Q126">
            <v>0</v>
          </cell>
          <cell r="R126">
            <v>472290</v>
          </cell>
          <cell r="U126">
            <v>0</v>
          </cell>
          <cell r="V126">
            <v>0</v>
          </cell>
          <cell r="X126">
            <v>0</v>
          </cell>
        </row>
        <row r="127">
          <cell r="A127" t="str">
            <v>Cilag CH-Schaff Oper</v>
          </cell>
          <cell r="C127">
            <v>63924</v>
          </cell>
          <cell r="D127">
            <v>65586</v>
          </cell>
          <cell r="E127">
            <v>0</v>
          </cell>
          <cell r="G127">
            <v>-1662</v>
          </cell>
          <cell r="H127">
            <v>-2.5340773945659136</v>
          </cell>
          <cell r="I127">
            <v>0</v>
          </cell>
          <cell r="K127">
            <v>0</v>
          </cell>
          <cell r="L127">
            <v>-1662</v>
          </cell>
          <cell r="N127">
            <v>-2.5340773945659136</v>
          </cell>
          <cell r="O127">
            <v>63924</v>
          </cell>
          <cell r="Q127">
            <v>0</v>
          </cell>
          <cell r="R127">
            <v>63924</v>
          </cell>
          <cell r="U127">
            <v>0</v>
          </cell>
          <cell r="V127">
            <v>0</v>
          </cell>
          <cell r="X127">
            <v>0</v>
          </cell>
        </row>
        <row r="128">
          <cell r="A128" t="str">
            <v>Jan-Cil Zug</v>
          </cell>
          <cell r="C128">
            <v>151268</v>
          </cell>
          <cell r="D128">
            <v>143111</v>
          </cell>
          <cell r="E128">
            <v>0</v>
          </cell>
          <cell r="G128">
            <v>8157</v>
          </cell>
          <cell r="H128">
            <v>5.6997715060337768</v>
          </cell>
          <cell r="I128">
            <v>10140.8398772617</v>
          </cell>
          <cell r="K128">
            <v>7.0859960990152402</v>
          </cell>
          <cell r="L128">
            <v>-1983.8398772616999</v>
          </cell>
          <cell r="N128">
            <v>-1.3862245929814652</v>
          </cell>
          <cell r="O128">
            <v>151268</v>
          </cell>
          <cell r="Q128">
            <v>0</v>
          </cell>
          <cell r="R128">
            <v>151268</v>
          </cell>
          <cell r="U128">
            <v>0</v>
          </cell>
          <cell r="V128">
            <v>0</v>
          </cell>
          <cell r="X128">
            <v>0</v>
          </cell>
        </row>
        <row r="129">
          <cell r="A129" t="str">
            <v>Tasmanian Alkaloids</v>
          </cell>
          <cell r="C129">
            <v>19225</v>
          </cell>
          <cell r="D129">
            <v>19178</v>
          </cell>
          <cell r="E129">
            <v>0</v>
          </cell>
          <cell r="G129">
            <v>47</v>
          </cell>
          <cell r="H129">
            <v>0.24507247888205236</v>
          </cell>
          <cell r="I129">
            <v>0</v>
          </cell>
          <cell r="K129">
            <v>0</v>
          </cell>
          <cell r="L129">
            <v>47</v>
          </cell>
          <cell r="N129">
            <v>0.24507247888205239</v>
          </cell>
          <cell r="O129">
            <v>19225</v>
          </cell>
          <cell r="Q129">
            <v>0</v>
          </cell>
          <cell r="R129">
            <v>19225</v>
          </cell>
          <cell r="U129">
            <v>0</v>
          </cell>
          <cell r="V129">
            <v>0</v>
          </cell>
          <cell r="X129">
            <v>0</v>
          </cell>
        </row>
        <row r="130">
          <cell r="A130" t="str">
            <v>Noramco USA</v>
          </cell>
          <cell r="C130">
            <v>5363</v>
          </cell>
          <cell r="D130">
            <v>5338</v>
          </cell>
          <cell r="E130">
            <v>0</v>
          </cell>
          <cell r="G130">
            <v>25</v>
          </cell>
          <cell r="H130">
            <v>0.46834020232296747</v>
          </cell>
          <cell r="I130">
            <v>25</v>
          </cell>
          <cell r="K130">
            <v>0.46834020232296747</v>
          </cell>
          <cell r="L130">
            <v>0</v>
          </cell>
          <cell r="N130">
            <v>0</v>
          </cell>
          <cell r="O130">
            <v>5363</v>
          </cell>
          <cell r="Q130">
            <v>0</v>
          </cell>
          <cell r="R130">
            <v>5363</v>
          </cell>
          <cell r="U130">
            <v>0</v>
          </cell>
          <cell r="V130">
            <v>0</v>
          </cell>
          <cell r="X130">
            <v>0</v>
          </cell>
        </row>
        <row r="131">
          <cell r="A131" t="str">
            <v>Alza Mfg Ireland</v>
          </cell>
          <cell r="C131">
            <v>-3756</v>
          </cell>
          <cell r="D131">
            <v>-909</v>
          </cell>
          <cell r="E131">
            <v>0</v>
          </cell>
          <cell r="G131">
            <v>-2847</v>
          </cell>
          <cell r="H131">
            <v>-313.20132013201322</v>
          </cell>
          <cell r="I131">
            <v>-2896.0898876404494</v>
          </cell>
          <cell r="K131">
            <v>-318.60174781523096</v>
          </cell>
          <cell r="L131">
            <v>49.089887640450037</v>
          </cell>
          <cell r="N131">
            <v>5.4004276832177132</v>
          </cell>
          <cell r="O131">
            <v>-3756</v>
          </cell>
          <cell r="Q131">
            <v>0</v>
          </cell>
          <cell r="R131">
            <v>-3756</v>
          </cell>
          <cell r="U131">
            <v>0</v>
          </cell>
          <cell r="V131">
            <v>0</v>
          </cell>
          <cell r="X131">
            <v>0</v>
          </cell>
        </row>
        <row r="132">
          <cell r="A132" t="str">
            <v>Subtot Sourcing</v>
          </cell>
          <cell r="B132" t="str">
            <v>Subtot Sourcing</v>
          </cell>
          <cell r="C132">
            <v>1164132</v>
          </cell>
          <cell r="D132">
            <v>1158114</v>
          </cell>
          <cell r="E132">
            <v>0</v>
          </cell>
          <cell r="G132">
            <v>6018</v>
          </cell>
          <cell r="H132">
            <v>0.51963796310207799</v>
          </cell>
          <cell r="J132">
            <v>15551.899087408507</v>
          </cell>
          <cell r="L132">
            <v>1.3428642678880067</v>
          </cell>
          <cell r="N132">
            <v>-9533.8990874085084</v>
          </cell>
          <cell r="Q132">
            <v>-0.82322630478592862</v>
          </cell>
          <cell r="S132">
            <v>1164132</v>
          </cell>
          <cell r="V132">
            <v>0</v>
          </cell>
          <cell r="X132">
            <v>1164132</v>
          </cell>
          <cell r="Z132">
            <v>0</v>
          </cell>
          <cell r="AA132">
            <v>0</v>
          </cell>
          <cell r="AC132">
            <v>0</v>
          </cell>
        </row>
        <row r="133">
          <cell r="A133" t="str">
            <v>Ttl Shetty</v>
          </cell>
          <cell r="B133" t="str">
            <v>Ttl Shetty</v>
          </cell>
          <cell r="C133">
            <v>1721215</v>
          </cell>
          <cell r="D133">
            <v>1723254</v>
          </cell>
          <cell r="E133">
            <v>0</v>
          </cell>
          <cell r="G133">
            <v>-2039</v>
          </cell>
          <cell r="H133">
            <v>-0.11832266166218096</v>
          </cell>
          <cell r="J133">
            <v>14806.403659201926</v>
          </cell>
          <cell r="L133">
            <v>0.85921191299726729</v>
          </cell>
          <cell r="N133">
            <v>-16845.403659201926</v>
          </cell>
          <cell r="Q133">
            <v>-0.97753457465944826</v>
          </cell>
          <cell r="S133">
            <v>1721215</v>
          </cell>
          <cell r="V133">
            <v>0</v>
          </cell>
          <cell r="X133">
            <v>1721215</v>
          </cell>
          <cell r="Z133">
            <v>0</v>
          </cell>
          <cell r="AA133">
            <v>0</v>
          </cell>
          <cell r="AC133">
            <v>0</v>
          </cell>
        </row>
        <row r="134">
          <cell r="A134" t="str">
            <v>Ortho Biotech CFC PR</v>
          </cell>
          <cell r="C134">
            <v>119726</v>
          </cell>
          <cell r="D134">
            <v>114091</v>
          </cell>
          <cell r="E134">
            <v>0</v>
          </cell>
          <cell r="G134">
            <v>5635</v>
          </cell>
          <cell r="H134">
            <v>4.9390398892112435</v>
          </cell>
          <cell r="I134">
            <v>5635</v>
          </cell>
          <cell r="K134">
            <v>4.9390398892112435</v>
          </cell>
          <cell r="L134">
            <v>0</v>
          </cell>
          <cell r="N134">
            <v>0</v>
          </cell>
          <cell r="O134">
            <v>119726</v>
          </cell>
          <cell r="Q134">
            <v>0</v>
          </cell>
          <cell r="R134">
            <v>119726</v>
          </cell>
          <cell r="U134">
            <v>0</v>
          </cell>
          <cell r="V134">
            <v>0</v>
          </cell>
          <cell r="X134">
            <v>0</v>
          </cell>
        </row>
        <row r="135">
          <cell r="A135" t="str">
            <v>Total Shetty/Sourcings</v>
          </cell>
          <cell r="B135" t="str">
            <v>Total Shetty/Sourcings</v>
          </cell>
          <cell r="C135">
            <v>1840941</v>
          </cell>
          <cell r="D135">
            <v>1837345</v>
          </cell>
          <cell r="E135">
            <v>0</v>
          </cell>
          <cell r="G135">
            <v>3596</v>
          </cell>
          <cell r="H135">
            <v>0.19571718974933941</v>
          </cell>
          <cell r="J135">
            <v>20441.403659201926</v>
          </cell>
          <cell r="L135">
            <v>1.1125511898528546</v>
          </cell>
          <cell r="N135">
            <v>-16845.403659201926</v>
          </cell>
          <cell r="Q135">
            <v>-0.9168340001035149</v>
          </cell>
          <cell r="S135">
            <v>1840941</v>
          </cell>
          <cell r="V135">
            <v>0</v>
          </cell>
          <cell r="X135">
            <v>1840941</v>
          </cell>
          <cell r="Z135">
            <v>0</v>
          </cell>
          <cell r="AA135">
            <v>0</v>
          </cell>
          <cell r="AC135">
            <v>0</v>
          </cell>
        </row>
        <row r="137">
          <cell r="A137" t="str">
            <v>PGSM USA</v>
          </cell>
          <cell r="C137">
            <v>-62380</v>
          </cell>
          <cell r="D137">
            <v>-64134</v>
          </cell>
          <cell r="E137">
            <v>0</v>
          </cell>
          <cell r="G137">
            <v>1754</v>
          </cell>
          <cell r="H137">
            <v>2.7348988056257215</v>
          </cell>
          <cell r="I137">
            <v>1754</v>
          </cell>
          <cell r="K137">
            <v>2.7348988056257215</v>
          </cell>
          <cell r="L137">
            <v>0</v>
          </cell>
          <cell r="N137">
            <v>0</v>
          </cell>
          <cell r="O137">
            <v>-62380</v>
          </cell>
          <cell r="Q137">
            <v>0</v>
          </cell>
          <cell r="R137">
            <v>-62380</v>
          </cell>
          <cell r="U137">
            <v>0</v>
          </cell>
          <cell r="V137">
            <v>0</v>
          </cell>
          <cell r="X137">
            <v>0</v>
          </cell>
        </row>
        <row r="138">
          <cell r="A138" t="str">
            <v>PGSM Beerse</v>
          </cell>
          <cell r="C138">
            <v>-16568</v>
          </cell>
          <cell r="D138">
            <v>-17003</v>
          </cell>
          <cell r="E138">
            <v>0</v>
          </cell>
          <cell r="G138">
            <v>435</v>
          </cell>
          <cell r="H138">
            <v>2.5583720519908253</v>
          </cell>
          <cell r="I138">
            <v>217.8562562562563</v>
          </cell>
          <cell r="K138">
            <v>1.2812812812812817</v>
          </cell>
          <cell r="L138">
            <v>217.1437437437437</v>
          </cell>
          <cell r="N138">
            <v>1.2770907707095436</v>
          </cell>
          <cell r="O138">
            <v>-16568</v>
          </cell>
          <cell r="Q138">
            <v>0</v>
          </cell>
          <cell r="R138">
            <v>-16568</v>
          </cell>
          <cell r="U138">
            <v>0</v>
          </cell>
          <cell r="V138">
            <v>0</v>
          </cell>
          <cell r="X138">
            <v>0</v>
          </cell>
        </row>
        <row r="139">
          <cell r="A139" t="str">
            <v>PGSM Crane</v>
          </cell>
          <cell r="B139" t="str">
            <v>PGSM Crane</v>
          </cell>
          <cell r="C139">
            <v>-78948</v>
          </cell>
          <cell r="D139">
            <v>-81137</v>
          </cell>
          <cell r="E139">
            <v>0</v>
          </cell>
          <cell r="G139">
            <v>2189</v>
          </cell>
          <cell r="H139">
            <v>2.6979060108212036</v>
          </cell>
          <cell r="J139">
            <v>1971.8562562562568</v>
          </cell>
          <cell r="L139">
            <v>2.4302799662992927</v>
          </cell>
          <cell r="N139">
            <v>217.1437437437431</v>
          </cell>
          <cell r="Q139">
            <v>0.26762604452191169</v>
          </cell>
          <cell r="S139">
            <v>-78948</v>
          </cell>
          <cell r="V139">
            <v>0</v>
          </cell>
          <cell r="X139">
            <v>-78948</v>
          </cell>
          <cell r="Z139">
            <v>0</v>
          </cell>
          <cell r="AA139">
            <v>0</v>
          </cell>
          <cell r="AC139">
            <v>0</v>
          </cell>
        </row>
        <row r="140">
          <cell r="A140" t="str">
            <v>PRD-Beerse</v>
          </cell>
          <cell r="C140">
            <v>-506883</v>
          </cell>
          <cell r="D140">
            <v>-528732</v>
          </cell>
          <cell r="E140">
            <v>0</v>
          </cell>
          <cell r="G140">
            <v>21849</v>
          </cell>
          <cell r="H140">
            <v>4.1323392569392432</v>
          </cell>
          <cell r="I140">
            <v>15195.84809257288</v>
          </cell>
          <cell r="K140">
            <v>2.8740170998866876</v>
          </cell>
          <cell r="L140">
            <v>6653.1519074271182</v>
          </cell>
          <cell r="N140">
            <v>1.2583221570525569</v>
          </cell>
          <cell r="O140">
            <v>-506883</v>
          </cell>
          <cell r="Q140">
            <v>0</v>
          </cell>
          <cell r="R140">
            <v>-506883</v>
          </cell>
          <cell r="U140">
            <v>0</v>
          </cell>
          <cell r="V140">
            <v>0</v>
          </cell>
          <cell r="X140">
            <v>0</v>
          </cell>
        </row>
        <row r="141">
          <cell r="A141" t="str">
            <v>PRD USA</v>
          </cell>
          <cell r="C141">
            <v>-475353</v>
          </cell>
          <cell r="D141">
            <v>-460148</v>
          </cell>
          <cell r="E141">
            <v>0</v>
          </cell>
          <cell r="G141">
            <v>-15205</v>
          </cell>
          <cell r="H141">
            <v>-3.3043716369515899</v>
          </cell>
          <cell r="I141">
            <v>-15205</v>
          </cell>
          <cell r="K141">
            <v>-3.3043716369515899</v>
          </cell>
          <cell r="L141">
            <v>0</v>
          </cell>
          <cell r="N141">
            <v>0</v>
          </cell>
          <cell r="O141">
            <v>-475353</v>
          </cell>
          <cell r="Q141">
            <v>0</v>
          </cell>
          <cell r="R141">
            <v>-475353</v>
          </cell>
          <cell r="U141">
            <v>0</v>
          </cell>
          <cell r="V141">
            <v>0</v>
          </cell>
          <cell r="X141">
            <v>0</v>
          </cell>
        </row>
        <row r="142">
          <cell r="A142" t="str">
            <v>JRF PRI UK</v>
          </cell>
          <cell r="C142">
            <v>-63078</v>
          </cell>
          <cell r="D142">
            <v>-70431</v>
          </cell>
          <cell r="E142">
            <v>0</v>
          </cell>
          <cell r="G142">
            <v>7353</v>
          </cell>
          <cell r="H142">
            <v>10.440005111385611</v>
          </cell>
          <cell r="I142">
            <v>6978.4219429676177</v>
          </cell>
          <cell r="K142">
            <v>9.9081681971967139</v>
          </cell>
          <cell r="L142">
            <v>374.57805703238233</v>
          </cell>
          <cell r="N142">
            <v>0.53183691418889456</v>
          </cell>
          <cell r="O142">
            <v>-63078</v>
          </cell>
          <cell r="Q142">
            <v>0</v>
          </cell>
          <cell r="R142">
            <v>-63078</v>
          </cell>
          <cell r="U142">
            <v>0</v>
          </cell>
          <cell r="V142">
            <v>0</v>
          </cell>
          <cell r="X142">
            <v>0</v>
          </cell>
        </row>
        <row r="143">
          <cell r="A143" t="str">
            <v>Ttl PRD</v>
          </cell>
          <cell r="B143" t="str">
            <v>Ttl PRD</v>
          </cell>
          <cell r="C143">
            <v>-1045314</v>
          </cell>
          <cell r="D143">
            <v>-1059311</v>
          </cell>
          <cell r="E143">
            <v>0</v>
          </cell>
          <cell r="G143">
            <v>13997</v>
          </cell>
          <cell r="H143">
            <v>1.3213305629791441</v>
          </cell>
          <cell r="J143">
            <v>6969.2700355404977</v>
          </cell>
          <cell r="L143">
            <v>0.65790594410333669</v>
          </cell>
          <cell r="N143">
            <v>7027.7299644595023</v>
          </cell>
          <cell r="Q143">
            <v>0.6634246188758075</v>
          </cell>
          <cell r="S143">
            <v>-1045314</v>
          </cell>
          <cell r="V143">
            <v>0</v>
          </cell>
          <cell r="X143">
            <v>-1045314</v>
          </cell>
          <cell r="Z143">
            <v>0</v>
          </cell>
          <cell r="AA143">
            <v>0</v>
          </cell>
          <cell r="AC143">
            <v>0</v>
          </cell>
        </row>
        <row r="144">
          <cell r="A144" t="str">
            <v>Centocor R&amp;D USA</v>
          </cell>
          <cell r="C144">
            <v>-248222</v>
          </cell>
          <cell r="D144">
            <v>-246884</v>
          </cell>
          <cell r="E144">
            <v>0</v>
          </cell>
          <cell r="G144">
            <v>-1338</v>
          </cell>
          <cell r="H144">
            <v>-0.54195492620015873</v>
          </cell>
          <cell r="I144">
            <v>-1338</v>
          </cell>
          <cell r="K144">
            <v>-0.54195492620015873</v>
          </cell>
          <cell r="L144">
            <v>-2.9103830456733704E-13</v>
          </cell>
          <cell r="N144">
            <v>0</v>
          </cell>
          <cell r="O144">
            <v>-248222</v>
          </cell>
          <cell r="Q144">
            <v>0</v>
          </cell>
          <cell r="R144">
            <v>-248222</v>
          </cell>
          <cell r="U144">
            <v>0</v>
          </cell>
          <cell r="V144">
            <v>0</v>
          </cell>
          <cell r="X144">
            <v>0</v>
          </cell>
        </row>
        <row r="145">
          <cell r="A145" t="str">
            <v>Tibotec-Virco Belgium</v>
          </cell>
          <cell r="C145">
            <v>-126129</v>
          </cell>
          <cell r="D145">
            <v>-127785</v>
          </cell>
          <cell r="E145">
            <v>0</v>
          </cell>
          <cell r="G145">
            <v>1656</v>
          </cell>
          <cell r="H145">
            <v>1.2959267519661932</v>
          </cell>
          <cell r="I145">
            <v>0</v>
          </cell>
          <cell r="K145">
            <v>0</v>
          </cell>
          <cell r="L145">
            <v>1656</v>
          </cell>
          <cell r="N145">
            <v>1.2959267519661932</v>
          </cell>
          <cell r="O145">
            <v>-126129</v>
          </cell>
          <cell r="Q145">
            <v>0</v>
          </cell>
          <cell r="R145">
            <v>-126129</v>
          </cell>
          <cell r="U145">
            <v>0</v>
          </cell>
          <cell r="V145">
            <v>0</v>
          </cell>
          <cell r="X145">
            <v>0</v>
          </cell>
        </row>
        <row r="146">
          <cell r="A146" t="str">
            <v>3-Dimensional Pharm USA</v>
          </cell>
          <cell r="C146">
            <v>-23162</v>
          </cell>
          <cell r="D146">
            <v>0</v>
          </cell>
          <cell r="E146">
            <v>0</v>
          </cell>
          <cell r="G146">
            <v>-23162</v>
          </cell>
          <cell r="H146">
            <v>0</v>
          </cell>
          <cell r="I146">
            <v>-23162</v>
          </cell>
          <cell r="K146">
            <v>0</v>
          </cell>
          <cell r="L146">
            <v>0</v>
          </cell>
          <cell r="N146">
            <v>0</v>
          </cell>
          <cell r="O146">
            <v>-23162</v>
          </cell>
          <cell r="Q146">
            <v>0</v>
          </cell>
          <cell r="R146">
            <v>-23162</v>
          </cell>
          <cell r="U146">
            <v>0</v>
          </cell>
          <cell r="V146">
            <v>0</v>
          </cell>
          <cell r="X146">
            <v>0</v>
          </cell>
        </row>
        <row r="148">
          <cell r="A148" t="str">
            <v>Alza USA</v>
          </cell>
          <cell r="C148">
            <v>-213836</v>
          </cell>
          <cell r="D148">
            <v>-214148</v>
          </cell>
          <cell r="E148">
            <v>0</v>
          </cell>
          <cell r="G148">
            <v>312</v>
          </cell>
          <cell r="H148">
            <v>0.14569363244111549</v>
          </cell>
          <cell r="I148">
            <v>312</v>
          </cell>
          <cell r="K148">
            <v>0.14569363244111552</v>
          </cell>
          <cell r="L148">
            <v>0</v>
          </cell>
          <cell r="N148">
            <v>-5.3290705182007512E-17</v>
          </cell>
          <cell r="O148">
            <v>-213836</v>
          </cell>
          <cell r="Q148">
            <v>0</v>
          </cell>
          <cell r="R148">
            <v>-213836</v>
          </cell>
          <cell r="U148">
            <v>0</v>
          </cell>
          <cell r="V148">
            <v>0</v>
          </cell>
          <cell r="X148">
            <v>0</v>
          </cell>
        </row>
        <row r="149">
          <cell r="A149" t="str">
            <v>Total Peterson</v>
          </cell>
          <cell r="B149" t="str">
            <v>Total Peterson</v>
          </cell>
          <cell r="C149">
            <v>-1656663</v>
          </cell>
          <cell r="D149">
            <v>-1648128</v>
          </cell>
          <cell r="E149">
            <v>0</v>
          </cell>
          <cell r="G149">
            <v>-8535</v>
          </cell>
          <cell r="H149">
            <v>-0.51786026328052193</v>
          </cell>
          <cell r="J149">
            <v>-17218.7299644595</v>
          </cell>
          <cell r="L149">
            <v>-1.044744702138396</v>
          </cell>
          <cell r="N149">
            <v>8683.7299644595005</v>
          </cell>
          <cell r="Q149">
            <v>0.52688443885787406</v>
          </cell>
          <cell r="S149">
            <v>-1656663</v>
          </cell>
          <cell r="V149">
            <v>0</v>
          </cell>
          <cell r="X149">
            <v>-1656663</v>
          </cell>
          <cell r="Z149">
            <v>0</v>
          </cell>
          <cell r="AA149">
            <v>0</v>
          </cell>
          <cell r="AC149">
            <v>0</v>
          </cell>
        </row>
        <row r="150">
          <cell r="A150" t="str">
            <v>Ttl Pharm ex Corp + Grp E</v>
          </cell>
          <cell r="B150" t="str">
            <v>Ttl Pharm ex Corp + Grp E</v>
          </cell>
          <cell r="C150">
            <v>4651551</v>
          </cell>
          <cell r="D150">
            <v>4555841</v>
          </cell>
          <cell r="E150">
            <v>0</v>
          </cell>
          <cell r="G150">
            <v>95710</v>
          </cell>
          <cell r="H150">
            <v>2.1008195852313545</v>
          </cell>
          <cell r="J150">
            <v>107900.21117812155</v>
          </cell>
          <cell r="L150">
            <v>2.3683928209549361</v>
          </cell>
          <cell r="N150">
            <v>-12190.211178121548</v>
          </cell>
          <cell r="Q150">
            <v>-0.26757323572358133</v>
          </cell>
          <cell r="S150">
            <v>4651551</v>
          </cell>
          <cell r="V150">
            <v>0</v>
          </cell>
          <cell r="X150">
            <v>4651551</v>
          </cell>
          <cell r="Z150">
            <v>0</v>
          </cell>
          <cell r="AA150">
            <v>0</v>
          </cell>
          <cell r="AC150">
            <v>0</v>
          </cell>
        </row>
        <row r="153">
          <cell r="A153" t="str">
            <v>Pharmaceutical Grp w/aj</v>
          </cell>
          <cell r="B153" t="str">
            <v>Pharmaceutical Grp w/aj</v>
          </cell>
          <cell r="C153">
            <v>4651551</v>
          </cell>
          <cell r="D153">
            <v>4555841</v>
          </cell>
          <cell r="E153">
            <v>0</v>
          </cell>
          <cell r="G153">
            <v>95710</v>
          </cell>
          <cell r="H153">
            <v>2.1008195852313545</v>
          </cell>
          <cell r="J153">
            <v>107900.21117812155</v>
          </cell>
          <cell r="L153">
            <v>2.3683928209549361</v>
          </cell>
          <cell r="N153">
            <v>-12190.211178121548</v>
          </cell>
          <cell r="Q153">
            <v>-0.26757323572358133</v>
          </cell>
          <cell r="S153">
            <v>4651551</v>
          </cell>
          <cell r="V153">
            <v>0</v>
          </cell>
          <cell r="X153">
            <v>4651551</v>
          </cell>
          <cell r="Z153">
            <v>0</v>
          </cell>
          <cell r="AA153">
            <v>0</v>
          </cell>
          <cell r="AC153">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UM SGH vs JU vs. 02ACT complet"/>
      <sheetName val="SUM Q303JU vs. Q302ACT complete"/>
      <sheetName val="Quarter Analysis"/>
      <sheetName val="PRD"/>
      <sheetName val="SUM 03SGH vs 03BP complete"/>
      <sheetName val="Backup SUMMARY  03AU vs. 03BP"/>
      <sheetName val="As Rep S&amp;I YTD (vs. JU)complete"/>
      <sheetName val="Sales AU vs JU"/>
      <sheetName val="Income AU vs JU"/>
      <sheetName val="As Rep S&amp;I YTD (vs. BP)"/>
      <sheetName val="FY Sales AU vs BP"/>
      <sheetName val="FY_inc_AU_vs_BP"/>
      <sheetName val="As Rep S&amp;I YTD (vs. PY)"/>
      <sheetName val="FY AU Sales vs PY"/>
      <sheetName val="FY AU Income vs PY"/>
      <sheetName val="As Rep S&amp;I QTD (vs. PY)complete"/>
      <sheetName val="As Rep S&amp;I QTD (vs. BP)"/>
      <sheetName val="grp adj"/>
      <sheetName val="3Q Sales AU vs BP"/>
      <sheetName val="3Q income AU vs BP"/>
      <sheetName val="3Q sales AU vs PY"/>
      <sheetName val="3Q income AU vs PY"/>
    </sheetNames>
    <sheetDataSet>
      <sheetData sheetId="0"/>
      <sheetData sheetId="1"/>
      <sheetData sheetId="2"/>
      <sheetData sheetId="3"/>
      <sheetData sheetId="4"/>
      <sheetData sheetId="5"/>
      <sheetData sheetId="6"/>
      <sheetData sheetId="7"/>
      <sheetData sheetId="8" refreshError="1">
        <row r="13">
          <cell r="A13" t="str">
            <v>Ortho-McNeil Pharm U</v>
          </cell>
          <cell r="C13">
            <v>3732249</v>
          </cell>
          <cell r="D13">
            <v>3673125</v>
          </cell>
          <cell r="E13">
            <v>0</v>
          </cell>
          <cell r="G13">
            <v>59124</v>
          </cell>
          <cell r="H13">
            <v>1.6096375701888719</v>
          </cell>
          <cell r="I13">
            <v>59124</v>
          </cell>
          <cell r="K13">
            <v>1.6096375701888721</v>
          </cell>
          <cell r="L13">
            <v>0</v>
          </cell>
          <cell r="N13">
            <v>0</v>
          </cell>
          <cell r="O13">
            <v>3732249</v>
          </cell>
          <cell r="Q13">
            <v>0</v>
          </cell>
          <cell r="R13">
            <v>3732249</v>
          </cell>
          <cell r="U13">
            <v>0</v>
          </cell>
          <cell r="V13">
            <v>0</v>
          </cell>
          <cell r="X13">
            <v>0</v>
          </cell>
        </row>
        <row r="14">
          <cell r="A14" t="str">
            <v>Total OMP</v>
          </cell>
          <cell r="B14" t="str">
            <v>Total OMP</v>
          </cell>
          <cell r="C14">
            <v>3732249</v>
          </cell>
          <cell r="D14">
            <v>3673125</v>
          </cell>
          <cell r="E14">
            <v>0</v>
          </cell>
          <cell r="G14">
            <v>59124</v>
          </cell>
          <cell r="H14">
            <v>1.6096375701888719</v>
          </cell>
          <cell r="J14">
            <v>59124</v>
          </cell>
          <cell r="L14">
            <v>1.6096375701888719</v>
          </cell>
          <cell r="N14">
            <v>0</v>
          </cell>
          <cell r="Q14">
            <v>0</v>
          </cell>
          <cell r="S14">
            <v>3732249</v>
          </cell>
          <cell r="V14">
            <v>0</v>
          </cell>
          <cell r="X14">
            <v>3732249</v>
          </cell>
          <cell r="Z14">
            <v>0</v>
          </cell>
          <cell r="AA14">
            <v>0</v>
          </cell>
          <cell r="AC14">
            <v>0</v>
          </cell>
        </row>
        <row r="15">
          <cell r="A15" t="str">
            <v>Janssen USA</v>
          </cell>
          <cell r="C15">
            <v>3320162</v>
          </cell>
          <cell r="D15">
            <v>3302851</v>
          </cell>
          <cell r="E15">
            <v>0</v>
          </cell>
          <cell r="G15">
            <v>17311</v>
          </cell>
          <cell r="H15">
            <v>0.52412294711447782</v>
          </cell>
          <cell r="I15">
            <v>17311</v>
          </cell>
          <cell r="K15">
            <v>0.52412294711447782</v>
          </cell>
          <cell r="L15">
            <v>2.3283064365386963E-12</v>
          </cell>
          <cell r="N15">
            <v>0</v>
          </cell>
          <cell r="O15">
            <v>3320162</v>
          </cell>
          <cell r="Q15">
            <v>0</v>
          </cell>
          <cell r="R15">
            <v>3320162</v>
          </cell>
          <cell r="U15">
            <v>0</v>
          </cell>
          <cell r="V15">
            <v>0</v>
          </cell>
          <cell r="X15">
            <v>0</v>
          </cell>
        </row>
        <row r="16">
          <cell r="A16" t="str">
            <v>Ttl Janssen USA</v>
          </cell>
          <cell r="B16" t="str">
            <v>Ttl Janssen USA</v>
          </cell>
          <cell r="C16">
            <v>3320162</v>
          </cell>
          <cell r="D16">
            <v>3302851</v>
          </cell>
          <cell r="E16">
            <v>0</v>
          </cell>
          <cell r="G16">
            <v>17311</v>
          </cell>
          <cell r="H16">
            <v>0.52412294711447782</v>
          </cell>
          <cell r="J16">
            <v>17311</v>
          </cell>
          <cell r="L16">
            <v>0.52412294711447782</v>
          </cell>
          <cell r="N16">
            <v>2.3283064365386963E-12</v>
          </cell>
          <cell r="Q16">
            <v>0</v>
          </cell>
          <cell r="S16">
            <v>3320162</v>
          </cell>
          <cell r="V16">
            <v>0</v>
          </cell>
          <cell r="X16">
            <v>3320162</v>
          </cell>
          <cell r="Z16">
            <v>0</v>
          </cell>
          <cell r="AA16">
            <v>0</v>
          </cell>
          <cell r="AC16">
            <v>0</v>
          </cell>
        </row>
        <row r="17">
          <cell r="A17" t="str">
            <v>Jan-Ortho Canada</v>
          </cell>
          <cell r="C17">
            <v>286520</v>
          </cell>
          <cell r="D17">
            <v>285717</v>
          </cell>
          <cell r="E17">
            <v>0</v>
          </cell>
          <cell r="G17">
            <v>803</v>
          </cell>
          <cell r="H17">
            <v>0.28104733005036453</v>
          </cell>
          <cell r="I17">
            <v>4348.86028177964</v>
          </cell>
          <cell r="K17">
            <v>1.5220866387998055</v>
          </cell>
          <cell r="L17">
            <v>-3545.8602817796404</v>
          </cell>
          <cell r="N17">
            <v>-1.2410393087494409</v>
          </cell>
          <cell r="O17">
            <v>286520</v>
          </cell>
          <cell r="Q17">
            <v>0</v>
          </cell>
          <cell r="R17">
            <v>286520</v>
          </cell>
          <cell r="U17">
            <v>0</v>
          </cell>
          <cell r="V17">
            <v>0</v>
          </cell>
          <cell r="X17">
            <v>0</v>
          </cell>
        </row>
        <row r="18">
          <cell r="A18" t="str">
            <v>JOI Canada</v>
          </cell>
          <cell r="B18" t="str">
            <v>JOI Canada</v>
          </cell>
          <cell r="C18">
            <v>286520</v>
          </cell>
          <cell r="D18">
            <v>285717</v>
          </cell>
          <cell r="E18">
            <v>0</v>
          </cell>
          <cell r="G18">
            <v>803</v>
          </cell>
          <cell r="H18">
            <v>0.28104733005036453</v>
          </cell>
          <cell r="J18">
            <v>4348.86028177964</v>
          </cell>
          <cell r="L18">
            <v>1.5220866387998055</v>
          </cell>
          <cell r="N18">
            <v>-3545.8602817796404</v>
          </cell>
          <cell r="Q18">
            <v>-1.2410393087494409</v>
          </cell>
          <cell r="S18">
            <v>286520</v>
          </cell>
          <cell r="V18">
            <v>0</v>
          </cell>
          <cell r="X18">
            <v>286520</v>
          </cell>
          <cell r="Z18">
            <v>0</v>
          </cell>
          <cell r="AA18">
            <v>0</v>
          </cell>
          <cell r="AC18">
            <v>0</v>
          </cell>
        </row>
        <row r="19">
          <cell r="A19" t="str">
            <v>Ortho Biotech Int'l</v>
          </cell>
          <cell r="C19">
            <v>5607</v>
          </cell>
          <cell r="D19">
            <v>8572</v>
          </cell>
          <cell r="E19">
            <v>0</v>
          </cell>
          <cell r="G19">
            <v>-2965</v>
          </cell>
          <cell r="H19">
            <v>-34.589360709286055</v>
          </cell>
          <cell r="I19">
            <v>-2965</v>
          </cell>
          <cell r="K19">
            <v>-34.589360709286041</v>
          </cell>
          <cell r="L19">
            <v>-5.8207660913467408E-13</v>
          </cell>
          <cell r="N19">
            <v>-4.5474735088646413E-15</v>
          </cell>
          <cell r="O19">
            <v>5607</v>
          </cell>
          <cell r="Q19">
            <v>0</v>
          </cell>
          <cell r="R19">
            <v>5607</v>
          </cell>
          <cell r="U19">
            <v>0</v>
          </cell>
          <cell r="V19">
            <v>0</v>
          </cell>
          <cell r="X19">
            <v>0</v>
          </cell>
        </row>
        <row r="20">
          <cell r="A20" t="str">
            <v>Alza Sourcing USA</v>
          </cell>
          <cell r="C20">
            <v>158328</v>
          </cell>
          <cell r="D20">
            <v>152362</v>
          </cell>
          <cell r="E20">
            <v>0</v>
          </cell>
          <cell r="G20">
            <v>5966</v>
          </cell>
          <cell r="H20">
            <v>3.9156745120174326</v>
          </cell>
          <cell r="I20">
            <v>5966</v>
          </cell>
          <cell r="K20">
            <v>3.9156745120174326</v>
          </cell>
          <cell r="L20">
            <v>0</v>
          </cell>
          <cell r="N20">
            <v>0</v>
          </cell>
          <cell r="O20">
            <v>158328</v>
          </cell>
          <cell r="Q20">
            <v>0</v>
          </cell>
          <cell r="R20">
            <v>158328</v>
          </cell>
          <cell r="U20">
            <v>0</v>
          </cell>
          <cell r="V20">
            <v>0</v>
          </cell>
          <cell r="X20">
            <v>0</v>
          </cell>
        </row>
        <row r="21">
          <cell r="A21" t="str">
            <v>Ttl Norton</v>
          </cell>
          <cell r="B21" t="str">
            <v>Ttl Norton</v>
          </cell>
          <cell r="C21">
            <v>7502866</v>
          </cell>
          <cell r="D21">
            <v>7422627</v>
          </cell>
          <cell r="E21">
            <v>0</v>
          </cell>
          <cell r="G21">
            <v>80239</v>
          </cell>
          <cell r="H21">
            <v>1.0810054176237065</v>
          </cell>
          <cell r="J21">
            <v>83784.860281779649</v>
          </cell>
          <cell r="L21">
            <v>1.1287763790606702</v>
          </cell>
          <cell r="N21">
            <v>-3545.8602817796545</v>
          </cell>
          <cell r="Q21">
            <v>-4.7770961436963688E-2</v>
          </cell>
          <cell r="S21">
            <v>7502866</v>
          </cell>
          <cell r="V21">
            <v>0</v>
          </cell>
          <cell r="X21">
            <v>7502866</v>
          </cell>
          <cell r="Z21">
            <v>0</v>
          </cell>
          <cell r="AA21">
            <v>0</v>
          </cell>
          <cell r="AC21">
            <v>0</v>
          </cell>
        </row>
        <row r="22">
          <cell r="A22" t="str">
            <v>Ortho Biotech Canada</v>
          </cell>
          <cell r="C22">
            <v>130300</v>
          </cell>
          <cell r="D22">
            <v>131912</v>
          </cell>
          <cell r="E22">
            <v>0</v>
          </cell>
          <cell r="G22">
            <v>-1612</v>
          </cell>
          <cell r="H22">
            <v>-1.2220268057492871</v>
          </cell>
          <cell r="I22">
            <v>0</v>
          </cell>
          <cell r="K22">
            <v>0</v>
          </cell>
          <cell r="L22">
            <v>-1612</v>
          </cell>
          <cell r="N22">
            <v>-1.2220268057492871</v>
          </cell>
          <cell r="O22">
            <v>130300</v>
          </cell>
          <cell r="Q22">
            <v>0</v>
          </cell>
          <cell r="R22">
            <v>130300</v>
          </cell>
          <cell r="U22">
            <v>0</v>
          </cell>
          <cell r="V22">
            <v>0</v>
          </cell>
          <cell r="X22">
            <v>0</v>
          </cell>
        </row>
        <row r="23">
          <cell r="A23" t="str">
            <v>OBI Canada</v>
          </cell>
          <cell r="B23" t="str">
            <v>OBI Canada</v>
          </cell>
          <cell r="C23">
            <v>130300</v>
          </cell>
          <cell r="D23">
            <v>131912</v>
          </cell>
          <cell r="E23">
            <v>0</v>
          </cell>
          <cell r="G23">
            <v>-1612</v>
          </cell>
          <cell r="H23">
            <v>-1.2220268057492871</v>
          </cell>
          <cell r="J23">
            <v>0</v>
          </cell>
          <cell r="L23">
            <v>0</v>
          </cell>
          <cell r="N23">
            <v>-1612</v>
          </cell>
          <cell r="Q23">
            <v>-1.2220268057492871</v>
          </cell>
          <cell r="S23">
            <v>130300</v>
          </cell>
          <cell r="V23">
            <v>0</v>
          </cell>
          <cell r="X23">
            <v>130300</v>
          </cell>
          <cell r="Z23">
            <v>0</v>
          </cell>
          <cell r="AA23">
            <v>0</v>
          </cell>
          <cell r="AC23">
            <v>0</v>
          </cell>
        </row>
        <row r="24">
          <cell r="A24" t="str">
            <v>Ortho Biotech France</v>
          </cell>
          <cell r="C24">
            <v>135520</v>
          </cell>
          <cell r="D24">
            <v>137298</v>
          </cell>
          <cell r="E24">
            <v>0</v>
          </cell>
          <cell r="G24">
            <v>-1778</v>
          </cell>
          <cell r="H24">
            <v>-1.2949933720811666</v>
          </cell>
          <cell r="I24">
            <v>0</v>
          </cell>
          <cell r="K24">
            <v>0</v>
          </cell>
          <cell r="L24">
            <v>-1778</v>
          </cell>
          <cell r="N24">
            <v>-1.2949933720811666</v>
          </cell>
          <cell r="O24">
            <v>135520</v>
          </cell>
          <cell r="Q24">
            <v>0</v>
          </cell>
          <cell r="R24">
            <v>135520</v>
          </cell>
          <cell r="U24">
            <v>0</v>
          </cell>
          <cell r="V24">
            <v>0</v>
          </cell>
          <cell r="X24">
            <v>0</v>
          </cell>
        </row>
        <row r="25">
          <cell r="A25" t="str">
            <v>Ortho Biotech German</v>
          </cell>
          <cell r="C25">
            <v>168945</v>
          </cell>
          <cell r="D25">
            <v>171162</v>
          </cell>
          <cell r="E25">
            <v>0</v>
          </cell>
          <cell r="G25">
            <v>-2217</v>
          </cell>
          <cell r="H25">
            <v>-1.2952641357310617</v>
          </cell>
          <cell r="I25">
            <v>0</v>
          </cell>
          <cell r="K25">
            <v>0</v>
          </cell>
          <cell r="L25">
            <v>-2217</v>
          </cell>
          <cell r="N25">
            <v>-1.2952641357310617</v>
          </cell>
          <cell r="O25">
            <v>168945</v>
          </cell>
          <cell r="Q25">
            <v>0</v>
          </cell>
          <cell r="R25">
            <v>168945</v>
          </cell>
          <cell r="U25">
            <v>0</v>
          </cell>
          <cell r="V25">
            <v>0</v>
          </cell>
          <cell r="X25">
            <v>0</v>
          </cell>
        </row>
        <row r="26">
          <cell r="A26" t="str">
            <v>Ortho Biotech Italy</v>
          </cell>
          <cell r="C26">
            <v>164639</v>
          </cell>
          <cell r="D26">
            <v>166800</v>
          </cell>
          <cell r="E26">
            <v>0</v>
          </cell>
          <cell r="G26">
            <v>-2161</v>
          </cell>
          <cell r="H26">
            <v>-1.2955635491606714</v>
          </cell>
          <cell r="I26">
            <v>0</v>
          </cell>
          <cell r="K26">
            <v>0</v>
          </cell>
          <cell r="L26">
            <v>-2161</v>
          </cell>
          <cell r="N26">
            <v>-1.2955635491606712</v>
          </cell>
          <cell r="O26">
            <v>164639</v>
          </cell>
          <cell r="Q26">
            <v>0</v>
          </cell>
          <cell r="R26">
            <v>164639</v>
          </cell>
          <cell r="U26">
            <v>0</v>
          </cell>
          <cell r="V26">
            <v>0</v>
          </cell>
          <cell r="X26">
            <v>0</v>
          </cell>
        </row>
        <row r="27">
          <cell r="A27" t="str">
            <v>Ortho Biotech UK</v>
          </cell>
          <cell r="C27">
            <v>40370</v>
          </cell>
          <cell r="D27">
            <v>40610</v>
          </cell>
          <cell r="E27">
            <v>0</v>
          </cell>
          <cell r="G27">
            <v>-240</v>
          </cell>
          <cell r="H27">
            <v>-0.59098744151686777</v>
          </cell>
          <cell r="I27">
            <v>0</v>
          </cell>
          <cell r="K27">
            <v>0</v>
          </cell>
          <cell r="L27">
            <v>-240</v>
          </cell>
          <cell r="N27">
            <v>-0.59098744151686777</v>
          </cell>
          <cell r="O27">
            <v>40370</v>
          </cell>
          <cell r="Q27">
            <v>0</v>
          </cell>
          <cell r="R27">
            <v>40370</v>
          </cell>
          <cell r="U27">
            <v>0</v>
          </cell>
          <cell r="V27">
            <v>0</v>
          </cell>
          <cell r="X27">
            <v>0</v>
          </cell>
        </row>
        <row r="28">
          <cell r="A28" t="str">
            <v>OBI Europe</v>
          </cell>
          <cell r="B28" t="str">
            <v>OBI Europe</v>
          </cell>
          <cell r="C28">
            <v>509474</v>
          </cell>
          <cell r="D28">
            <v>515870</v>
          </cell>
          <cell r="E28">
            <v>0</v>
          </cell>
          <cell r="G28">
            <v>-6396</v>
          </cell>
          <cell r="H28">
            <v>-1.2398472483377596</v>
          </cell>
          <cell r="J28">
            <v>0</v>
          </cell>
          <cell r="L28">
            <v>0</v>
          </cell>
          <cell r="N28">
            <v>-6396</v>
          </cell>
          <cell r="Q28">
            <v>-1.2398472483377594</v>
          </cell>
          <cell r="S28">
            <v>509474</v>
          </cell>
          <cell r="V28">
            <v>0</v>
          </cell>
          <cell r="X28">
            <v>509474</v>
          </cell>
          <cell r="Z28">
            <v>0</v>
          </cell>
          <cell r="AA28">
            <v>0</v>
          </cell>
          <cell r="AC28">
            <v>0</v>
          </cell>
        </row>
        <row r="29">
          <cell r="A29" t="str">
            <v>Ortho Biotech Zug</v>
          </cell>
          <cell r="C29">
            <v>18677</v>
          </cell>
          <cell r="D29">
            <v>22125</v>
          </cell>
          <cell r="E29">
            <v>0</v>
          </cell>
          <cell r="G29">
            <v>-3448</v>
          </cell>
          <cell r="H29">
            <v>-15.584180790960454</v>
          </cell>
          <cell r="I29">
            <v>-3203.1834965895687</v>
          </cell>
          <cell r="K29">
            <v>-14.477665521308786</v>
          </cell>
          <cell r="L29">
            <v>-244.81650341043076</v>
          </cell>
          <cell r="N29">
            <v>-1.1065152696516658</v>
          </cell>
          <cell r="O29">
            <v>18677</v>
          </cell>
          <cell r="Q29">
            <v>0</v>
          </cell>
          <cell r="R29">
            <v>18677</v>
          </cell>
          <cell r="U29">
            <v>0</v>
          </cell>
          <cell r="V29">
            <v>0</v>
          </cell>
          <cell r="X29">
            <v>0</v>
          </cell>
        </row>
        <row r="30">
          <cell r="A30" t="str">
            <v>OBII Sourcing</v>
          </cell>
          <cell r="B30" t="str">
            <v>OBII Sourcing</v>
          </cell>
          <cell r="C30">
            <v>18677</v>
          </cell>
          <cell r="D30">
            <v>22125</v>
          </cell>
          <cell r="E30">
            <v>0</v>
          </cell>
          <cell r="G30">
            <v>-3448</v>
          </cell>
          <cell r="H30">
            <v>-15.584180790960454</v>
          </cell>
          <cell r="J30">
            <v>-3203.1834965895687</v>
          </cell>
          <cell r="L30">
            <v>-14.477665521308788</v>
          </cell>
          <cell r="N30">
            <v>-244.81650341043076</v>
          </cell>
          <cell r="Q30">
            <v>-1.1065152696516658</v>
          </cell>
          <cell r="S30">
            <v>18677</v>
          </cell>
          <cell r="V30">
            <v>0</v>
          </cell>
          <cell r="X30">
            <v>18677</v>
          </cell>
          <cell r="Z30">
            <v>0</v>
          </cell>
          <cell r="AA30">
            <v>0</v>
          </cell>
          <cell r="AC30">
            <v>0</v>
          </cell>
        </row>
        <row r="31">
          <cell r="A31" t="str">
            <v>Ttl Webb</v>
          </cell>
          <cell r="B31" t="str">
            <v>Ttl Webb</v>
          </cell>
          <cell r="C31">
            <v>658451</v>
          </cell>
          <cell r="D31">
            <v>669907</v>
          </cell>
          <cell r="E31">
            <v>0</v>
          </cell>
          <cell r="G31">
            <v>-11456</v>
          </cell>
          <cell r="H31">
            <v>-1.7100881167087374</v>
          </cell>
          <cell r="J31">
            <v>-3203.1834965895687</v>
          </cell>
          <cell r="L31">
            <v>-0.47815345959805911</v>
          </cell>
          <cell r="N31">
            <v>-8252.8165034104295</v>
          </cell>
          <cell r="Q31">
            <v>-1.2319346571106786</v>
          </cell>
          <cell r="S31">
            <v>658451</v>
          </cell>
          <cell r="V31">
            <v>0</v>
          </cell>
          <cell r="X31">
            <v>658451</v>
          </cell>
          <cell r="Z31">
            <v>0</v>
          </cell>
          <cell r="AA31">
            <v>0</v>
          </cell>
          <cell r="AC31">
            <v>0</v>
          </cell>
        </row>
        <row r="32">
          <cell r="A32" t="str">
            <v>Ortho Biotech USA</v>
          </cell>
          <cell r="C32">
            <v>2940000</v>
          </cell>
          <cell r="D32">
            <v>2950000</v>
          </cell>
          <cell r="E32">
            <v>0</v>
          </cell>
          <cell r="G32">
            <v>-10000</v>
          </cell>
          <cell r="H32">
            <v>-0.33898305084745767</v>
          </cell>
          <cell r="I32">
            <v>-10000</v>
          </cell>
          <cell r="K32">
            <v>-0.33898305084745767</v>
          </cell>
          <cell r="L32">
            <v>0</v>
          </cell>
          <cell r="N32">
            <v>0</v>
          </cell>
          <cell r="O32">
            <v>2940000</v>
          </cell>
          <cell r="Q32">
            <v>0</v>
          </cell>
          <cell r="R32">
            <v>2940000</v>
          </cell>
          <cell r="U32">
            <v>0</v>
          </cell>
          <cell r="V32">
            <v>0</v>
          </cell>
          <cell r="X32">
            <v>0</v>
          </cell>
        </row>
        <row r="33">
          <cell r="A33" t="str">
            <v>Total OBI USA</v>
          </cell>
          <cell r="B33" t="str">
            <v>Total OBI USA</v>
          </cell>
          <cell r="C33">
            <v>2940000</v>
          </cell>
          <cell r="D33">
            <v>2950000</v>
          </cell>
          <cell r="E33">
            <v>0</v>
          </cell>
          <cell r="G33">
            <v>-10000</v>
          </cell>
          <cell r="H33">
            <v>-0.33898305084745767</v>
          </cell>
          <cell r="J33">
            <v>-10000</v>
          </cell>
          <cell r="L33">
            <v>-0.33898305084745767</v>
          </cell>
          <cell r="N33">
            <v>0</v>
          </cell>
          <cell r="Q33">
            <v>0</v>
          </cell>
          <cell r="S33">
            <v>2940000</v>
          </cell>
          <cell r="V33">
            <v>0</v>
          </cell>
          <cell r="X33">
            <v>2940000</v>
          </cell>
          <cell r="Z33">
            <v>0</v>
          </cell>
          <cell r="AA33">
            <v>0</v>
          </cell>
          <cell r="AC33">
            <v>0</v>
          </cell>
        </row>
        <row r="34">
          <cell r="A34" t="str">
            <v>Centocor USA</v>
          </cell>
          <cell r="C34">
            <v>2000407</v>
          </cell>
          <cell r="D34">
            <v>2000107</v>
          </cell>
          <cell r="E34">
            <v>0</v>
          </cell>
          <cell r="G34">
            <v>300</v>
          </cell>
          <cell r="H34">
            <v>1.4999197542931456E-2</v>
          </cell>
          <cell r="I34">
            <v>300</v>
          </cell>
          <cell r="K34">
            <v>1.4999197542931456E-2</v>
          </cell>
          <cell r="L34">
            <v>0</v>
          </cell>
          <cell r="N34">
            <v>0</v>
          </cell>
          <cell r="O34">
            <v>2000407</v>
          </cell>
          <cell r="Q34">
            <v>0</v>
          </cell>
          <cell r="R34">
            <v>2000407</v>
          </cell>
          <cell r="U34">
            <v>0</v>
          </cell>
          <cell r="V34">
            <v>0</v>
          </cell>
          <cell r="X34">
            <v>0</v>
          </cell>
        </row>
        <row r="35">
          <cell r="A35" t="str">
            <v>Scios Inc USA</v>
          </cell>
          <cell r="C35">
            <v>174763</v>
          </cell>
          <cell r="D35">
            <v>174763</v>
          </cell>
          <cell r="E35">
            <v>0</v>
          </cell>
          <cell r="G35">
            <v>0</v>
          </cell>
          <cell r="H35">
            <v>0</v>
          </cell>
          <cell r="I35">
            <v>0</v>
          </cell>
          <cell r="K35">
            <v>0</v>
          </cell>
          <cell r="L35">
            <v>0</v>
          </cell>
          <cell r="N35">
            <v>0</v>
          </cell>
          <cell r="O35">
            <v>174763</v>
          </cell>
          <cell r="Q35">
            <v>0</v>
          </cell>
          <cell r="R35">
            <v>174763</v>
          </cell>
          <cell r="U35">
            <v>0</v>
          </cell>
          <cell r="V35">
            <v>0</v>
          </cell>
          <cell r="X35">
            <v>0</v>
          </cell>
        </row>
        <row r="36">
          <cell r="A36" t="str">
            <v>Ttl Scodari</v>
          </cell>
          <cell r="B36" t="str">
            <v>Ttl Scodari</v>
          </cell>
          <cell r="C36">
            <v>5773621</v>
          </cell>
          <cell r="D36">
            <v>5794777</v>
          </cell>
          <cell r="E36">
            <v>0</v>
          </cell>
          <cell r="G36">
            <v>-21156</v>
          </cell>
          <cell r="H36">
            <v>-0.36508738817731906</v>
          </cell>
          <cell r="J36">
            <v>-12903.183496589569</v>
          </cell>
          <cell r="L36">
            <v>-0.22266919842799077</v>
          </cell>
          <cell r="N36">
            <v>-8252.8165034104331</v>
          </cell>
          <cell r="Q36">
            <v>-0.14241818974932824</v>
          </cell>
          <cell r="S36">
            <v>5773621</v>
          </cell>
          <cell r="V36">
            <v>0</v>
          </cell>
          <cell r="X36">
            <v>5773621</v>
          </cell>
          <cell r="Z36">
            <v>0</v>
          </cell>
          <cell r="AA36">
            <v>0</v>
          </cell>
          <cell r="AC36">
            <v>0</v>
          </cell>
        </row>
        <row r="37">
          <cell r="A37" t="str">
            <v>Jan-Cil Denmark</v>
          </cell>
          <cell r="C37">
            <v>35361</v>
          </cell>
          <cell r="D37">
            <v>35845</v>
          </cell>
          <cell r="E37">
            <v>0</v>
          </cell>
          <cell r="G37">
            <v>-484</v>
          </cell>
          <cell r="H37">
            <v>-1.3502580555168084</v>
          </cell>
          <cell r="I37">
            <v>0</v>
          </cell>
          <cell r="K37">
            <v>0</v>
          </cell>
          <cell r="L37">
            <v>-484</v>
          </cell>
          <cell r="N37">
            <v>-1.3502580555168084</v>
          </cell>
          <cell r="O37">
            <v>35361</v>
          </cell>
          <cell r="Q37">
            <v>0</v>
          </cell>
          <cell r="R37">
            <v>35361</v>
          </cell>
          <cell r="U37">
            <v>0</v>
          </cell>
          <cell r="V37">
            <v>0</v>
          </cell>
          <cell r="X37">
            <v>0</v>
          </cell>
        </row>
        <row r="38">
          <cell r="A38" t="str">
            <v>Jan-Cil Finland</v>
          </cell>
          <cell r="C38">
            <v>36187</v>
          </cell>
          <cell r="D38">
            <v>36662</v>
          </cell>
          <cell r="E38">
            <v>0</v>
          </cell>
          <cell r="G38">
            <v>-475</v>
          </cell>
          <cell r="H38">
            <v>-1.2956194424744967</v>
          </cell>
          <cell r="I38">
            <v>0</v>
          </cell>
          <cell r="K38">
            <v>0</v>
          </cell>
          <cell r="L38">
            <v>-475</v>
          </cell>
          <cell r="N38">
            <v>-1.2956194424744967</v>
          </cell>
          <cell r="O38">
            <v>36187</v>
          </cell>
          <cell r="Q38">
            <v>0</v>
          </cell>
          <cell r="R38">
            <v>36187</v>
          </cell>
          <cell r="U38">
            <v>0</v>
          </cell>
          <cell r="V38">
            <v>0</v>
          </cell>
          <cell r="X38">
            <v>0</v>
          </cell>
        </row>
        <row r="39">
          <cell r="A39" t="str">
            <v>Jan-Cil Norway</v>
          </cell>
          <cell r="C39">
            <v>25044</v>
          </cell>
          <cell r="D39">
            <v>26126</v>
          </cell>
          <cell r="E39">
            <v>0</v>
          </cell>
          <cell r="G39">
            <v>-1082</v>
          </cell>
          <cell r="H39">
            <v>-4.1414682691571612</v>
          </cell>
          <cell r="I39">
            <v>-4.5367801926954971</v>
          </cell>
          <cell r="K39">
            <v>-1.7365001120322656E-2</v>
          </cell>
          <cell r="L39">
            <v>-1077.4632198073045</v>
          </cell>
          <cell r="N39">
            <v>-4.1241032680368379</v>
          </cell>
          <cell r="O39">
            <v>25044</v>
          </cell>
          <cell r="Q39">
            <v>0</v>
          </cell>
          <cell r="R39">
            <v>25044</v>
          </cell>
          <cell r="U39">
            <v>0</v>
          </cell>
          <cell r="V39">
            <v>0</v>
          </cell>
          <cell r="X39">
            <v>0</v>
          </cell>
        </row>
        <row r="40">
          <cell r="A40" t="str">
            <v>Jan-Cil Sweden</v>
          </cell>
          <cell r="C40">
            <v>76932</v>
          </cell>
          <cell r="D40">
            <v>78619</v>
          </cell>
          <cell r="E40">
            <v>0</v>
          </cell>
          <cell r="G40">
            <v>-1687</v>
          </cell>
          <cell r="H40">
            <v>-2.1457917297345426</v>
          </cell>
          <cell r="I40">
            <v>-495.86520208567941</v>
          </cell>
          <cell r="K40">
            <v>-0.63071929442714791</v>
          </cell>
          <cell r="L40">
            <v>-1191.1347979143206</v>
          </cell>
          <cell r="N40">
            <v>-1.515072435307395</v>
          </cell>
          <cell r="O40">
            <v>76932</v>
          </cell>
          <cell r="Q40">
            <v>0</v>
          </cell>
          <cell r="R40">
            <v>76932</v>
          </cell>
          <cell r="U40">
            <v>0</v>
          </cell>
          <cell r="V40">
            <v>0</v>
          </cell>
          <cell r="X40">
            <v>0</v>
          </cell>
        </row>
        <row r="41">
          <cell r="A41" t="str">
            <v>Ttl Scandanavia</v>
          </cell>
          <cell r="B41" t="str">
            <v>Ttl Scandanavia</v>
          </cell>
          <cell r="C41">
            <v>173524</v>
          </cell>
          <cell r="D41">
            <v>177252</v>
          </cell>
          <cell r="E41">
            <v>0</v>
          </cell>
          <cell r="G41">
            <v>-3728</v>
          </cell>
          <cell r="H41">
            <v>-2.1032202739602375</v>
          </cell>
          <cell r="J41">
            <v>-500.40198227837493</v>
          </cell>
          <cell r="L41">
            <v>-0.28231104996184808</v>
          </cell>
          <cell r="N41">
            <v>-3227.5980177216252</v>
          </cell>
          <cell r="Q41">
            <v>-1.8209092239983893</v>
          </cell>
          <cell r="S41">
            <v>173524</v>
          </cell>
          <cell r="V41">
            <v>0</v>
          </cell>
          <cell r="X41">
            <v>173524</v>
          </cell>
          <cell r="Z41">
            <v>0</v>
          </cell>
          <cell r="AA41">
            <v>0</v>
          </cell>
          <cell r="AC41">
            <v>0</v>
          </cell>
        </row>
        <row r="42">
          <cell r="A42" t="str">
            <v>Jan-Cil Poland</v>
          </cell>
          <cell r="C42">
            <v>102192</v>
          </cell>
          <cell r="D42">
            <v>106145</v>
          </cell>
          <cell r="E42">
            <v>0</v>
          </cell>
          <cell r="G42">
            <v>-3953</v>
          </cell>
          <cell r="H42">
            <v>-3.7241509256206133</v>
          </cell>
          <cell r="I42">
            <v>-1596.0779051193301</v>
          </cell>
          <cell r="K42">
            <v>-1.5036769561631074</v>
          </cell>
          <cell r="L42">
            <v>-2356.9220948806701</v>
          </cell>
          <cell r="N42">
            <v>-2.2204739694575064</v>
          </cell>
          <cell r="O42">
            <v>102192</v>
          </cell>
          <cell r="Q42">
            <v>0</v>
          </cell>
          <cell r="R42">
            <v>102192</v>
          </cell>
          <cell r="U42">
            <v>0</v>
          </cell>
          <cell r="V42">
            <v>0</v>
          </cell>
          <cell r="X42">
            <v>0</v>
          </cell>
        </row>
        <row r="43">
          <cell r="A43" t="str">
            <v>Jan-Cil Czech Rep</v>
          </cell>
          <cell r="C43">
            <v>34504</v>
          </cell>
          <cell r="D43">
            <v>35337</v>
          </cell>
          <cell r="E43">
            <v>0</v>
          </cell>
          <cell r="G43">
            <v>-833</v>
          </cell>
          <cell r="H43">
            <v>-2.357302544075615</v>
          </cell>
          <cell r="I43">
            <v>0</v>
          </cell>
          <cell r="K43">
            <v>0</v>
          </cell>
          <cell r="L43">
            <v>-833</v>
          </cell>
          <cell r="N43">
            <v>-2.3573025440756155</v>
          </cell>
          <cell r="O43">
            <v>34504</v>
          </cell>
          <cell r="Q43">
            <v>0</v>
          </cell>
          <cell r="R43">
            <v>34504</v>
          </cell>
          <cell r="U43">
            <v>0</v>
          </cell>
          <cell r="V43">
            <v>0</v>
          </cell>
          <cell r="X43">
            <v>0</v>
          </cell>
        </row>
        <row r="44">
          <cell r="A44" t="str">
            <v>Jan-Cil E Europe</v>
          </cell>
          <cell r="C44">
            <v>87685</v>
          </cell>
          <cell r="D44">
            <v>89821</v>
          </cell>
          <cell r="E44">
            <v>0</v>
          </cell>
          <cell r="G44">
            <v>-2136</v>
          </cell>
          <cell r="H44">
            <v>-2.378063036483673</v>
          </cell>
          <cell r="I44">
            <v>-986.04642554857958</v>
          </cell>
          <cell r="K44">
            <v>-1.0977905228716887</v>
          </cell>
          <cell r="L44">
            <v>-1149.9535744514205</v>
          </cell>
          <cell r="N44">
            <v>-1.2802725136119835</v>
          </cell>
          <cell r="O44">
            <v>87685</v>
          </cell>
          <cell r="Q44">
            <v>0</v>
          </cell>
          <cell r="R44">
            <v>87685</v>
          </cell>
          <cell r="U44">
            <v>0</v>
          </cell>
          <cell r="V44">
            <v>0</v>
          </cell>
          <cell r="X44">
            <v>0</v>
          </cell>
        </row>
        <row r="45">
          <cell r="A45" t="str">
            <v>Jan-Cil Russia</v>
          </cell>
          <cell r="C45">
            <v>50714</v>
          </cell>
          <cell r="D45">
            <v>50714</v>
          </cell>
          <cell r="E45">
            <v>0</v>
          </cell>
          <cell r="G45">
            <v>0</v>
          </cell>
          <cell r="H45">
            <v>0</v>
          </cell>
          <cell r="I45">
            <v>0</v>
          </cell>
          <cell r="K45">
            <v>0</v>
          </cell>
          <cell r="L45">
            <v>0</v>
          </cell>
          <cell r="N45">
            <v>0</v>
          </cell>
          <cell r="O45">
            <v>50714</v>
          </cell>
          <cell r="Q45">
            <v>0</v>
          </cell>
          <cell r="R45">
            <v>50714</v>
          </cell>
          <cell r="U45">
            <v>0</v>
          </cell>
          <cell r="V45">
            <v>0</v>
          </cell>
          <cell r="X45">
            <v>0</v>
          </cell>
        </row>
        <row r="46">
          <cell r="A46" t="str">
            <v>Jan-Cil Hungary</v>
          </cell>
          <cell r="C46">
            <v>42665</v>
          </cell>
          <cell r="D46">
            <v>44325</v>
          </cell>
          <cell r="E46">
            <v>0</v>
          </cell>
          <cell r="G46">
            <v>-1660</v>
          </cell>
          <cell r="H46">
            <v>-3.7450648618161306</v>
          </cell>
          <cell r="I46">
            <v>754.91928188986265</v>
          </cell>
          <cell r="K46">
            <v>1.7031455880199946</v>
          </cell>
          <cell r="L46">
            <v>-2414.9192818898628</v>
          </cell>
          <cell r="N46">
            <v>-5.4482104498361252</v>
          </cell>
          <cell r="O46">
            <v>42665</v>
          </cell>
          <cell r="Q46">
            <v>0</v>
          </cell>
          <cell r="R46">
            <v>42665</v>
          </cell>
          <cell r="U46">
            <v>0</v>
          </cell>
          <cell r="V46">
            <v>0</v>
          </cell>
          <cell r="X46">
            <v>0</v>
          </cell>
        </row>
        <row r="47">
          <cell r="A47" t="str">
            <v>Ttl New Europe</v>
          </cell>
          <cell r="B47" t="str">
            <v>Ttl New Europe</v>
          </cell>
          <cell r="C47">
            <v>317760</v>
          </cell>
          <cell r="D47">
            <v>326342</v>
          </cell>
          <cell r="E47">
            <v>0</v>
          </cell>
          <cell r="G47">
            <v>-8582</v>
          </cell>
          <cell r="H47">
            <v>-2.6297565131058827</v>
          </cell>
          <cell r="J47">
            <v>-1827.2050487780473</v>
          </cell>
          <cell r="L47">
            <v>-0.5599049612915431</v>
          </cell>
          <cell r="N47">
            <v>-6754.794951221952</v>
          </cell>
          <cell r="Q47">
            <v>-2.0698515518143394</v>
          </cell>
          <cell r="S47">
            <v>317760</v>
          </cell>
          <cell r="V47">
            <v>0</v>
          </cell>
          <cell r="X47">
            <v>317760</v>
          </cell>
          <cell r="Z47">
            <v>0</v>
          </cell>
          <cell r="AA47">
            <v>0</v>
          </cell>
          <cell r="AC47">
            <v>0</v>
          </cell>
        </row>
        <row r="48">
          <cell r="A48" t="str">
            <v>Jan-Cil Greece</v>
          </cell>
          <cell r="C48">
            <v>201794</v>
          </cell>
          <cell r="D48">
            <v>191826</v>
          </cell>
          <cell r="E48">
            <v>0</v>
          </cell>
          <cell r="G48">
            <v>9968</v>
          </cell>
          <cell r="H48">
            <v>5.1963758823100106</v>
          </cell>
          <cell r="I48">
            <v>12616.682700896159</v>
          </cell>
          <cell r="K48">
            <v>6.5771494484043647</v>
          </cell>
          <cell r="L48">
            <v>-2648.6827008961586</v>
          </cell>
          <cell r="N48">
            <v>-1.3807735660943536</v>
          </cell>
          <cell r="O48">
            <v>201794</v>
          </cell>
          <cell r="Q48">
            <v>0</v>
          </cell>
          <cell r="R48">
            <v>201794</v>
          </cell>
          <cell r="U48">
            <v>0</v>
          </cell>
          <cell r="V48">
            <v>0</v>
          </cell>
          <cell r="X48">
            <v>0</v>
          </cell>
        </row>
        <row r="49">
          <cell r="A49" t="str">
            <v>Jan-Cil Italy</v>
          </cell>
          <cell r="C49">
            <v>254352</v>
          </cell>
          <cell r="D49">
            <v>254429</v>
          </cell>
          <cell r="E49">
            <v>0</v>
          </cell>
          <cell r="G49">
            <v>-77</v>
          </cell>
          <cell r="H49">
            <v>-3.0263845709412058E-2</v>
          </cell>
          <cell r="I49">
            <v>3261.1101517658449</v>
          </cell>
          <cell r="K49">
            <v>1.2817368113563488</v>
          </cell>
          <cell r="L49">
            <v>-3338.1101517658449</v>
          </cell>
          <cell r="N49">
            <v>-1.312000657065761</v>
          </cell>
          <cell r="O49">
            <v>254352</v>
          </cell>
          <cell r="Q49">
            <v>0</v>
          </cell>
          <cell r="R49">
            <v>254352</v>
          </cell>
          <cell r="U49">
            <v>0</v>
          </cell>
          <cell r="V49">
            <v>0</v>
          </cell>
          <cell r="X49">
            <v>0</v>
          </cell>
        </row>
        <row r="50">
          <cell r="A50" t="str">
            <v>Ttl Cermak</v>
          </cell>
          <cell r="B50" t="str">
            <v>Ttl Cermak</v>
          </cell>
          <cell r="C50">
            <v>947430</v>
          </cell>
          <cell r="D50">
            <v>949849</v>
          </cell>
          <cell r="E50">
            <v>0</v>
          </cell>
          <cell r="G50">
            <v>-2419</v>
          </cell>
          <cell r="H50">
            <v>-0.2546720584008616</v>
          </cell>
          <cell r="J50">
            <v>13550.185821605581</v>
          </cell>
          <cell r="L50">
            <v>1.4265620979340492</v>
          </cell>
          <cell r="N50">
            <v>-15969.185821605584</v>
          </cell>
          <cell r="Q50">
            <v>-1.6812341563349111</v>
          </cell>
          <cell r="S50">
            <v>947430</v>
          </cell>
          <cell r="V50">
            <v>0</v>
          </cell>
          <cell r="X50">
            <v>947430</v>
          </cell>
          <cell r="Z50">
            <v>0</v>
          </cell>
          <cell r="AA50">
            <v>0</v>
          </cell>
          <cell r="AC50">
            <v>0</v>
          </cell>
        </row>
        <row r="51">
          <cell r="A51" t="str">
            <v>Jan-Cil France</v>
          </cell>
          <cell r="C51">
            <v>551495</v>
          </cell>
          <cell r="D51">
            <v>558733</v>
          </cell>
          <cell r="E51">
            <v>0</v>
          </cell>
          <cell r="G51">
            <v>-7238</v>
          </cell>
          <cell r="H51">
            <v>-1.2954309124393941</v>
          </cell>
          <cell r="I51">
            <v>0</v>
          </cell>
          <cell r="K51">
            <v>0</v>
          </cell>
          <cell r="L51">
            <v>-7238</v>
          </cell>
          <cell r="N51">
            <v>-1.2954309124393941</v>
          </cell>
          <cell r="O51">
            <v>551495</v>
          </cell>
          <cell r="Q51">
            <v>0</v>
          </cell>
          <cell r="R51">
            <v>551495</v>
          </cell>
          <cell r="U51">
            <v>0</v>
          </cell>
          <cell r="V51">
            <v>0</v>
          </cell>
          <cell r="X51">
            <v>0</v>
          </cell>
        </row>
        <row r="52">
          <cell r="A52" t="str">
            <v>Ttl Pharm France</v>
          </cell>
          <cell r="B52" t="str">
            <v>Ttl Pharm France</v>
          </cell>
          <cell r="C52">
            <v>551495</v>
          </cell>
          <cell r="D52">
            <v>558733</v>
          </cell>
          <cell r="E52">
            <v>0</v>
          </cell>
          <cell r="G52">
            <v>-7238</v>
          </cell>
          <cell r="H52">
            <v>-1.2954309124393941</v>
          </cell>
          <cell r="J52">
            <v>0</v>
          </cell>
          <cell r="L52">
            <v>0</v>
          </cell>
          <cell r="N52">
            <v>-7238</v>
          </cell>
          <cell r="Q52">
            <v>-1.2954309124393941</v>
          </cell>
          <cell r="S52">
            <v>551495</v>
          </cell>
          <cell r="V52">
            <v>0</v>
          </cell>
          <cell r="X52">
            <v>551495</v>
          </cell>
          <cell r="Z52">
            <v>0</v>
          </cell>
          <cell r="AA52">
            <v>0</v>
          </cell>
          <cell r="AC52">
            <v>0</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YTD
Elimination: Exclude All
Non-Operating Co's: Excluded</v>
          </cell>
          <cell r="T55" t="str">
            <v xml:space="preserve">Page 2 of 3
Date : 08/18/03
Time : 11:14:49
</v>
          </cell>
        </row>
        <row r="59">
          <cell r="G59" t="str">
            <v>2003 DEC USEP vs 2003 DEC UJUNY1</v>
          </cell>
          <cell r="O59" t="str">
            <v xml:space="preserve">2003 DEC USEP vs   </v>
          </cell>
        </row>
        <row r="60">
          <cell r="C60" t="str">
            <v xml:space="preserve">2003      </v>
          </cell>
          <cell r="D60" t="str">
            <v xml:space="preserve">2003        </v>
          </cell>
          <cell r="E60" t="str">
            <v xml:space="preserve">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USEP</v>
          </cell>
          <cell r="D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306662</v>
          </cell>
          <cell r="D65">
            <v>301144</v>
          </cell>
          <cell r="E65">
            <v>0</v>
          </cell>
          <cell r="G65">
            <v>5518</v>
          </cell>
          <cell r="H65">
            <v>1.832345987301756</v>
          </cell>
          <cell r="I65">
            <v>7341.5754326470187</v>
          </cell>
          <cell r="K65">
            <v>2.4378953034584847</v>
          </cell>
          <cell r="L65">
            <v>-1823.5754326470185</v>
          </cell>
          <cell r="N65">
            <v>-0.60554931615672813</v>
          </cell>
          <cell r="O65">
            <v>306662</v>
          </cell>
          <cell r="Q65">
            <v>0</v>
          </cell>
          <cell r="R65">
            <v>306662</v>
          </cell>
          <cell r="U65">
            <v>0</v>
          </cell>
          <cell r="V65">
            <v>0</v>
          </cell>
          <cell r="X65">
            <v>0</v>
          </cell>
        </row>
        <row r="66">
          <cell r="A66" t="str">
            <v>Jan-Cil So. Africa</v>
          </cell>
          <cell r="C66">
            <v>44731</v>
          </cell>
          <cell r="D66">
            <v>43118</v>
          </cell>
          <cell r="E66">
            <v>0</v>
          </cell>
          <cell r="G66">
            <v>1613</v>
          </cell>
          <cell r="H66">
            <v>3.7408970731481053</v>
          </cell>
          <cell r="I66">
            <v>447.77597170880341</v>
          </cell>
          <cell r="K66">
            <v>1.0384896602551219</v>
          </cell>
          <cell r="L66">
            <v>1165.2240282911964</v>
          </cell>
          <cell r="N66">
            <v>2.7024074128929834</v>
          </cell>
          <cell r="O66">
            <v>44731</v>
          </cell>
          <cell r="Q66">
            <v>0</v>
          </cell>
          <cell r="R66">
            <v>44731</v>
          </cell>
          <cell r="U66">
            <v>0</v>
          </cell>
          <cell r="V66">
            <v>0</v>
          </cell>
          <cell r="X66">
            <v>0</v>
          </cell>
        </row>
        <row r="67">
          <cell r="A67" t="str">
            <v>Ttl McDonald</v>
          </cell>
          <cell r="B67" t="str">
            <v>Ttl McDonald</v>
          </cell>
          <cell r="C67">
            <v>351393</v>
          </cell>
          <cell r="D67">
            <v>344262</v>
          </cell>
          <cell r="E67">
            <v>0</v>
          </cell>
          <cell r="G67">
            <v>7131</v>
          </cell>
          <cell r="H67">
            <v>2.0713874897607054</v>
          </cell>
          <cell r="J67">
            <v>7789.3514043558216</v>
          </cell>
          <cell r="L67">
            <v>2.262623061608839</v>
          </cell>
          <cell r="N67">
            <v>-658.35140435582025</v>
          </cell>
          <cell r="Q67">
            <v>-0.19123557184813336</v>
          </cell>
          <cell r="S67">
            <v>351393</v>
          </cell>
          <cell r="V67">
            <v>0</v>
          </cell>
          <cell r="X67">
            <v>351393</v>
          </cell>
          <cell r="Z67">
            <v>0</v>
          </cell>
          <cell r="AA67">
            <v>0</v>
          </cell>
          <cell r="AC67">
            <v>0</v>
          </cell>
        </row>
        <row r="68">
          <cell r="A68" t="str">
            <v>Jan-Cil Austria</v>
          </cell>
          <cell r="C68">
            <v>90927</v>
          </cell>
          <cell r="D68">
            <v>90579</v>
          </cell>
          <cell r="E68">
            <v>0</v>
          </cell>
          <cell r="G68">
            <v>348</v>
          </cell>
          <cell r="H68">
            <v>0.38419501208889478</v>
          </cell>
          <cell r="I68">
            <v>1540.9107444849487</v>
          </cell>
          <cell r="K68">
            <v>1.7011787991531688</v>
          </cell>
          <cell r="L68">
            <v>-1192.9107444849492</v>
          </cell>
          <cell r="N68">
            <v>-1.3169837870642738</v>
          </cell>
          <cell r="O68">
            <v>90927</v>
          </cell>
          <cell r="Q68">
            <v>0</v>
          </cell>
          <cell r="R68">
            <v>90927</v>
          </cell>
          <cell r="U68">
            <v>0</v>
          </cell>
          <cell r="V68">
            <v>0</v>
          </cell>
          <cell r="X68">
            <v>0</v>
          </cell>
        </row>
        <row r="69">
          <cell r="A69" t="str">
            <v>Jan-Cil Germany</v>
          </cell>
          <cell r="C69">
            <v>421475</v>
          </cell>
          <cell r="D69">
            <v>414525</v>
          </cell>
          <cell r="E69">
            <v>0</v>
          </cell>
          <cell r="G69">
            <v>6950</v>
          </cell>
          <cell r="H69">
            <v>1.6766178155720406</v>
          </cell>
          <cell r="I69">
            <v>12481.659814189279</v>
          </cell>
          <cell r="K69">
            <v>3.0110752823567406</v>
          </cell>
          <cell r="L69">
            <v>-5531.6598141892791</v>
          </cell>
          <cell r="N69">
            <v>-1.3344574667847005</v>
          </cell>
          <cell r="O69">
            <v>421475</v>
          </cell>
          <cell r="Q69">
            <v>0</v>
          </cell>
          <cell r="R69">
            <v>421475</v>
          </cell>
          <cell r="U69">
            <v>0</v>
          </cell>
          <cell r="V69">
            <v>0</v>
          </cell>
          <cell r="X69">
            <v>0</v>
          </cell>
        </row>
        <row r="70">
          <cell r="A70" t="str">
            <v>Jan-Cil Switzerland</v>
          </cell>
          <cell r="C70">
            <v>72438</v>
          </cell>
          <cell r="D70">
            <v>74320</v>
          </cell>
          <cell r="E70">
            <v>0</v>
          </cell>
          <cell r="G70">
            <v>-1882</v>
          </cell>
          <cell r="H70">
            <v>-2.532292787944026</v>
          </cell>
          <cell r="I70">
            <v>0</v>
          </cell>
          <cell r="K70">
            <v>0</v>
          </cell>
          <cell r="L70">
            <v>-1882</v>
          </cell>
          <cell r="N70">
            <v>-2.532292787944026</v>
          </cell>
          <cell r="O70">
            <v>72438</v>
          </cell>
          <cell r="Q70">
            <v>0</v>
          </cell>
          <cell r="R70">
            <v>72438</v>
          </cell>
          <cell r="U70">
            <v>0</v>
          </cell>
          <cell r="V70">
            <v>0</v>
          </cell>
          <cell r="X70">
            <v>0</v>
          </cell>
        </row>
        <row r="71">
          <cell r="A71" t="str">
            <v>Ttl Peeters</v>
          </cell>
          <cell r="B71" t="str">
            <v>Ttl Peeters</v>
          </cell>
          <cell r="C71">
            <v>584840</v>
          </cell>
          <cell r="D71">
            <v>579424</v>
          </cell>
          <cell r="E71">
            <v>0</v>
          </cell>
          <cell r="G71">
            <v>5416</v>
          </cell>
          <cell r="H71">
            <v>0.93472137847241399</v>
          </cell>
          <cell r="J71">
            <v>14022.570558674228</v>
          </cell>
          <cell r="L71">
            <v>2.4200879767966517</v>
          </cell>
          <cell r="N71">
            <v>-8606.5705586742315</v>
          </cell>
          <cell r="Q71">
            <v>-1.485366598324237</v>
          </cell>
          <cell r="S71">
            <v>584840</v>
          </cell>
          <cell r="V71">
            <v>0</v>
          </cell>
          <cell r="X71">
            <v>584840</v>
          </cell>
          <cell r="Z71">
            <v>0</v>
          </cell>
          <cell r="AA71">
            <v>0</v>
          </cell>
          <cell r="AC71">
            <v>0</v>
          </cell>
        </row>
        <row r="72">
          <cell r="A72" t="str">
            <v>Jan-Cil Portugal</v>
          </cell>
          <cell r="C72">
            <v>78807</v>
          </cell>
          <cell r="D72">
            <v>80557</v>
          </cell>
          <cell r="E72">
            <v>0</v>
          </cell>
          <cell r="G72">
            <v>-1750</v>
          </cell>
          <cell r="H72">
            <v>-2.1723748401752796</v>
          </cell>
          <cell r="I72">
            <v>-714.86196016564782</v>
          </cell>
          <cell r="K72">
            <v>-0.88739893512127777</v>
          </cell>
          <cell r="L72">
            <v>-1035.1380398343522</v>
          </cell>
          <cell r="N72">
            <v>-1.2849759050540022</v>
          </cell>
          <cell r="O72">
            <v>78807</v>
          </cell>
          <cell r="Q72">
            <v>0</v>
          </cell>
          <cell r="R72">
            <v>78807</v>
          </cell>
          <cell r="U72">
            <v>0</v>
          </cell>
          <cell r="V72">
            <v>0</v>
          </cell>
          <cell r="X72">
            <v>0</v>
          </cell>
        </row>
        <row r="73">
          <cell r="A73" t="str">
            <v>Jan-Cil Spain</v>
          </cell>
          <cell r="C73">
            <v>331004</v>
          </cell>
          <cell r="D73">
            <v>335262</v>
          </cell>
          <cell r="E73">
            <v>0</v>
          </cell>
          <cell r="G73">
            <v>-4258</v>
          </cell>
          <cell r="H73">
            <v>-1.270051482124428</v>
          </cell>
          <cell r="I73">
            <v>86.236942571683855</v>
          </cell>
          <cell r="K73">
            <v>2.572225381095497E-2</v>
          </cell>
          <cell r="L73">
            <v>-4344.2369425716843</v>
          </cell>
          <cell r="N73">
            <v>-1.2957737359353831</v>
          </cell>
          <cell r="O73">
            <v>331004</v>
          </cell>
          <cell r="Q73">
            <v>0</v>
          </cell>
          <cell r="R73">
            <v>331004</v>
          </cell>
          <cell r="U73">
            <v>0</v>
          </cell>
          <cell r="V73">
            <v>0</v>
          </cell>
          <cell r="X73">
            <v>0</v>
          </cell>
        </row>
        <row r="74">
          <cell r="A74" t="str">
            <v>Ttl Sotoca</v>
          </cell>
          <cell r="B74" t="str">
            <v>Ttl Sotoca</v>
          </cell>
          <cell r="C74">
            <v>409811</v>
          </cell>
          <cell r="D74">
            <v>415819</v>
          </cell>
          <cell r="E74">
            <v>0</v>
          </cell>
          <cell r="G74">
            <v>-6008</v>
          </cell>
          <cell r="H74">
            <v>-1.4448594220081337</v>
          </cell>
          <cell r="J74">
            <v>-628.62501759396389</v>
          </cell>
          <cell r="L74">
            <v>-0.15117755985031081</v>
          </cell>
          <cell r="N74">
            <v>-5379.374982406036</v>
          </cell>
          <cell r="Q74">
            <v>-1.2936818621578225</v>
          </cell>
          <cell r="S74">
            <v>409811</v>
          </cell>
          <cell r="V74">
            <v>0</v>
          </cell>
          <cell r="X74">
            <v>409811</v>
          </cell>
          <cell r="Z74">
            <v>0</v>
          </cell>
          <cell r="AA74">
            <v>0</v>
          </cell>
          <cell r="AC74">
            <v>0</v>
          </cell>
        </row>
        <row r="75">
          <cell r="A75" t="str">
            <v>Jan-Cil Egypt</v>
          </cell>
          <cell r="C75">
            <v>3313</v>
          </cell>
          <cell r="D75">
            <v>4007</v>
          </cell>
          <cell r="E75">
            <v>0</v>
          </cell>
          <cell r="G75">
            <v>-694</v>
          </cell>
          <cell r="H75">
            <v>-17.319690541552283</v>
          </cell>
          <cell r="I75">
            <v>-650.50525946704067</v>
          </cell>
          <cell r="K75">
            <v>-16.23422159887798</v>
          </cell>
          <cell r="L75">
            <v>-43.494740532959405</v>
          </cell>
          <cell r="N75">
            <v>-1.0854689426742994</v>
          </cell>
          <cell r="O75">
            <v>3313</v>
          </cell>
          <cell r="Q75">
            <v>0</v>
          </cell>
          <cell r="R75">
            <v>3313</v>
          </cell>
          <cell r="U75">
            <v>0</v>
          </cell>
          <cell r="V75">
            <v>0</v>
          </cell>
          <cell r="X75">
            <v>0</v>
          </cell>
        </row>
        <row r="76">
          <cell r="A76" t="str">
            <v>Jan-Cil Israel</v>
          </cell>
          <cell r="C76">
            <v>14281</v>
          </cell>
          <cell r="D76">
            <v>13714</v>
          </cell>
          <cell r="E76">
            <v>0</v>
          </cell>
          <cell r="G76">
            <v>567</v>
          </cell>
          <cell r="H76">
            <v>4.1344611346069708</v>
          </cell>
          <cell r="I76">
            <v>299.25403008709424</v>
          </cell>
          <cell r="K76">
            <v>2.1821060965954078</v>
          </cell>
          <cell r="L76">
            <v>267.74596991290576</v>
          </cell>
          <cell r="N76">
            <v>1.9523550380115626</v>
          </cell>
          <cell r="O76">
            <v>14281</v>
          </cell>
          <cell r="Q76">
            <v>0</v>
          </cell>
          <cell r="R76">
            <v>14281</v>
          </cell>
          <cell r="U76">
            <v>0</v>
          </cell>
          <cell r="V76">
            <v>0</v>
          </cell>
          <cell r="X76">
            <v>0</v>
          </cell>
        </row>
        <row r="77">
          <cell r="A77" t="str">
            <v>Jan-Cil ME/W Africa</v>
          </cell>
          <cell r="C77">
            <v>164888</v>
          </cell>
          <cell r="D77">
            <v>165907</v>
          </cell>
          <cell r="E77">
            <v>0</v>
          </cell>
          <cell r="G77">
            <v>-1019</v>
          </cell>
          <cell r="H77">
            <v>-0.61419952141862622</v>
          </cell>
          <cell r="I77">
            <v>1143.7714567104156</v>
          </cell>
          <cell r="K77">
            <v>0.68940518284967822</v>
          </cell>
          <cell r="L77">
            <v>-2162.7714567104158</v>
          </cell>
          <cell r="N77">
            <v>-1.3036047042683043</v>
          </cell>
          <cell r="O77">
            <v>164888</v>
          </cell>
          <cell r="Q77">
            <v>0</v>
          </cell>
          <cell r="R77">
            <v>164888</v>
          </cell>
          <cell r="U77">
            <v>0</v>
          </cell>
          <cell r="V77">
            <v>0</v>
          </cell>
          <cell r="X77">
            <v>0</v>
          </cell>
        </row>
        <row r="78">
          <cell r="A78" t="str">
            <v>Jan-Cil Pakistan</v>
          </cell>
          <cell r="C78">
            <v>9290</v>
          </cell>
          <cell r="D78">
            <v>9288</v>
          </cell>
          <cell r="E78">
            <v>0</v>
          </cell>
          <cell r="G78">
            <v>2</v>
          </cell>
          <cell r="H78">
            <v>2.1533161068044794E-2</v>
          </cell>
          <cell r="I78">
            <v>0</v>
          </cell>
          <cell r="K78">
            <v>0</v>
          </cell>
          <cell r="L78">
            <v>2</v>
          </cell>
          <cell r="N78">
            <v>2.1533161068044798E-2</v>
          </cell>
          <cell r="O78">
            <v>9290</v>
          </cell>
          <cell r="Q78">
            <v>0</v>
          </cell>
          <cell r="R78">
            <v>9290</v>
          </cell>
          <cell r="U78">
            <v>0</v>
          </cell>
          <cell r="V78">
            <v>0</v>
          </cell>
          <cell r="X78">
            <v>0</v>
          </cell>
        </row>
        <row r="79">
          <cell r="A79" t="str">
            <v>Jan-Cil Turkey</v>
          </cell>
          <cell r="C79">
            <v>31045</v>
          </cell>
          <cell r="D79">
            <v>25655</v>
          </cell>
          <cell r="E79">
            <v>0</v>
          </cell>
          <cell r="G79">
            <v>5390</v>
          </cell>
          <cell r="H79">
            <v>21.009549795361533</v>
          </cell>
          <cell r="I79">
            <v>5390</v>
          </cell>
          <cell r="K79">
            <v>21.009549795361533</v>
          </cell>
          <cell r="L79">
            <v>0</v>
          </cell>
          <cell r="N79">
            <v>0</v>
          </cell>
          <cell r="O79">
            <v>31045</v>
          </cell>
          <cell r="Q79">
            <v>0</v>
          </cell>
          <cell r="R79">
            <v>31045</v>
          </cell>
          <cell r="U79">
            <v>0</v>
          </cell>
          <cell r="V79">
            <v>0</v>
          </cell>
          <cell r="X79">
            <v>0</v>
          </cell>
        </row>
        <row r="80">
          <cell r="A80" t="str">
            <v>Ttl MEWA</v>
          </cell>
          <cell r="B80" t="str">
            <v>Ttl MEWA</v>
          </cell>
          <cell r="C80">
            <v>222817</v>
          </cell>
          <cell r="D80">
            <v>218571</v>
          </cell>
          <cell r="E80">
            <v>0</v>
          </cell>
          <cell r="G80">
            <v>4246</v>
          </cell>
          <cell r="H80">
            <v>1.9426181881402382</v>
          </cell>
          <cell r="J80">
            <v>6182.5202273304703</v>
          </cell>
          <cell r="L80">
            <v>2.8286095718693107</v>
          </cell>
          <cell r="N80">
            <v>-1936.5202273304703</v>
          </cell>
          <cell r="Q80">
            <v>-0.88599138372907227</v>
          </cell>
          <cell r="S80">
            <v>222817</v>
          </cell>
          <cell r="V80">
            <v>0</v>
          </cell>
          <cell r="X80">
            <v>222817</v>
          </cell>
          <cell r="Z80">
            <v>0</v>
          </cell>
          <cell r="AA80">
            <v>0</v>
          </cell>
          <cell r="AC80">
            <v>0</v>
          </cell>
        </row>
        <row r="81">
          <cell r="A81" t="str">
            <v>Jan-Cil Belgium</v>
          </cell>
          <cell r="C81">
            <v>193291</v>
          </cell>
          <cell r="D81">
            <v>195602</v>
          </cell>
          <cell r="E81">
            <v>0</v>
          </cell>
          <cell r="G81">
            <v>-2311</v>
          </cell>
          <cell r="H81">
            <v>-1.1814807619553993</v>
          </cell>
          <cell r="I81">
            <v>226.94016776693624</v>
          </cell>
          <cell r="K81">
            <v>0.11602139434511725</v>
          </cell>
          <cell r="L81">
            <v>-2537.9401677669366</v>
          </cell>
          <cell r="N81">
            <v>-1.2975021563005167</v>
          </cell>
          <cell r="O81">
            <v>193291</v>
          </cell>
          <cell r="Q81">
            <v>0</v>
          </cell>
          <cell r="R81">
            <v>193291</v>
          </cell>
          <cell r="U81">
            <v>0</v>
          </cell>
          <cell r="V81">
            <v>0</v>
          </cell>
          <cell r="X81">
            <v>0</v>
          </cell>
        </row>
        <row r="82">
          <cell r="A82" t="str">
            <v>Jan-Cil Holland</v>
          </cell>
          <cell r="C82">
            <v>114052</v>
          </cell>
          <cell r="D82">
            <v>115436</v>
          </cell>
          <cell r="E82">
            <v>0</v>
          </cell>
          <cell r="G82">
            <v>-1384</v>
          </cell>
          <cell r="H82">
            <v>-1.1989327419522506</v>
          </cell>
          <cell r="I82">
            <v>113.46957231183589</v>
          </cell>
          <cell r="K82">
            <v>9.8296521286111715E-2</v>
          </cell>
          <cell r="L82">
            <v>-1497.4695723118359</v>
          </cell>
          <cell r="N82">
            <v>-1.2972292632383622</v>
          </cell>
          <cell r="O82">
            <v>114052</v>
          </cell>
          <cell r="Q82">
            <v>0</v>
          </cell>
          <cell r="R82">
            <v>114052</v>
          </cell>
          <cell r="U82">
            <v>0</v>
          </cell>
          <cell r="V82">
            <v>0</v>
          </cell>
          <cell r="X82">
            <v>0</v>
          </cell>
        </row>
        <row r="83">
          <cell r="A83" t="str">
            <v>Ttl Van Steenbergen</v>
          </cell>
          <cell r="B83" t="str">
            <v>Ttl Van Steenbergen</v>
          </cell>
          <cell r="C83">
            <v>530160</v>
          </cell>
          <cell r="D83">
            <v>529609</v>
          </cell>
          <cell r="E83">
            <v>0</v>
          </cell>
          <cell r="G83">
            <v>551</v>
          </cell>
          <cell r="H83">
            <v>0.10403901746382709</v>
          </cell>
          <cell r="J83">
            <v>6522.9299674092417</v>
          </cell>
          <cell r="L83">
            <v>1.231650135743396</v>
          </cell>
          <cell r="N83">
            <v>-5971.9299674092417</v>
          </cell>
          <cell r="Q83">
            <v>-1.1276111182795689</v>
          </cell>
          <cell r="S83">
            <v>530160</v>
          </cell>
          <cell r="V83">
            <v>0</v>
          </cell>
          <cell r="X83">
            <v>530160</v>
          </cell>
          <cell r="Z83">
            <v>0</v>
          </cell>
          <cell r="AA83">
            <v>0</v>
          </cell>
          <cell r="AC83">
            <v>0</v>
          </cell>
        </row>
        <row r="85">
          <cell r="A85" t="str">
            <v>Ttl Gorsky</v>
          </cell>
          <cell r="B85" t="str">
            <v>Ttl Gorsky</v>
          </cell>
          <cell r="C85">
            <v>3375129</v>
          </cell>
          <cell r="D85">
            <v>3377696</v>
          </cell>
          <cell r="E85">
            <v>0</v>
          </cell>
          <cell r="G85">
            <v>-2567</v>
          </cell>
          <cell r="H85">
            <v>-7.5998550491222422E-2</v>
          </cell>
          <cell r="J85">
            <v>41256.412734450903</v>
          </cell>
          <cell r="L85">
            <v>1.2214365275753327</v>
          </cell>
          <cell r="N85">
            <v>-43823.412734450903</v>
          </cell>
          <cell r="Q85">
            <v>-1.2974350780665551</v>
          </cell>
          <cell r="S85">
            <v>3375129</v>
          </cell>
          <cell r="V85">
            <v>0</v>
          </cell>
          <cell r="X85">
            <v>3375129</v>
          </cell>
          <cell r="Z85">
            <v>0</v>
          </cell>
          <cell r="AA85">
            <v>0</v>
          </cell>
          <cell r="AC85">
            <v>0</v>
          </cell>
        </row>
        <row r="86">
          <cell r="A86" t="str">
            <v>Jan-Cil Argentina</v>
          </cell>
          <cell r="C86">
            <v>18025</v>
          </cell>
          <cell r="D86">
            <v>17767</v>
          </cell>
          <cell r="E86">
            <v>0</v>
          </cell>
          <cell r="G86">
            <v>258</v>
          </cell>
          <cell r="H86">
            <v>1.4521303540271289</v>
          </cell>
          <cell r="I86">
            <v>0</v>
          </cell>
          <cell r="K86">
            <v>0</v>
          </cell>
          <cell r="L86">
            <v>258</v>
          </cell>
          <cell r="N86">
            <v>1.4521303540271289</v>
          </cell>
          <cell r="O86">
            <v>18025</v>
          </cell>
          <cell r="Q86">
            <v>0</v>
          </cell>
          <cell r="R86">
            <v>18025</v>
          </cell>
          <cell r="U86">
            <v>0</v>
          </cell>
          <cell r="V86">
            <v>0</v>
          </cell>
          <cell r="X86">
            <v>0</v>
          </cell>
        </row>
        <row r="87">
          <cell r="A87" t="str">
            <v>Jan-Cil Brazil</v>
          </cell>
          <cell r="C87">
            <v>98798</v>
          </cell>
          <cell r="D87">
            <v>97210</v>
          </cell>
          <cell r="E87">
            <v>0</v>
          </cell>
          <cell r="G87">
            <v>1588</v>
          </cell>
          <cell r="H87">
            <v>1.6335767925110585</v>
          </cell>
          <cell r="I87">
            <v>0</v>
          </cell>
          <cell r="K87">
            <v>0</v>
          </cell>
          <cell r="L87">
            <v>1588</v>
          </cell>
          <cell r="N87">
            <v>1.6335767925110585</v>
          </cell>
          <cell r="O87">
            <v>98798</v>
          </cell>
          <cell r="Q87">
            <v>0</v>
          </cell>
          <cell r="R87">
            <v>98798</v>
          </cell>
          <cell r="U87">
            <v>0</v>
          </cell>
          <cell r="V87">
            <v>0</v>
          </cell>
          <cell r="X87">
            <v>0</v>
          </cell>
        </row>
        <row r="88">
          <cell r="A88" t="str">
            <v>Jan-Cil Colombia</v>
          </cell>
          <cell r="C88">
            <v>10996</v>
          </cell>
          <cell r="D88">
            <v>9971</v>
          </cell>
          <cell r="E88">
            <v>0</v>
          </cell>
          <cell r="G88">
            <v>1025</v>
          </cell>
          <cell r="H88">
            <v>10.279811453214322</v>
          </cell>
          <cell r="I88">
            <v>935.75593179553357</v>
          </cell>
          <cell r="K88">
            <v>9.3847751659365528</v>
          </cell>
          <cell r="L88">
            <v>89.2440682044666</v>
          </cell>
          <cell r="N88">
            <v>0.89503628727777029</v>
          </cell>
          <cell r="O88">
            <v>10996</v>
          </cell>
          <cell r="Q88">
            <v>0</v>
          </cell>
          <cell r="R88">
            <v>10996</v>
          </cell>
          <cell r="U88">
            <v>0</v>
          </cell>
          <cell r="V88">
            <v>0</v>
          </cell>
          <cell r="X88">
            <v>0</v>
          </cell>
        </row>
        <row r="89">
          <cell r="A89" t="str">
            <v>Jan-Cil Mexico</v>
          </cell>
          <cell r="C89">
            <v>249366</v>
          </cell>
          <cell r="D89">
            <v>251674</v>
          </cell>
          <cell r="E89">
            <v>0</v>
          </cell>
          <cell r="G89">
            <v>-2308</v>
          </cell>
          <cell r="H89">
            <v>-0.9170593704554304</v>
          </cell>
          <cell r="I89">
            <v>2169.3915150697931</v>
          </cell>
          <cell r="K89">
            <v>0.86198475610106462</v>
          </cell>
          <cell r="L89">
            <v>-4477.391515069794</v>
          </cell>
          <cell r="N89">
            <v>-1.7790441265564951</v>
          </cell>
          <cell r="O89">
            <v>249366</v>
          </cell>
          <cell r="Q89">
            <v>0</v>
          </cell>
          <cell r="R89">
            <v>249366</v>
          </cell>
          <cell r="U89">
            <v>0</v>
          </cell>
          <cell r="V89">
            <v>0</v>
          </cell>
          <cell r="X89">
            <v>0</v>
          </cell>
        </row>
        <row r="90">
          <cell r="A90" t="str">
            <v>Jan-Cil Venezuela</v>
          </cell>
          <cell r="C90">
            <v>16722</v>
          </cell>
          <cell r="D90">
            <v>13097</v>
          </cell>
          <cell r="E90">
            <v>0</v>
          </cell>
          <cell r="G90">
            <v>3625</v>
          </cell>
          <cell r="H90">
            <v>27.678094220050394</v>
          </cell>
          <cell r="I90">
            <v>3625.9659014707945</v>
          </cell>
          <cell r="K90">
            <v>27.685469202647891</v>
          </cell>
          <cell r="L90">
            <v>-0.96590147079434252</v>
          </cell>
          <cell r="N90">
            <v>-7.3749825975028219E-3</v>
          </cell>
          <cell r="O90">
            <v>16722</v>
          </cell>
          <cell r="Q90">
            <v>0</v>
          </cell>
          <cell r="R90">
            <v>16722</v>
          </cell>
          <cell r="U90">
            <v>0</v>
          </cell>
          <cell r="V90">
            <v>0</v>
          </cell>
          <cell r="X90">
            <v>0</v>
          </cell>
        </row>
        <row r="91">
          <cell r="A91" t="str">
            <v>Ttl Latin Am</v>
          </cell>
          <cell r="B91" t="str">
            <v>Ttl Latin Am</v>
          </cell>
          <cell r="C91">
            <v>393907</v>
          </cell>
          <cell r="D91">
            <v>389719</v>
          </cell>
          <cell r="E91">
            <v>0</v>
          </cell>
          <cell r="G91">
            <v>4188</v>
          </cell>
          <cell r="H91">
            <v>1.0746204316443386</v>
          </cell>
          <cell r="J91">
            <v>6731.1133483361209</v>
          </cell>
          <cell r="L91">
            <v>1.7271709483848932</v>
          </cell>
          <cell r="N91">
            <v>-2543.1133483361209</v>
          </cell>
          <cell r="Q91">
            <v>-0.65255051674055442</v>
          </cell>
          <cell r="S91">
            <v>393907</v>
          </cell>
          <cell r="V91">
            <v>0</v>
          </cell>
          <cell r="X91">
            <v>393907</v>
          </cell>
          <cell r="Z91">
            <v>0</v>
          </cell>
          <cell r="AA91">
            <v>0</v>
          </cell>
          <cell r="AC91">
            <v>0</v>
          </cell>
        </row>
        <row r="92">
          <cell r="A92" t="str">
            <v>Janssen Pharm KK Japan</v>
          </cell>
          <cell r="C92">
            <v>522242</v>
          </cell>
          <cell r="D92">
            <v>543823</v>
          </cell>
          <cell r="E92">
            <v>0</v>
          </cell>
          <cell r="G92">
            <v>-21581</v>
          </cell>
          <cell r="H92">
            <v>-3.9683867729022126</v>
          </cell>
          <cell r="I92">
            <v>-16867.400855407956</v>
          </cell>
          <cell r="K92">
            <v>-3.1016343287076786</v>
          </cell>
          <cell r="L92">
            <v>-4713.5991445920436</v>
          </cell>
          <cell r="N92">
            <v>-0.86675244419453468</v>
          </cell>
          <cell r="O92">
            <v>522242</v>
          </cell>
          <cell r="Q92">
            <v>0</v>
          </cell>
          <cell r="R92">
            <v>522242</v>
          </cell>
          <cell r="U92">
            <v>0</v>
          </cell>
          <cell r="V92">
            <v>0</v>
          </cell>
          <cell r="X92">
            <v>0</v>
          </cell>
        </row>
        <row r="94">
          <cell r="A94" t="str">
            <v>Ttl Japan</v>
          </cell>
          <cell r="B94" t="str">
            <v>Ttl Japan</v>
          </cell>
          <cell r="C94">
            <v>522242</v>
          </cell>
          <cell r="D94">
            <v>543823</v>
          </cell>
          <cell r="E94">
            <v>0</v>
          </cell>
          <cell r="G94">
            <v>-21581</v>
          </cell>
          <cell r="H94">
            <v>-3.9683867729022126</v>
          </cell>
          <cell r="J94">
            <v>-16867.400855407956</v>
          </cell>
          <cell r="L94">
            <v>-3.1016343287076786</v>
          </cell>
          <cell r="N94">
            <v>-4713.5991445920436</v>
          </cell>
          <cell r="Q94">
            <v>-0.86675244419453468</v>
          </cell>
          <cell r="S94">
            <v>522242</v>
          </cell>
          <cell r="V94">
            <v>0</v>
          </cell>
          <cell r="X94">
            <v>522242</v>
          </cell>
          <cell r="Z94">
            <v>0</v>
          </cell>
          <cell r="AA94">
            <v>0</v>
          </cell>
          <cell r="AC94">
            <v>0</v>
          </cell>
        </row>
        <row r="95">
          <cell r="A95" t="str">
            <v>Janssen China</v>
          </cell>
          <cell r="C95">
            <v>309304</v>
          </cell>
          <cell r="D95">
            <v>304819</v>
          </cell>
          <cell r="E95">
            <v>0</v>
          </cell>
          <cell r="G95">
            <v>4485</v>
          </cell>
          <cell r="H95">
            <v>1.4713649739681582</v>
          </cell>
          <cell r="I95">
            <v>4493.6337241379315</v>
          </cell>
          <cell r="K95">
            <v>1.4741973840665876</v>
          </cell>
          <cell r="L95">
            <v>-8.6337241379311305</v>
          </cell>
          <cell r="N95">
            <v>-2.8324100984295341E-3</v>
          </cell>
          <cell r="O95">
            <v>309304</v>
          </cell>
          <cell r="Q95">
            <v>0</v>
          </cell>
          <cell r="R95">
            <v>309304</v>
          </cell>
          <cell r="U95">
            <v>0</v>
          </cell>
          <cell r="V95">
            <v>0</v>
          </cell>
          <cell r="X95">
            <v>0</v>
          </cell>
        </row>
        <row r="96">
          <cell r="A96" t="str">
            <v>Jan-Cil Australia</v>
          </cell>
          <cell r="C96">
            <v>119704</v>
          </cell>
          <cell r="D96">
            <v>114094</v>
          </cell>
          <cell r="E96">
            <v>0</v>
          </cell>
          <cell r="G96">
            <v>5610</v>
          </cell>
          <cell r="H96">
            <v>4.9169982645888481</v>
          </cell>
          <cell r="I96">
            <v>5316.5328657804648</v>
          </cell>
          <cell r="K96">
            <v>4.6597830436135688</v>
          </cell>
          <cell r="L96">
            <v>293.46713421953496</v>
          </cell>
          <cell r="N96">
            <v>0.25721522097528066</v>
          </cell>
          <cell r="O96">
            <v>119704</v>
          </cell>
          <cell r="Q96">
            <v>0</v>
          </cell>
          <cell r="R96">
            <v>119704</v>
          </cell>
          <cell r="U96">
            <v>0</v>
          </cell>
          <cell r="V96">
            <v>0</v>
          </cell>
          <cell r="X96">
            <v>0</v>
          </cell>
        </row>
        <row r="97">
          <cell r="A97" t="str">
            <v>Jan-Cil Hong Kong</v>
          </cell>
          <cell r="C97">
            <v>9744</v>
          </cell>
          <cell r="D97">
            <v>9953</v>
          </cell>
          <cell r="E97">
            <v>0</v>
          </cell>
          <cell r="G97">
            <v>-209</v>
          </cell>
          <cell r="H97">
            <v>-2.0998693861147393</v>
          </cell>
          <cell r="I97">
            <v>-207.1003671970625</v>
          </cell>
          <cell r="K97">
            <v>-2.0807833537331706</v>
          </cell>
          <cell r="L97">
            <v>-1.8996328029375582</v>
          </cell>
          <cell r="N97">
            <v>-1.9086032381569282E-2</v>
          </cell>
          <cell r="O97">
            <v>9744</v>
          </cell>
          <cell r="Q97">
            <v>0</v>
          </cell>
          <cell r="R97">
            <v>9744</v>
          </cell>
          <cell r="U97">
            <v>0</v>
          </cell>
          <cell r="V97">
            <v>0</v>
          </cell>
          <cell r="X97">
            <v>0</v>
          </cell>
        </row>
        <row r="98">
          <cell r="A98" t="str">
            <v>Jan-Cil India</v>
          </cell>
          <cell r="C98">
            <v>23674</v>
          </cell>
          <cell r="D98">
            <v>23474</v>
          </cell>
          <cell r="E98">
            <v>0</v>
          </cell>
          <cell r="G98">
            <v>200</v>
          </cell>
          <cell r="H98">
            <v>0.8520064752492118</v>
          </cell>
          <cell r="I98">
            <v>4.2451380022497015E-2</v>
          </cell>
          <cell r="K98">
            <v>1.8084425331216247E-4</v>
          </cell>
          <cell r="L98">
            <v>199.9575486199775</v>
          </cell>
          <cell r="N98">
            <v>0.8518256309958997</v>
          </cell>
          <cell r="O98">
            <v>23674</v>
          </cell>
          <cell r="Q98">
            <v>0</v>
          </cell>
          <cell r="R98">
            <v>23674</v>
          </cell>
          <cell r="U98">
            <v>0</v>
          </cell>
          <cell r="V98">
            <v>0</v>
          </cell>
          <cell r="X98">
            <v>0</v>
          </cell>
        </row>
        <row r="99">
          <cell r="A99" t="str">
            <v>Jan-Cil Korea</v>
          </cell>
          <cell r="C99">
            <v>118024</v>
          </cell>
          <cell r="D99">
            <v>120264</v>
          </cell>
          <cell r="E99">
            <v>0</v>
          </cell>
          <cell r="G99">
            <v>-2240</v>
          </cell>
          <cell r="H99">
            <v>-1.8625690148340317</v>
          </cell>
          <cell r="I99">
            <v>-3030.582728723035</v>
          </cell>
          <cell r="K99">
            <v>-2.5199417354512033</v>
          </cell>
          <cell r="L99">
            <v>790.58272872303553</v>
          </cell>
          <cell r="N99">
            <v>0.65737272061717134</v>
          </cell>
          <cell r="O99">
            <v>118024</v>
          </cell>
          <cell r="Q99">
            <v>0</v>
          </cell>
          <cell r="R99">
            <v>118024</v>
          </cell>
          <cell r="U99">
            <v>0</v>
          </cell>
          <cell r="V99">
            <v>0</v>
          </cell>
          <cell r="X99">
            <v>0</v>
          </cell>
        </row>
        <row r="100">
          <cell r="A100" t="str">
            <v>Jan-Cil Philippines</v>
          </cell>
          <cell r="C100">
            <v>18609</v>
          </cell>
          <cell r="D100">
            <v>18804</v>
          </cell>
          <cell r="E100">
            <v>0</v>
          </cell>
          <cell r="G100">
            <v>-195</v>
          </cell>
          <cell r="H100">
            <v>-1.0370134014039567</v>
          </cell>
          <cell r="I100">
            <v>0</v>
          </cell>
          <cell r="K100">
            <v>0</v>
          </cell>
          <cell r="L100">
            <v>-195</v>
          </cell>
          <cell r="N100">
            <v>-1.0370134014039569</v>
          </cell>
          <cell r="O100">
            <v>18609</v>
          </cell>
          <cell r="Q100">
            <v>0</v>
          </cell>
          <cell r="R100">
            <v>18609</v>
          </cell>
          <cell r="U100">
            <v>0</v>
          </cell>
          <cell r="V100">
            <v>0</v>
          </cell>
          <cell r="X100">
            <v>0</v>
          </cell>
        </row>
        <row r="101">
          <cell r="A101" t="str">
            <v>Jan-Cil S.M.</v>
          </cell>
          <cell r="C101">
            <v>23943</v>
          </cell>
          <cell r="D101">
            <v>22433</v>
          </cell>
          <cell r="E101">
            <v>0</v>
          </cell>
          <cell r="G101">
            <v>1510</v>
          </cell>
          <cell r="H101">
            <v>6.7311549948736245</v>
          </cell>
          <cell r="I101">
            <v>1732.2779922779921</v>
          </cell>
          <cell r="K101">
            <v>7.7220077220077199</v>
          </cell>
          <cell r="L101">
            <v>-222.27799227799173</v>
          </cell>
          <cell r="N101">
            <v>-0.99085272713409722</v>
          </cell>
          <cell r="O101">
            <v>23943</v>
          </cell>
          <cell r="Q101">
            <v>0</v>
          </cell>
          <cell r="R101">
            <v>23943</v>
          </cell>
          <cell r="U101">
            <v>0</v>
          </cell>
          <cell r="V101">
            <v>0</v>
          </cell>
          <cell r="X101">
            <v>0</v>
          </cell>
        </row>
        <row r="102">
          <cell r="A102" t="str">
            <v>Jan-Cil Indonesia</v>
          </cell>
          <cell r="C102">
            <v>12861</v>
          </cell>
          <cell r="D102">
            <v>13670</v>
          </cell>
          <cell r="E102">
            <v>0</v>
          </cell>
          <cell r="G102">
            <v>-809</v>
          </cell>
          <cell r="H102">
            <v>-5.9180687637161666</v>
          </cell>
          <cell r="I102">
            <v>-656.89700336125361</v>
          </cell>
          <cell r="K102">
            <v>-4.805391392547576</v>
          </cell>
          <cell r="L102">
            <v>-152.10299663874628</v>
          </cell>
          <cell r="N102">
            <v>-1.1126773711685918</v>
          </cell>
          <cell r="O102">
            <v>12861</v>
          </cell>
          <cell r="Q102">
            <v>0</v>
          </cell>
          <cell r="R102">
            <v>12861</v>
          </cell>
          <cell r="U102">
            <v>0</v>
          </cell>
          <cell r="V102">
            <v>0</v>
          </cell>
          <cell r="X102">
            <v>0</v>
          </cell>
        </row>
        <row r="103">
          <cell r="A103" t="str">
            <v>Jan-Cil Taiwan</v>
          </cell>
          <cell r="C103">
            <v>35431</v>
          </cell>
          <cell r="D103">
            <v>34342</v>
          </cell>
          <cell r="E103">
            <v>0</v>
          </cell>
          <cell r="G103">
            <v>1089</v>
          </cell>
          <cell r="H103">
            <v>3.171044202434337</v>
          </cell>
          <cell r="I103">
            <v>934.76727244868994</v>
          </cell>
          <cell r="K103">
            <v>2.7219360329878572</v>
          </cell>
          <cell r="L103">
            <v>154.23272755131009</v>
          </cell>
          <cell r="N103">
            <v>0.44910816944647936</v>
          </cell>
          <cell r="O103">
            <v>35431</v>
          </cell>
          <cell r="Q103">
            <v>0</v>
          </cell>
          <cell r="R103">
            <v>35431</v>
          </cell>
          <cell r="U103">
            <v>0</v>
          </cell>
          <cell r="V103">
            <v>0</v>
          </cell>
          <cell r="X103">
            <v>0</v>
          </cell>
        </row>
        <row r="104">
          <cell r="A104" t="str">
            <v>Jan-Cil Thailand</v>
          </cell>
          <cell r="C104">
            <v>31514</v>
          </cell>
          <cell r="D104">
            <v>30042</v>
          </cell>
          <cell r="E104">
            <v>0</v>
          </cell>
          <cell r="G104">
            <v>1472</v>
          </cell>
          <cell r="H104">
            <v>4.8998069369549295</v>
          </cell>
          <cell r="I104">
            <v>1438.1683846712124</v>
          </cell>
          <cell r="K104">
            <v>4.787192546006299</v>
          </cell>
          <cell r="L104">
            <v>33.831615328787592</v>
          </cell>
          <cell r="N104">
            <v>0.11261439094863135</v>
          </cell>
          <cell r="O104">
            <v>31514</v>
          </cell>
          <cell r="Q104">
            <v>0</v>
          </cell>
          <cell r="R104">
            <v>31514</v>
          </cell>
          <cell r="U104">
            <v>0</v>
          </cell>
          <cell r="V104">
            <v>0</v>
          </cell>
          <cell r="X104">
            <v>0</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YTD
Elimination: Exclude All
Non-Operating Co's: Excluded</v>
          </cell>
          <cell r="T107" t="str">
            <v xml:space="preserve">Page 3 of 3
Date : 08/18/03
Time : 11:14:49
</v>
          </cell>
        </row>
        <row r="111">
          <cell r="G111" t="str">
            <v>2003 DEC USEP vs 2003 DEC UJUNY1</v>
          </cell>
          <cell r="O111" t="str">
            <v xml:space="preserve">2003 DEC USEP vs   </v>
          </cell>
        </row>
        <row r="112">
          <cell r="C112" t="str">
            <v xml:space="preserve">2003      </v>
          </cell>
          <cell r="D112" t="str">
            <v xml:space="preserve">2003        </v>
          </cell>
          <cell r="E112" t="str">
            <v xml:space="preserve">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USEP</v>
          </cell>
          <cell r="D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702808</v>
          </cell>
          <cell r="D117">
            <v>691895</v>
          </cell>
          <cell r="E117">
            <v>0</v>
          </cell>
          <cell r="G117">
            <v>10913</v>
          </cell>
          <cell r="H117">
            <v>1.5772624458913564</v>
          </cell>
          <cell r="J117">
            <v>10020.842591414961</v>
          </cell>
          <cell r="L117">
            <v>1.4483183996726328</v>
          </cell>
          <cell r="N117">
            <v>892.15740858503739</v>
          </cell>
          <cell r="Q117">
            <v>0.12894404621872355</v>
          </cell>
          <cell r="S117">
            <v>702808</v>
          </cell>
          <cell r="V117">
            <v>0</v>
          </cell>
          <cell r="X117">
            <v>702808</v>
          </cell>
          <cell r="Z117">
            <v>0</v>
          </cell>
          <cell r="AA117">
            <v>0</v>
          </cell>
          <cell r="AC117">
            <v>0</v>
          </cell>
        </row>
        <row r="118">
          <cell r="A118" t="str">
            <v>Total Asia/Pacific</v>
          </cell>
          <cell r="B118" t="str">
            <v>Total Asia/Pacific</v>
          </cell>
          <cell r="C118">
            <v>1225050</v>
          </cell>
          <cell r="D118">
            <v>1235718</v>
          </cell>
          <cell r="E118">
            <v>0</v>
          </cell>
          <cell r="G118">
            <v>-10668</v>
          </cell>
          <cell r="H118">
            <v>-0.86330376348001725</v>
          </cell>
          <cell r="J118">
            <v>-6846.5582639929953</v>
          </cell>
          <cell r="L118">
            <v>-0.5540550727587521</v>
          </cell>
          <cell r="N118">
            <v>-3821.4417360070033</v>
          </cell>
          <cell r="Q118">
            <v>-0.30924869072126515</v>
          </cell>
          <cell r="S118">
            <v>1225050</v>
          </cell>
          <cell r="V118">
            <v>0</v>
          </cell>
          <cell r="X118">
            <v>1225050</v>
          </cell>
          <cell r="Z118">
            <v>0</v>
          </cell>
          <cell r="AA118">
            <v>0</v>
          </cell>
          <cell r="AC118">
            <v>0</v>
          </cell>
        </row>
        <row r="119">
          <cell r="A119" t="str">
            <v>Total Sartarelli</v>
          </cell>
          <cell r="B119" t="str">
            <v>Total Sartarelli</v>
          </cell>
          <cell r="C119">
            <v>1618957</v>
          </cell>
          <cell r="D119">
            <v>1625437</v>
          </cell>
          <cell r="E119">
            <v>0</v>
          </cell>
          <cell r="G119">
            <v>-6480</v>
          </cell>
          <cell r="H119">
            <v>-0.39866202135179651</v>
          </cell>
          <cell r="J119">
            <v>-115.44491565687407</v>
          </cell>
          <cell r="L119">
            <v>-7.1023925047155991E-3</v>
          </cell>
          <cell r="N119">
            <v>-6364.5550843431265</v>
          </cell>
          <cell r="Q119">
            <v>-0.39155962884708095</v>
          </cell>
          <cell r="S119">
            <v>1618957</v>
          </cell>
          <cell r="V119">
            <v>0</v>
          </cell>
          <cell r="X119">
            <v>1618957</v>
          </cell>
          <cell r="Z119">
            <v>0</v>
          </cell>
          <cell r="AA119">
            <v>0</v>
          </cell>
          <cell r="AC119">
            <v>0</v>
          </cell>
        </row>
        <row r="120">
          <cell r="A120" t="str">
            <v>Janssen Belgium</v>
          </cell>
          <cell r="C120">
            <v>128604</v>
          </cell>
          <cell r="D120">
            <v>131678</v>
          </cell>
          <cell r="E120">
            <v>0</v>
          </cell>
          <cell r="G120">
            <v>-3074</v>
          </cell>
          <cell r="H120">
            <v>-2.3344826014975926</v>
          </cell>
          <cell r="I120">
            <v>-1386.5978095082162</v>
          </cell>
          <cell r="K120">
            <v>-1.053021620550294</v>
          </cell>
          <cell r="L120">
            <v>-1687.4021904917843</v>
          </cell>
          <cell r="N120">
            <v>-1.2814609809472983</v>
          </cell>
          <cell r="O120">
            <v>128604</v>
          </cell>
          <cell r="Q120">
            <v>0</v>
          </cell>
          <cell r="R120">
            <v>128604</v>
          </cell>
          <cell r="U120">
            <v>0</v>
          </cell>
          <cell r="V120">
            <v>0</v>
          </cell>
          <cell r="X120">
            <v>0</v>
          </cell>
        </row>
        <row r="121">
          <cell r="A121" t="str">
            <v>Total Jans Beerse</v>
          </cell>
          <cell r="B121" t="str">
            <v>Total Jans Beerse</v>
          </cell>
          <cell r="C121">
            <v>128604</v>
          </cell>
          <cell r="D121">
            <v>131678</v>
          </cell>
          <cell r="E121">
            <v>0</v>
          </cell>
          <cell r="G121">
            <v>-3074</v>
          </cell>
          <cell r="H121">
            <v>-2.3344826014975926</v>
          </cell>
          <cell r="J121">
            <v>-1386.5978095082162</v>
          </cell>
          <cell r="L121">
            <v>-1.0530216205502938</v>
          </cell>
          <cell r="N121">
            <v>-1687.4021904917843</v>
          </cell>
          <cell r="Q121">
            <v>-1.2814609809472983</v>
          </cell>
          <cell r="S121">
            <v>128604</v>
          </cell>
          <cell r="V121">
            <v>0</v>
          </cell>
          <cell r="X121">
            <v>128604</v>
          </cell>
          <cell r="Z121">
            <v>0</v>
          </cell>
          <cell r="AA121">
            <v>0</v>
          </cell>
          <cell r="AC121">
            <v>0</v>
          </cell>
        </row>
        <row r="122">
          <cell r="A122" t="str">
            <v>Janssen Ireland Mfg</v>
          </cell>
          <cell r="C122">
            <v>35322</v>
          </cell>
          <cell r="D122">
            <v>35786</v>
          </cell>
          <cell r="E122">
            <v>0</v>
          </cell>
          <cell r="G122">
            <v>-464</v>
          </cell>
          <cell r="H122">
            <v>-1.2965964343598058</v>
          </cell>
          <cell r="I122">
            <v>0</v>
          </cell>
          <cell r="K122">
            <v>0</v>
          </cell>
          <cell r="L122">
            <v>-464</v>
          </cell>
          <cell r="N122">
            <v>-1.2965964343598058</v>
          </cell>
          <cell r="O122">
            <v>35322</v>
          </cell>
          <cell r="Q122">
            <v>0</v>
          </cell>
          <cell r="R122">
            <v>35322</v>
          </cell>
          <cell r="U122">
            <v>0</v>
          </cell>
          <cell r="V122">
            <v>0</v>
          </cell>
          <cell r="X122">
            <v>0</v>
          </cell>
        </row>
        <row r="123">
          <cell r="A123" t="str">
            <v>Cilag CH-Schaff Oper</v>
          </cell>
          <cell r="C123">
            <v>70580</v>
          </cell>
          <cell r="D123">
            <v>72414</v>
          </cell>
          <cell r="E123">
            <v>0</v>
          </cell>
          <cell r="G123">
            <v>-1834</v>
          </cell>
          <cell r="H123">
            <v>-2.532659430496865</v>
          </cell>
          <cell r="I123">
            <v>0</v>
          </cell>
          <cell r="K123">
            <v>0</v>
          </cell>
          <cell r="L123">
            <v>-1834</v>
          </cell>
          <cell r="N123">
            <v>-2.532659430496865</v>
          </cell>
          <cell r="O123">
            <v>70580</v>
          </cell>
          <cell r="Q123">
            <v>0</v>
          </cell>
          <cell r="R123">
            <v>70580</v>
          </cell>
          <cell r="U123">
            <v>0</v>
          </cell>
          <cell r="V123">
            <v>0</v>
          </cell>
          <cell r="X123">
            <v>0</v>
          </cell>
        </row>
        <row r="124">
          <cell r="A124" t="str">
            <v>Jan-Cil Zug</v>
          </cell>
          <cell r="C124">
            <v>45553</v>
          </cell>
          <cell r="D124">
            <v>44422</v>
          </cell>
          <cell r="E124">
            <v>0</v>
          </cell>
          <cell r="G124">
            <v>1131</v>
          </cell>
          <cell r="H124">
            <v>2.5460357480527667</v>
          </cell>
          <cell r="I124">
            <v>1728.1336943472379</v>
          </cell>
          <cell r="K124">
            <v>3.8902653963064195</v>
          </cell>
          <cell r="L124">
            <v>-597.13369434723745</v>
          </cell>
          <cell r="N124">
            <v>-1.3442296482536527</v>
          </cell>
          <cell r="O124">
            <v>45553</v>
          </cell>
          <cell r="Q124">
            <v>0</v>
          </cell>
          <cell r="R124">
            <v>45553</v>
          </cell>
          <cell r="U124">
            <v>0</v>
          </cell>
          <cell r="V124">
            <v>0</v>
          </cell>
          <cell r="X124">
            <v>0</v>
          </cell>
        </row>
        <row r="125">
          <cell r="A125" t="str">
            <v>Tasmanian Alkaloids</v>
          </cell>
          <cell r="C125">
            <v>51287</v>
          </cell>
          <cell r="D125">
            <v>51841</v>
          </cell>
          <cell r="E125">
            <v>0</v>
          </cell>
          <cell r="G125">
            <v>-554</v>
          </cell>
          <cell r="H125">
            <v>-1.0686522250728188</v>
          </cell>
          <cell r="I125">
            <v>-679.69902888872593</v>
          </cell>
          <cell r="K125">
            <v>-1.3111225263569874</v>
          </cell>
          <cell r="L125">
            <v>125.69902888872588</v>
          </cell>
          <cell r="N125">
            <v>0.24247030128416852</v>
          </cell>
          <cell r="O125">
            <v>51287</v>
          </cell>
          <cell r="Q125">
            <v>0</v>
          </cell>
          <cell r="R125">
            <v>51287</v>
          </cell>
          <cell r="U125">
            <v>0</v>
          </cell>
          <cell r="V125">
            <v>0</v>
          </cell>
          <cell r="X125">
            <v>0</v>
          </cell>
        </row>
        <row r="126">
          <cell r="A126" t="str">
            <v>Noramco USA</v>
          </cell>
          <cell r="C126">
            <v>97770</v>
          </cell>
          <cell r="D126">
            <v>97286</v>
          </cell>
          <cell r="E126">
            <v>0</v>
          </cell>
          <cell r="G126">
            <v>484</v>
          </cell>
          <cell r="H126">
            <v>0.49750220997882538</v>
          </cell>
          <cell r="I126">
            <v>484</v>
          </cell>
          <cell r="K126">
            <v>0.49750220997882538</v>
          </cell>
          <cell r="L126">
            <v>0</v>
          </cell>
          <cell r="N126">
            <v>0</v>
          </cell>
          <cell r="O126">
            <v>97770</v>
          </cell>
          <cell r="Q126">
            <v>0</v>
          </cell>
          <cell r="R126">
            <v>97770</v>
          </cell>
          <cell r="U126">
            <v>0</v>
          </cell>
          <cell r="V126">
            <v>0</v>
          </cell>
          <cell r="X126">
            <v>0</v>
          </cell>
        </row>
        <row r="127">
          <cell r="A127" t="str">
            <v>Alza Mfg Ireland</v>
          </cell>
          <cell r="C127">
            <v>1845</v>
          </cell>
          <cell r="D127">
            <v>10219</v>
          </cell>
          <cell r="E127">
            <v>0</v>
          </cell>
          <cell r="G127">
            <v>-8374</v>
          </cell>
          <cell r="H127">
            <v>-81.945395831294647</v>
          </cell>
          <cell r="I127">
            <v>-8350.1688874083939</v>
          </cell>
          <cell r="K127">
            <v>-81.71219187208527</v>
          </cell>
          <cell r="L127">
            <v>-23.831112591606797</v>
          </cell>
          <cell r="N127">
            <v>-0.233203959209377</v>
          </cell>
          <cell r="O127">
            <v>1845</v>
          </cell>
          <cell r="Q127">
            <v>0</v>
          </cell>
          <cell r="R127">
            <v>1845</v>
          </cell>
          <cell r="U127">
            <v>0</v>
          </cell>
          <cell r="V127">
            <v>0</v>
          </cell>
          <cell r="X127">
            <v>0</v>
          </cell>
        </row>
        <row r="128">
          <cell r="A128" t="str">
            <v>Subtot Sourcing</v>
          </cell>
          <cell r="B128" t="str">
            <v>Subtot Sourcing</v>
          </cell>
          <cell r="C128">
            <v>302357</v>
          </cell>
          <cell r="D128">
            <v>311968</v>
          </cell>
          <cell r="E128">
            <v>0</v>
          </cell>
          <cell r="G128">
            <v>-9611</v>
          </cell>
          <cell r="H128">
            <v>-3.0807646938147504</v>
          </cell>
          <cell r="J128">
            <v>-6817.7342219498814</v>
          </cell>
          <cell r="L128">
            <v>-2.1853953680986127</v>
          </cell>
          <cell r="N128">
            <v>-2793.2657780501199</v>
          </cell>
          <cell r="Q128">
            <v>-0.89536932571613814</v>
          </cell>
          <cell r="S128">
            <v>302357</v>
          </cell>
          <cell r="V128">
            <v>0</v>
          </cell>
          <cell r="X128">
            <v>302357</v>
          </cell>
          <cell r="Z128">
            <v>0</v>
          </cell>
          <cell r="AA128">
            <v>0</v>
          </cell>
          <cell r="AC128">
            <v>0</v>
          </cell>
        </row>
        <row r="129">
          <cell r="A129" t="str">
            <v>Ttl Shetty</v>
          </cell>
          <cell r="B129" t="str">
            <v>Ttl Shetty</v>
          </cell>
          <cell r="C129">
            <v>430961</v>
          </cell>
          <cell r="D129">
            <v>443646</v>
          </cell>
          <cell r="E129">
            <v>0</v>
          </cell>
          <cell r="G129">
            <v>-12685</v>
          </cell>
          <cell r="H129">
            <v>-2.8592616635786188</v>
          </cell>
          <cell r="J129">
            <v>-8204.3320314580978</v>
          </cell>
          <cell r="L129">
            <v>-1.8492969690830299</v>
          </cell>
          <cell r="N129">
            <v>-4480.6679685419022</v>
          </cell>
          <cell r="Q129">
            <v>-1.0099646944955885</v>
          </cell>
          <cell r="S129">
            <v>430961</v>
          </cell>
          <cell r="V129">
            <v>0</v>
          </cell>
          <cell r="X129">
            <v>430961</v>
          </cell>
          <cell r="Z129">
            <v>0</v>
          </cell>
          <cell r="AA129">
            <v>0</v>
          </cell>
          <cell r="AC129">
            <v>0</v>
          </cell>
        </row>
        <row r="130">
          <cell r="A130" t="str">
            <v>Total Shetty/Sourcings</v>
          </cell>
          <cell r="B130" t="str">
            <v>Total Shetty/Sourcings</v>
          </cell>
          <cell r="C130">
            <v>430961</v>
          </cell>
          <cell r="D130">
            <v>443646</v>
          </cell>
          <cell r="E130">
            <v>0</v>
          </cell>
          <cell r="G130">
            <v>-12685</v>
          </cell>
          <cell r="H130">
            <v>-2.8592616635786188</v>
          </cell>
          <cell r="J130">
            <v>-8204.3320314580978</v>
          </cell>
          <cell r="L130">
            <v>-1.8492969690830299</v>
          </cell>
          <cell r="N130">
            <v>-4480.6679685419022</v>
          </cell>
          <cell r="Q130">
            <v>-1.0099646944955885</v>
          </cell>
          <cell r="S130">
            <v>430961</v>
          </cell>
          <cell r="V130">
            <v>0</v>
          </cell>
          <cell r="X130">
            <v>430961</v>
          </cell>
          <cell r="Z130">
            <v>0</v>
          </cell>
          <cell r="AA130">
            <v>0</v>
          </cell>
          <cell r="AC130">
            <v>0</v>
          </cell>
        </row>
        <row r="132">
          <cell r="A132" t="str">
            <v>Tibotec-Virco Belgium</v>
          </cell>
          <cell r="C132">
            <v>8404</v>
          </cell>
          <cell r="D132">
            <v>8515</v>
          </cell>
          <cell r="E132">
            <v>0</v>
          </cell>
          <cell r="G132">
            <v>-111</v>
          </cell>
          <cell r="H132">
            <v>-1.3035819142689371</v>
          </cell>
          <cell r="I132">
            <v>0</v>
          </cell>
          <cell r="K132">
            <v>0</v>
          </cell>
          <cell r="L132">
            <v>-111</v>
          </cell>
          <cell r="N132">
            <v>-1.3035819142689373</v>
          </cell>
          <cell r="O132">
            <v>8404</v>
          </cell>
          <cell r="Q132">
            <v>0</v>
          </cell>
          <cell r="R132">
            <v>8404</v>
          </cell>
          <cell r="U132">
            <v>0</v>
          </cell>
          <cell r="V132">
            <v>0</v>
          </cell>
          <cell r="X132">
            <v>0</v>
          </cell>
        </row>
        <row r="133">
          <cell r="A133" t="str">
            <v>Total Peterson</v>
          </cell>
          <cell r="B133" t="str">
            <v>Total Peterson</v>
          </cell>
          <cell r="C133">
            <v>8404</v>
          </cell>
          <cell r="D133">
            <v>8515</v>
          </cell>
          <cell r="E133">
            <v>0</v>
          </cell>
          <cell r="G133">
            <v>-111</v>
          </cell>
          <cell r="H133">
            <v>-1.3035819142689371</v>
          </cell>
          <cell r="J133">
            <v>0</v>
          </cell>
          <cell r="L133">
            <v>0</v>
          </cell>
          <cell r="N133">
            <v>-111</v>
          </cell>
          <cell r="Q133">
            <v>-1.3035819142689373</v>
          </cell>
          <cell r="S133">
            <v>8404</v>
          </cell>
          <cell r="V133">
            <v>0</v>
          </cell>
          <cell r="X133">
            <v>8404</v>
          </cell>
          <cell r="Z133">
            <v>0</v>
          </cell>
          <cell r="AA133">
            <v>0</v>
          </cell>
          <cell r="AC133">
            <v>0</v>
          </cell>
        </row>
        <row r="134">
          <cell r="A134" t="str">
            <v>Ttl Pharm ex Corp + Grp E</v>
          </cell>
          <cell r="B134" t="str">
            <v>Ttl Pharm ex Corp + Grp E</v>
          </cell>
          <cell r="C134">
            <v>18709938</v>
          </cell>
          <cell r="D134">
            <v>18672698</v>
          </cell>
          <cell r="E134">
            <v>0</v>
          </cell>
          <cell r="G134">
            <v>37240</v>
          </cell>
          <cell r="H134">
            <v>0.19943556094571871</v>
          </cell>
          <cell r="J134">
            <v>103818.31257252605</v>
          </cell>
          <cell r="L134">
            <v>0.55598988733457821</v>
          </cell>
          <cell r="N134">
            <v>-66578.312572526032</v>
          </cell>
          <cell r="Q134">
            <v>-0.35655432638885942</v>
          </cell>
          <cell r="S134">
            <v>18709938</v>
          </cell>
          <cell r="V134">
            <v>0</v>
          </cell>
          <cell r="X134">
            <v>18709938</v>
          </cell>
          <cell r="Z134">
            <v>0</v>
          </cell>
          <cell r="AA134">
            <v>0</v>
          </cell>
          <cell r="AC134">
            <v>0</v>
          </cell>
        </row>
        <row r="137">
          <cell r="A137" t="str">
            <v>Pharmaceutical Grp w/aj</v>
          </cell>
          <cell r="B137" t="str">
            <v>Pharmaceutical Grp w/aj</v>
          </cell>
          <cell r="C137">
            <v>18709938</v>
          </cell>
          <cell r="D137">
            <v>18672698</v>
          </cell>
          <cell r="E137">
            <v>0</v>
          </cell>
          <cell r="G137">
            <v>37240</v>
          </cell>
          <cell r="H137">
            <v>0.19943556094571871</v>
          </cell>
          <cell r="J137">
            <v>103818.31257252605</v>
          </cell>
          <cell r="L137">
            <v>0.55598988733457821</v>
          </cell>
          <cell r="N137">
            <v>-66578.312572526032</v>
          </cell>
          <cell r="Q137">
            <v>-0.35655432638885942</v>
          </cell>
          <cell r="S137">
            <v>18709938</v>
          </cell>
          <cell r="V137">
            <v>0</v>
          </cell>
          <cell r="X137">
            <v>18709938</v>
          </cell>
          <cell r="Z137">
            <v>0</v>
          </cell>
          <cell r="AA137">
            <v>0</v>
          </cell>
          <cell r="AC137">
            <v>0</v>
          </cell>
        </row>
      </sheetData>
      <sheetData sheetId="9" refreshError="1">
        <row r="13">
          <cell r="A13" t="str">
            <v>Ortho-McNeil Pharm U</v>
          </cell>
          <cell r="C13">
            <v>1167431</v>
          </cell>
          <cell r="D13">
            <v>1133260</v>
          </cell>
          <cell r="E13">
            <v>0</v>
          </cell>
          <cell r="G13">
            <v>34171</v>
          </cell>
          <cell r="H13">
            <v>3.0152833418632969</v>
          </cell>
          <cell r="I13">
            <v>34171</v>
          </cell>
          <cell r="K13">
            <v>3.0152833418632969</v>
          </cell>
          <cell r="L13">
            <v>0</v>
          </cell>
          <cell r="N13">
            <v>0</v>
          </cell>
          <cell r="O13">
            <v>1167431</v>
          </cell>
          <cell r="Q13">
            <v>0</v>
          </cell>
          <cell r="R13">
            <v>1167431</v>
          </cell>
          <cell r="U13">
            <v>0</v>
          </cell>
          <cell r="V13">
            <v>0</v>
          </cell>
          <cell r="X13">
            <v>0</v>
          </cell>
        </row>
        <row r="14">
          <cell r="A14" t="str">
            <v>Total OMP</v>
          </cell>
          <cell r="B14" t="str">
            <v>Total OMP</v>
          </cell>
          <cell r="C14">
            <v>1167431</v>
          </cell>
          <cell r="D14">
            <v>1133260</v>
          </cell>
          <cell r="E14">
            <v>0</v>
          </cell>
          <cell r="G14">
            <v>34171</v>
          </cell>
          <cell r="H14">
            <v>3.0152833418632969</v>
          </cell>
          <cell r="J14">
            <v>34171</v>
          </cell>
          <cell r="L14">
            <v>3.0152833418632969</v>
          </cell>
          <cell r="N14">
            <v>0</v>
          </cell>
          <cell r="Q14">
            <v>0</v>
          </cell>
          <cell r="S14">
            <v>1167431</v>
          </cell>
          <cell r="V14">
            <v>0</v>
          </cell>
          <cell r="X14">
            <v>1167431</v>
          </cell>
          <cell r="Z14">
            <v>0</v>
          </cell>
          <cell r="AA14">
            <v>0</v>
          </cell>
          <cell r="AC14">
            <v>0</v>
          </cell>
        </row>
        <row r="15">
          <cell r="A15" t="str">
            <v>Janssen USA</v>
          </cell>
          <cell r="C15">
            <v>821165</v>
          </cell>
          <cell r="D15">
            <v>803905</v>
          </cell>
          <cell r="E15">
            <v>0</v>
          </cell>
          <cell r="G15">
            <v>17260</v>
          </cell>
          <cell r="H15">
            <v>2.1470198593117344</v>
          </cell>
          <cell r="I15">
            <v>17260</v>
          </cell>
          <cell r="K15">
            <v>2.1470198593117344</v>
          </cell>
          <cell r="L15">
            <v>0</v>
          </cell>
          <cell r="N15">
            <v>0</v>
          </cell>
          <cell r="O15">
            <v>821165</v>
          </cell>
          <cell r="Q15">
            <v>0</v>
          </cell>
          <cell r="R15">
            <v>821165</v>
          </cell>
          <cell r="U15">
            <v>0</v>
          </cell>
          <cell r="V15">
            <v>0</v>
          </cell>
          <cell r="X15">
            <v>0</v>
          </cell>
        </row>
        <row r="16">
          <cell r="A16" t="str">
            <v>Janssen CFC PR</v>
          </cell>
          <cell r="C16">
            <v>118599</v>
          </cell>
          <cell r="D16">
            <v>112505</v>
          </cell>
          <cell r="E16">
            <v>0</v>
          </cell>
          <cell r="G16">
            <v>6094</v>
          </cell>
          <cell r="H16">
            <v>5.4166481489711567</v>
          </cell>
          <cell r="I16">
            <v>6094</v>
          </cell>
          <cell r="K16">
            <v>5.4166481489711558</v>
          </cell>
          <cell r="L16">
            <v>1.1641532182693482E-12</v>
          </cell>
          <cell r="N16">
            <v>0</v>
          </cell>
          <cell r="O16">
            <v>118599</v>
          </cell>
          <cell r="Q16">
            <v>0</v>
          </cell>
          <cell r="R16">
            <v>118599</v>
          </cell>
          <cell r="U16">
            <v>0</v>
          </cell>
          <cell r="V16">
            <v>0</v>
          </cell>
          <cell r="X16">
            <v>0</v>
          </cell>
        </row>
        <row r="17">
          <cell r="A17" t="str">
            <v>Ttl Janssen USA</v>
          </cell>
          <cell r="B17" t="str">
            <v>Ttl Janssen USA</v>
          </cell>
          <cell r="C17">
            <v>939764</v>
          </cell>
          <cell r="D17">
            <v>916410</v>
          </cell>
          <cell r="E17">
            <v>0</v>
          </cell>
          <cell r="G17">
            <v>23354</v>
          </cell>
          <cell r="H17">
            <v>2.548422649250881</v>
          </cell>
          <cell r="J17">
            <v>23354</v>
          </cell>
          <cell r="L17">
            <v>2.548422649250881</v>
          </cell>
          <cell r="N17">
            <v>0</v>
          </cell>
          <cell r="Q17">
            <v>0</v>
          </cell>
          <cell r="S17">
            <v>939764</v>
          </cell>
          <cell r="V17">
            <v>0</v>
          </cell>
          <cell r="X17">
            <v>939764</v>
          </cell>
          <cell r="Z17">
            <v>0</v>
          </cell>
          <cell r="AA17">
            <v>0</v>
          </cell>
          <cell r="AC17">
            <v>0</v>
          </cell>
        </row>
        <row r="18">
          <cell r="A18" t="str">
            <v>Jan-Ortho Canada</v>
          </cell>
          <cell r="C18">
            <v>13174</v>
          </cell>
          <cell r="D18">
            <v>5594</v>
          </cell>
          <cell r="E18">
            <v>0</v>
          </cell>
          <cell r="G18">
            <v>7580</v>
          </cell>
          <cell r="H18">
            <v>135.50232391848408</v>
          </cell>
          <cell r="I18">
            <v>7741.1202940803651</v>
          </cell>
          <cell r="K18">
            <v>138.38255799214096</v>
          </cell>
          <cell r="L18">
            <v>-161.12029408036616</v>
          </cell>
          <cell r="N18">
            <v>-2.8802340736568475</v>
          </cell>
          <cell r="O18">
            <v>13174</v>
          </cell>
          <cell r="Q18">
            <v>0</v>
          </cell>
          <cell r="R18">
            <v>13174</v>
          </cell>
          <cell r="U18">
            <v>0</v>
          </cell>
          <cell r="V18">
            <v>0</v>
          </cell>
          <cell r="X18">
            <v>0</v>
          </cell>
        </row>
        <row r="19">
          <cell r="A19" t="str">
            <v>JOI Canada</v>
          </cell>
          <cell r="B19" t="str">
            <v>JOI Canada</v>
          </cell>
          <cell r="C19">
            <v>13174</v>
          </cell>
          <cell r="D19">
            <v>5594</v>
          </cell>
          <cell r="E19">
            <v>0</v>
          </cell>
          <cell r="G19">
            <v>7580</v>
          </cell>
          <cell r="H19">
            <v>135.50232391848408</v>
          </cell>
          <cell r="J19">
            <v>7741.1202940803651</v>
          </cell>
          <cell r="L19">
            <v>138.38255799214099</v>
          </cell>
          <cell r="N19">
            <v>-161.12029408036616</v>
          </cell>
          <cell r="Q19">
            <v>-2.8802340736569021</v>
          </cell>
          <cell r="S19">
            <v>13174</v>
          </cell>
          <cell r="V19">
            <v>0</v>
          </cell>
          <cell r="X19">
            <v>13174</v>
          </cell>
          <cell r="Z19">
            <v>0</v>
          </cell>
          <cell r="AA19">
            <v>0</v>
          </cell>
          <cell r="AC19">
            <v>0</v>
          </cell>
        </row>
        <row r="20">
          <cell r="A20" t="str">
            <v>Ortho Biotech Int'l</v>
          </cell>
          <cell r="C20">
            <v>-10543</v>
          </cell>
          <cell r="D20">
            <v>-8486</v>
          </cell>
          <cell r="E20">
            <v>0</v>
          </cell>
          <cell r="G20">
            <v>-2057</v>
          </cell>
          <cell r="H20">
            <v>-24.239924581663917</v>
          </cell>
          <cell r="I20">
            <v>-2057</v>
          </cell>
          <cell r="K20">
            <v>-24.239924581663914</v>
          </cell>
          <cell r="L20">
            <v>-2.9103830456733704E-13</v>
          </cell>
          <cell r="N20">
            <v>-1.3642420526593923E-14</v>
          </cell>
          <cell r="O20">
            <v>-10543</v>
          </cell>
          <cell r="Q20">
            <v>0</v>
          </cell>
          <cell r="R20">
            <v>-10543</v>
          </cell>
          <cell r="U20">
            <v>0</v>
          </cell>
          <cell r="V20">
            <v>0</v>
          </cell>
          <cell r="X20">
            <v>0</v>
          </cell>
        </row>
        <row r="21">
          <cell r="A21" t="str">
            <v>Alza Sourcing USA</v>
          </cell>
          <cell r="C21">
            <v>123487</v>
          </cell>
          <cell r="D21">
            <v>115622</v>
          </cell>
          <cell r="E21">
            <v>0</v>
          </cell>
          <cell r="G21">
            <v>7865</v>
          </cell>
          <cell r="H21">
            <v>6.8023386552732177</v>
          </cell>
          <cell r="I21">
            <v>7865</v>
          </cell>
          <cell r="K21">
            <v>6.8023386552732177</v>
          </cell>
          <cell r="L21">
            <v>0</v>
          </cell>
          <cell r="N21">
            <v>0</v>
          </cell>
          <cell r="O21">
            <v>123487</v>
          </cell>
          <cell r="Q21">
            <v>0</v>
          </cell>
          <cell r="R21">
            <v>123487</v>
          </cell>
          <cell r="U21">
            <v>0</v>
          </cell>
          <cell r="V21">
            <v>0</v>
          </cell>
          <cell r="X21">
            <v>0</v>
          </cell>
        </row>
        <row r="22">
          <cell r="A22" t="str">
            <v>Ttl Norton</v>
          </cell>
          <cell r="B22" t="str">
            <v>Ttl Norton</v>
          </cell>
          <cell r="C22">
            <v>2233313</v>
          </cell>
          <cell r="D22">
            <v>2162400</v>
          </cell>
          <cell r="E22">
            <v>0</v>
          </cell>
          <cell r="G22">
            <v>70913</v>
          </cell>
          <cell r="H22">
            <v>3.2793655197928229</v>
          </cell>
          <cell r="J22">
            <v>71074.120294080363</v>
          </cell>
          <cell r="L22">
            <v>3.2868165137847005</v>
          </cell>
          <cell r="N22">
            <v>-161.1202940803673</v>
          </cell>
          <cell r="Q22">
            <v>-7.4509939918783628E-3</v>
          </cell>
          <cell r="S22">
            <v>2233313</v>
          </cell>
          <cell r="V22">
            <v>0</v>
          </cell>
          <cell r="X22">
            <v>2233313</v>
          </cell>
          <cell r="Z22">
            <v>0</v>
          </cell>
          <cell r="AA22">
            <v>0</v>
          </cell>
          <cell r="AC22">
            <v>0</v>
          </cell>
        </row>
        <row r="23">
          <cell r="A23" t="str">
            <v>Ortho Biotech Canada</v>
          </cell>
          <cell r="C23">
            <v>4064</v>
          </cell>
          <cell r="D23">
            <v>4427</v>
          </cell>
          <cell r="E23">
            <v>0</v>
          </cell>
          <cell r="G23">
            <v>-363</v>
          </cell>
          <cell r="H23">
            <v>-8.1996837587531051</v>
          </cell>
          <cell r="I23">
            <v>-313.47869272669016</v>
          </cell>
          <cell r="K23">
            <v>-7.0810637616148666</v>
          </cell>
          <cell r="L23">
            <v>-49.52130727330983</v>
          </cell>
          <cell r="N23">
            <v>-1.118619997138236</v>
          </cell>
          <cell r="O23">
            <v>4064</v>
          </cell>
          <cell r="Q23">
            <v>0</v>
          </cell>
          <cell r="R23">
            <v>4064</v>
          </cell>
          <cell r="U23">
            <v>0</v>
          </cell>
          <cell r="V23">
            <v>0</v>
          </cell>
          <cell r="X23">
            <v>0</v>
          </cell>
        </row>
        <row r="24">
          <cell r="A24" t="str">
            <v>OBI Canada</v>
          </cell>
          <cell r="B24" t="str">
            <v>OBI Canada</v>
          </cell>
          <cell r="C24">
            <v>4064</v>
          </cell>
          <cell r="D24">
            <v>4427</v>
          </cell>
          <cell r="E24">
            <v>0</v>
          </cell>
          <cell r="G24">
            <v>-363</v>
          </cell>
          <cell r="H24">
            <v>-8.1996837587531051</v>
          </cell>
          <cell r="J24">
            <v>-313.47869272669016</v>
          </cell>
          <cell r="L24">
            <v>-7.0810637616148666</v>
          </cell>
          <cell r="N24">
            <v>-49.52130727330983</v>
          </cell>
          <cell r="Q24">
            <v>-1.118619997138236</v>
          </cell>
          <cell r="S24">
            <v>4064</v>
          </cell>
          <cell r="V24">
            <v>0</v>
          </cell>
          <cell r="X24">
            <v>4064</v>
          </cell>
          <cell r="Z24">
            <v>0</v>
          </cell>
          <cell r="AA24">
            <v>0</v>
          </cell>
          <cell r="AC24">
            <v>0</v>
          </cell>
        </row>
        <row r="25">
          <cell r="A25" t="str">
            <v>Ortho Biotech France</v>
          </cell>
          <cell r="C25">
            <v>-12915</v>
          </cell>
          <cell r="D25">
            <v>-13087</v>
          </cell>
          <cell r="E25">
            <v>0</v>
          </cell>
          <cell r="G25">
            <v>172</v>
          </cell>
          <cell r="H25">
            <v>1.3142813479024986</v>
          </cell>
          <cell r="I25">
            <v>0</v>
          </cell>
          <cell r="K25">
            <v>0</v>
          </cell>
          <cell r="L25">
            <v>172</v>
          </cell>
          <cell r="N25">
            <v>1.3142813479024984</v>
          </cell>
          <cell r="O25">
            <v>-12915</v>
          </cell>
          <cell r="Q25">
            <v>0</v>
          </cell>
          <cell r="R25">
            <v>-12915</v>
          </cell>
          <cell r="U25">
            <v>0</v>
          </cell>
          <cell r="V25">
            <v>0</v>
          </cell>
          <cell r="X25">
            <v>0</v>
          </cell>
        </row>
        <row r="26">
          <cell r="A26" t="str">
            <v>Ortho Biotech German</v>
          </cell>
          <cell r="C26">
            <v>-3199</v>
          </cell>
          <cell r="D26">
            <v>-3430</v>
          </cell>
          <cell r="E26">
            <v>0</v>
          </cell>
          <cell r="G26">
            <v>231</v>
          </cell>
          <cell r="H26">
            <v>6.7346938775510203</v>
          </cell>
          <cell r="I26">
            <v>187.21468739662586</v>
          </cell>
          <cell r="K26">
            <v>5.4581541515051279</v>
          </cell>
          <cell r="L26">
            <v>43.785312603374187</v>
          </cell>
          <cell r="N26">
            <v>1.2765397260458928</v>
          </cell>
          <cell r="O26">
            <v>-3199</v>
          </cell>
          <cell r="Q26">
            <v>0</v>
          </cell>
          <cell r="R26">
            <v>-3199</v>
          </cell>
          <cell r="U26">
            <v>0</v>
          </cell>
          <cell r="V26">
            <v>0</v>
          </cell>
          <cell r="X26">
            <v>0</v>
          </cell>
        </row>
        <row r="27">
          <cell r="A27" t="str">
            <v>Ortho Biotech Italy</v>
          </cell>
          <cell r="C27">
            <v>-8131</v>
          </cell>
          <cell r="D27">
            <v>-8436</v>
          </cell>
          <cell r="E27">
            <v>0</v>
          </cell>
          <cell r="G27">
            <v>305</v>
          </cell>
          <cell r="H27">
            <v>3.6154575628259842</v>
          </cell>
          <cell r="I27">
            <v>195.23573735199142</v>
          </cell>
          <cell r="K27">
            <v>2.3143164693218519</v>
          </cell>
          <cell r="L27">
            <v>109.7642626480086</v>
          </cell>
          <cell r="N27">
            <v>1.3011410935041321</v>
          </cell>
          <cell r="O27">
            <v>-8131</v>
          </cell>
          <cell r="Q27">
            <v>0</v>
          </cell>
          <cell r="R27">
            <v>-8131</v>
          </cell>
          <cell r="U27">
            <v>0</v>
          </cell>
          <cell r="V27">
            <v>0</v>
          </cell>
          <cell r="X27">
            <v>0</v>
          </cell>
        </row>
        <row r="28">
          <cell r="A28" t="str">
            <v>Ortho Biotech UK</v>
          </cell>
          <cell r="C28">
            <v>643</v>
          </cell>
          <cell r="D28">
            <v>633</v>
          </cell>
          <cell r="E28">
            <v>0</v>
          </cell>
          <cell r="G28">
            <v>10</v>
          </cell>
          <cell r="H28">
            <v>1.5797788309636653</v>
          </cell>
          <cell r="I28">
            <v>14.645244215938305</v>
          </cell>
          <cell r="K28">
            <v>2.3136246786632397</v>
          </cell>
          <cell r="L28">
            <v>-4.6452442159383081</v>
          </cell>
          <cell r="N28">
            <v>-0.73384584769957462</v>
          </cell>
          <cell r="O28">
            <v>643</v>
          </cell>
          <cell r="Q28">
            <v>0</v>
          </cell>
          <cell r="R28">
            <v>643</v>
          </cell>
          <cell r="U28">
            <v>0</v>
          </cell>
          <cell r="V28">
            <v>0</v>
          </cell>
          <cell r="X28">
            <v>0</v>
          </cell>
        </row>
        <row r="29">
          <cell r="A29" t="str">
            <v>OBI Europe</v>
          </cell>
          <cell r="B29" t="str">
            <v>OBI Europe</v>
          </cell>
          <cell r="C29">
            <v>-23602</v>
          </cell>
          <cell r="D29">
            <v>-24320</v>
          </cell>
          <cell r="E29">
            <v>0</v>
          </cell>
          <cell r="G29">
            <v>718</v>
          </cell>
          <cell r="H29">
            <v>2.9523026315789473</v>
          </cell>
          <cell r="J29">
            <v>397.0956689645555</v>
          </cell>
          <cell r="L29">
            <v>1.6327946914661005</v>
          </cell>
          <cell r="N29">
            <v>320.90433103544444</v>
          </cell>
          <cell r="Q29">
            <v>1.3195079401128471</v>
          </cell>
          <cell r="S29">
            <v>-23602</v>
          </cell>
          <cell r="V29">
            <v>0</v>
          </cell>
          <cell r="X29">
            <v>-23602</v>
          </cell>
          <cell r="Z29">
            <v>0</v>
          </cell>
          <cell r="AA29">
            <v>0</v>
          </cell>
          <cell r="AC29">
            <v>0</v>
          </cell>
        </row>
        <row r="30">
          <cell r="A30" t="str">
            <v>Ortho Biotech Manati</v>
          </cell>
          <cell r="C30">
            <v>119576</v>
          </cell>
          <cell r="D30">
            <v>115871</v>
          </cell>
          <cell r="E30">
            <v>0</v>
          </cell>
          <cell r="G30">
            <v>3705</v>
          </cell>
          <cell r="H30">
            <v>3.1975213815363639</v>
          </cell>
          <cell r="I30">
            <v>3705</v>
          </cell>
          <cell r="K30">
            <v>3.1975213815363634</v>
          </cell>
          <cell r="L30">
            <v>0</v>
          </cell>
          <cell r="N30">
            <v>0</v>
          </cell>
          <cell r="O30">
            <v>119576</v>
          </cell>
          <cell r="Q30">
            <v>0</v>
          </cell>
          <cell r="R30">
            <v>119576</v>
          </cell>
          <cell r="U30">
            <v>0</v>
          </cell>
          <cell r="V30">
            <v>0</v>
          </cell>
          <cell r="X30">
            <v>0</v>
          </cell>
        </row>
        <row r="31">
          <cell r="A31" t="str">
            <v>Ortho Biotech Zug</v>
          </cell>
          <cell r="C31">
            <v>76812</v>
          </cell>
          <cell r="D31">
            <v>75394</v>
          </cell>
          <cell r="E31">
            <v>0</v>
          </cell>
          <cell r="G31">
            <v>1418</v>
          </cell>
          <cell r="H31">
            <v>1.8807862694644137</v>
          </cell>
          <cell r="I31">
            <v>2424.7806940974624</v>
          </cell>
          <cell r="K31">
            <v>3.2161454414110704</v>
          </cell>
          <cell r="L31">
            <v>-1006.7806940974622</v>
          </cell>
          <cell r="N31">
            <v>-1.335359171946656</v>
          </cell>
          <cell r="O31">
            <v>76812</v>
          </cell>
          <cell r="Q31">
            <v>0</v>
          </cell>
          <cell r="R31">
            <v>76812</v>
          </cell>
          <cell r="U31">
            <v>0</v>
          </cell>
          <cell r="V31">
            <v>0</v>
          </cell>
          <cell r="X31">
            <v>0</v>
          </cell>
        </row>
        <row r="32">
          <cell r="A32" t="str">
            <v>OBII Sourcing</v>
          </cell>
          <cell r="B32" t="str">
            <v>OBII Sourcing</v>
          </cell>
          <cell r="C32">
            <v>196388</v>
          </cell>
          <cell r="D32">
            <v>191265</v>
          </cell>
          <cell r="E32">
            <v>0</v>
          </cell>
          <cell r="G32">
            <v>5123</v>
          </cell>
          <cell r="H32">
            <v>2.6784827333803882</v>
          </cell>
          <cell r="J32">
            <v>6129.7806940974624</v>
          </cell>
          <cell r="L32">
            <v>3.2048627266344925</v>
          </cell>
          <cell r="N32">
            <v>-1006.7806940974622</v>
          </cell>
          <cell r="Q32">
            <v>-0.52637999325410423</v>
          </cell>
          <cell r="S32">
            <v>196388</v>
          </cell>
          <cell r="V32">
            <v>0</v>
          </cell>
          <cell r="X32">
            <v>196388</v>
          </cell>
          <cell r="Z32">
            <v>0</v>
          </cell>
          <cell r="AA32">
            <v>0</v>
          </cell>
          <cell r="AC32">
            <v>0</v>
          </cell>
        </row>
        <row r="33">
          <cell r="A33" t="str">
            <v>Ttl Webb</v>
          </cell>
          <cell r="B33" t="str">
            <v>Ttl Webb</v>
          </cell>
          <cell r="C33">
            <v>176850</v>
          </cell>
          <cell r="D33">
            <v>171372</v>
          </cell>
          <cell r="E33">
            <v>0</v>
          </cell>
          <cell r="G33">
            <v>5478</v>
          </cell>
          <cell r="H33">
            <v>3.1965548631048244</v>
          </cell>
          <cell r="J33">
            <v>6213.3976703353273</v>
          </cell>
          <cell r="L33">
            <v>3.6256784482501963</v>
          </cell>
          <cell r="N33">
            <v>-735.39767033532723</v>
          </cell>
          <cell r="Q33">
            <v>-0.42912358514537174</v>
          </cell>
          <cell r="S33">
            <v>176850</v>
          </cell>
          <cell r="V33">
            <v>0</v>
          </cell>
          <cell r="X33">
            <v>176850</v>
          </cell>
          <cell r="Z33">
            <v>0</v>
          </cell>
          <cell r="AA33">
            <v>0</v>
          </cell>
          <cell r="AC33">
            <v>0</v>
          </cell>
        </row>
        <row r="34">
          <cell r="A34" t="str">
            <v>Ortho Biotech USA</v>
          </cell>
          <cell r="C34">
            <v>1171901</v>
          </cell>
          <cell r="D34">
            <v>1167413</v>
          </cell>
          <cell r="E34">
            <v>0</v>
          </cell>
          <cell r="G34">
            <v>4488</v>
          </cell>
          <cell r="H34">
            <v>0.38443978266474682</v>
          </cell>
          <cell r="I34">
            <v>4488</v>
          </cell>
          <cell r="K34">
            <v>0.38443978266474682</v>
          </cell>
          <cell r="L34">
            <v>0</v>
          </cell>
          <cell r="N34">
            <v>0</v>
          </cell>
          <cell r="O34">
            <v>1171901</v>
          </cell>
          <cell r="Q34">
            <v>0</v>
          </cell>
          <cell r="R34">
            <v>1171901</v>
          </cell>
          <cell r="U34">
            <v>0</v>
          </cell>
          <cell r="V34">
            <v>0</v>
          </cell>
          <cell r="X34">
            <v>0</v>
          </cell>
        </row>
        <row r="35">
          <cell r="A35" t="str">
            <v>Total OBI USA</v>
          </cell>
          <cell r="B35" t="str">
            <v>Total OBI USA</v>
          </cell>
          <cell r="C35">
            <v>1171901</v>
          </cell>
          <cell r="D35">
            <v>1167413</v>
          </cell>
          <cell r="E35">
            <v>0</v>
          </cell>
          <cell r="G35">
            <v>4488</v>
          </cell>
          <cell r="H35">
            <v>0.38443978266474682</v>
          </cell>
          <cell r="J35">
            <v>4488</v>
          </cell>
          <cell r="L35">
            <v>0.38443978266474682</v>
          </cell>
          <cell r="N35">
            <v>0</v>
          </cell>
          <cell r="Q35">
            <v>0</v>
          </cell>
          <cell r="S35">
            <v>1171901</v>
          </cell>
          <cell r="V35">
            <v>0</v>
          </cell>
          <cell r="X35">
            <v>1171901</v>
          </cell>
          <cell r="Z35">
            <v>0</v>
          </cell>
          <cell r="AA35">
            <v>0</v>
          </cell>
          <cell r="AC35">
            <v>0</v>
          </cell>
        </row>
        <row r="36">
          <cell r="A36" t="str">
            <v>Centocor USA</v>
          </cell>
          <cell r="C36">
            <v>636988</v>
          </cell>
          <cell r="D36">
            <v>631514</v>
          </cell>
          <cell r="E36">
            <v>0</v>
          </cell>
          <cell r="G36">
            <v>5474</v>
          </cell>
          <cell r="H36">
            <v>0.86680580319676215</v>
          </cell>
          <cell r="I36">
            <v>5474</v>
          </cell>
          <cell r="K36">
            <v>0.86680580319676215</v>
          </cell>
          <cell r="L36">
            <v>0</v>
          </cell>
          <cell r="N36">
            <v>0</v>
          </cell>
          <cell r="O36">
            <v>636988</v>
          </cell>
          <cell r="Q36">
            <v>0</v>
          </cell>
          <cell r="R36">
            <v>636988</v>
          </cell>
          <cell r="U36">
            <v>0</v>
          </cell>
          <cell r="V36">
            <v>0</v>
          </cell>
          <cell r="X36">
            <v>0</v>
          </cell>
        </row>
        <row r="37">
          <cell r="A37" t="str">
            <v>Scios Inc USA</v>
          </cell>
          <cell r="C37">
            <v>-8450</v>
          </cell>
          <cell r="D37">
            <v>-8451</v>
          </cell>
          <cell r="E37">
            <v>0</v>
          </cell>
          <cell r="G37">
            <v>1</v>
          </cell>
          <cell r="H37">
            <v>1.1832919181161992E-2</v>
          </cell>
          <cell r="I37">
            <v>1</v>
          </cell>
          <cell r="K37">
            <v>1.1832919181161992E-2</v>
          </cell>
          <cell r="L37">
            <v>0</v>
          </cell>
          <cell r="N37">
            <v>0</v>
          </cell>
          <cell r="O37">
            <v>-8450</v>
          </cell>
          <cell r="Q37">
            <v>0</v>
          </cell>
          <cell r="R37">
            <v>-8450</v>
          </cell>
          <cell r="U37">
            <v>0</v>
          </cell>
          <cell r="V37">
            <v>0</v>
          </cell>
          <cell r="X37">
            <v>0</v>
          </cell>
        </row>
        <row r="38">
          <cell r="A38" t="str">
            <v>Ttl Scodari</v>
          </cell>
          <cell r="B38" t="str">
            <v>Ttl Scodari</v>
          </cell>
          <cell r="C38">
            <v>1977289</v>
          </cell>
          <cell r="D38">
            <v>1961848</v>
          </cell>
          <cell r="E38">
            <v>0</v>
          </cell>
          <cell r="G38">
            <v>15441</v>
          </cell>
          <cell r="H38">
            <v>0.78706403350310528</v>
          </cell>
          <cell r="J38">
            <v>16176.397670335327</v>
          </cell>
          <cell r="L38">
            <v>0.82454897985650921</v>
          </cell>
          <cell r="N38">
            <v>-735.39767033532962</v>
          </cell>
          <cell r="Q38">
            <v>-3.7484946353403784E-2</v>
          </cell>
          <cell r="S38">
            <v>1977289</v>
          </cell>
          <cell r="V38">
            <v>0</v>
          </cell>
          <cell r="X38">
            <v>1977289</v>
          </cell>
          <cell r="Z38">
            <v>0</v>
          </cell>
          <cell r="AA38">
            <v>0</v>
          </cell>
          <cell r="AC38">
            <v>0</v>
          </cell>
        </row>
        <row r="39">
          <cell r="A39" t="str">
            <v>Jan-Cil Denmark</v>
          </cell>
          <cell r="C39">
            <v>1162</v>
          </cell>
          <cell r="D39">
            <v>1069</v>
          </cell>
          <cell r="E39">
            <v>0</v>
          </cell>
          <cell r="G39">
            <v>93</v>
          </cell>
          <cell r="H39">
            <v>8.6997193638914876</v>
          </cell>
          <cell r="I39">
            <v>108.09253432494279</v>
          </cell>
          <cell r="K39">
            <v>10.111556064073225</v>
          </cell>
          <cell r="L39">
            <v>-15.092534324942807</v>
          </cell>
          <cell r="N39">
            <v>-1.4118367001817387</v>
          </cell>
          <cell r="O39">
            <v>1162</v>
          </cell>
          <cell r="Q39">
            <v>0</v>
          </cell>
          <cell r="R39">
            <v>1162</v>
          </cell>
          <cell r="U39">
            <v>0</v>
          </cell>
          <cell r="V39">
            <v>0</v>
          </cell>
          <cell r="X39">
            <v>0</v>
          </cell>
        </row>
        <row r="40">
          <cell r="A40" t="str">
            <v>Jan-Cil Finland</v>
          </cell>
          <cell r="C40">
            <v>2291</v>
          </cell>
          <cell r="D40">
            <v>2256</v>
          </cell>
          <cell r="E40">
            <v>0</v>
          </cell>
          <cell r="G40">
            <v>35</v>
          </cell>
          <cell r="H40">
            <v>1.551418439716312</v>
          </cell>
          <cell r="I40">
            <v>64.651583710407252</v>
          </cell>
          <cell r="K40">
            <v>2.8657616892911011</v>
          </cell>
          <cell r="L40">
            <v>-29.651583710407248</v>
          </cell>
          <cell r="N40">
            <v>-1.3143432495747882</v>
          </cell>
          <cell r="O40">
            <v>2291</v>
          </cell>
          <cell r="Q40">
            <v>0</v>
          </cell>
          <cell r="R40">
            <v>2291</v>
          </cell>
          <cell r="U40">
            <v>0</v>
          </cell>
          <cell r="V40">
            <v>0</v>
          </cell>
          <cell r="X40">
            <v>0</v>
          </cell>
        </row>
        <row r="41">
          <cell r="A41" t="str">
            <v>Jan-Cil Norway</v>
          </cell>
          <cell r="C41">
            <v>1148</v>
          </cell>
          <cell r="D41">
            <v>1200</v>
          </cell>
          <cell r="E41">
            <v>0</v>
          </cell>
          <cell r="G41">
            <v>-52</v>
          </cell>
          <cell r="H41">
            <v>-4.333333333333333</v>
          </cell>
          <cell r="I41">
            <v>-1.1711601805538612</v>
          </cell>
          <cell r="K41">
            <v>-9.7596681712821765E-2</v>
          </cell>
          <cell r="L41">
            <v>-50.828839819446138</v>
          </cell>
          <cell r="N41">
            <v>-4.2357366516205115</v>
          </cell>
          <cell r="O41">
            <v>1148</v>
          </cell>
          <cell r="Q41">
            <v>0</v>
          </cell>
          <cell r="R41">
            <v>1148</v>
          </cell>
          <cell r="U41">
            <v>0</v>
          </cell>
          <cell r="V41">
            <v>0</v>
          </cell>
          <cell r="X41">
            <v>0</v>
          </cell>
        </row>
        <row r="42">
          <cell r="A42" t="str">
            <v>Jan-Cil Sweden</v>
          </cell>
          <cell r="C42">
            <v>1425</v>
          </cell>
          <cell r="D42">
            <v>1476</v>
          </cell>
          <cell r="E42">
            <v>0</v>
          </cell>
          <cell r="G42">
            <v>-51</v>
          </cell>
          <cell r="H42">
            <v>-3.4552845528455283</v>
          </cell>
          <cell r="I42">
            <v>-31.839180795702532</v>
          </cell>
          <cell r="K42">
            <v>-2.1571260701695483</v>
          </cell>
          <cell r="L42">
            <v>-19.160819204297464</v>
          </cell>
          <cell r="N42">
            <v>-1.29815848267598</v>
          </cell>
          <cell r="O42">
            <v>1425</v>
          </cell>
          <cell r="Q42">
            <v>0</v>
          </cell>
          <cell r="R42">
            <v>1425</v>
          </cell>
          <cell r="U42">
            <v>0</v>
          </cell>
          <cell r="V42">
            <v>0</v>
          </cell>
          <cell r="X42">
            <v>0</v>
          </cell>
        </row>
        <row r="43">
          <cell r="A43" t="str">
            <v>Ttl Scandanavia</v>
          </cell>
          <cell r="B43" t="str">
            <v>Ttl Scandanavia</v>
          </cell>
          <cell r="C43">
            <v>6026</v>
          </cell>
          <cell r="D43">
            <v>6001</v>
          </cell>
          <cell r="E43">
            <v>0</v>
          </cell>
          <cell r="G43">
            <v>25</v>
          </cell>
          <cell r="H43">
            <v>0.41659723379436758</v>
          </cell>
          <cell r="J43">
            <v>139.73377705909365</v>
          </cell>
          <cell r="L43">
            <v>2.3285081996182915</v>
          </cell>
          <cell r="N43">
            <v>-114.73377705909368</v>
          </cell>
          <cell r="Q43">
            <v>-1.9119109658239239</v>
          </cell>
          <cell r="S43">
            <v>6026</v>
          </cell>
          <cell r="V43">
            <v>0</v>
          </cell>
          <cell r="X43">
            <v>6026</v>
          </cell>
          <cell r="Z43">
            <v>0</v>
          </cell>
          <cell r="AA43">
            <v>0</v>
          </cell>
          <cell r="AC43">
            <v>0</v>
          </cell>
        </row>
        <row r="44">
          <cell r="A44" t="str">
            <v>Jan-Cil Poland</v>
          </cell>
          <cell r="C44">
            <v>5220</v>
          </cell>
          <cell r="D44">
            <v>6032</v>
          </cell>
          <cell r="E44">
            <v>0</v>
          </cell>
          <cell r="G44">
            <v>-812</v>
          </cell>
          <cell r="H44">
            <v>-13.461538461538462</v>
          </cell>
          <cell r="I44">
            <v>-691.91054985530127</v>
          </cell>
          <cell r="K44">
            <v>-11.470665614312024</v>
          </cell>
          <cell r="L44">
            <v>-120.08945014469865</v>
          </cell>
          <cell r="N44">
            <v>-1.9908728472264374</v>
          </cell>
          <cell r="O44">
            <v>5220</v>
          </cell>
          <cell r="Q44">
            <v>0</v>
          </cell>
          <cell r="R44">
            <v>5220</v>
          </cell>
          <cell r="U44">
            <v>0</v>
          </cell>
          <cell r="V44">
            <v>0</v>
          </cell>
          <cell r="X44">
            <v>0</v>
          </cell>
        </row>
        <row r="45">
          <cell r="A45" t="str">
            <v>Jan-Cil Czech Rep</v>
          </cell>
          <cell r="C45">
            <v>-1925</v>
          </cell>
          <cell r="D45">
            <v>9</v>
          </cell>
          <cell r="E45">
            <v>0</v>
          </cell>
          <cell r="G45">
            <v>-1934</v>
          </cell>
          <cell r="H45">
            <v>-21488.888888888891</v>
          </cell>
          <cell r="I45">
            <v>-1947.11811023622</v>
          </cell>
          <cell r="K45">
            <v>-21634.645669291338</v>
          </cell>
          <cell r="L45">
            <v>13.118110236220236</v>
          </cell>
          <cell r="N45">
            <v>145.75678040244151</v>
          </cell>
          <cell r="O45">
            <v>-1925</v>
          </cell>
          <cell r="Q45">
            <v>0</v>
          </cell>
          <cell r="R45">
            <v>-1925</v>
          </cell>
          <cell r="U45">
            <v>0</v>
          </cell>
          <cell r="V45">
            <v>0</v>
          </cell>
          <cell r="X45">
            <v>0</v>
          </cell>
        </row>
        <row r="46">
          <cell r="A46" t="str">
            <v>Jan-Cil E Europe</v>
          </cell>
          <cell r="C46">
            <v>17284</v>
          </cell>
          <cell r="D46">
            <v>19282</v>
          </cell>
          <cell r="E46">
            <v>0</v>
          </cell>
          <cell r="G46">
            <v>-1998</v>
          </cell>
          <cell r="H46">
            <v>-10.361995643605436</v>
          </cell>
          <cell r="I46">
            <v>-1767.9705743879476</v>
          </cell>
          <cell r="K46">
            <v>-9.1690207156308858</v>
          </cell>
          <cell r="L46">
            <v>-230.02942561205245</v>
          </cell>
          <cell r="N46">
            <v>-1.1929749279745476</v>
          </cell>
          <cell r="O46">
            <v>17284</v>
          </cell>
          <cell r="Q46">
            <v>0</v>
          </cell>
          <cell r="R46">
            <v>17284</v>
          </cell>
          <cell r="U46">
            <v>0</v>
          </cell>
          <cell r="V46">
            <v>0</v>
          </cell>
          <cell r="X46">
            <v>0</v>
          </cell>
        </row>
        <row r="47">
          <cell r="A47" t="str">
            <v>Jan-Cil Russia</v>
          </cell>
          <cell r="C47">
            <v>12979</v>
          </cell>
          <cell r="D47">
            <v>13813</v>
          </cell>
          <cell r="E47">
            <v>0</v>
          </cell>
          <cell r="G47">
            <v>-834</v>
          </cell>
          <cell r="H47">
            <v>-6.0377904872221828</v>
          </cell>
          <cell r="I47">
            <v>-834</v>
          </cell>
          <cell r="K47">
            <v>-6.0377904872221828</v>
          </cell>
          <cell r="L47">
            <v>0</v>
          </cell>
          <cell r="N47">
            <v>0</v>
          </cell>
          <cell r="O47">
            <v>12979</v>
          </cell>
          <cell r="Q47">
            <v>0</v>
          </cell>
          <cell r="R47">
            <v>12979</v>
          </cell>
          <cell r="U47">
            <v>0</v>
          </cell>
          <cell r="V47">
            <v>0</v>
          </cell>
          <cell r="X47">
            <v>0</v>
          </cell>
        </row>
        <row r="48">
          <cell r="A48" t="str">
            <v>Jan-Cil Hungary</v>
          </cell>
          <cell r="C48">
            <v>37</v>
          </cell>
          <cell r="D48">
            <v>-404</v>
          </cell>
          <cell r="E48">
            <v>0</v>
          </cell>
          <cell r="G48">
            <v>441</v>
          </cell>
          <cell r="H48">
            <v>109.15841584158416</v>
          </cell>
          <cell r="I48">
            <v>440.01259849734276</v>
          </cell>
          <cell r="K48">
            <v>108.91400952904526</v>
          </cell>
          <cell r="L48">
            <v>0.98740150265723059</v>
          </cell>
          <cell r="N48">
            <v>0.24440631253886749</v>
          </cell>
          <cell r="O48">
            <v>37</v>
          </cell>
          <cell r="Q48">
            <v>0</v>
          </cell>
          <cell r="R48">
            <v>37</v>
          </cell>
          <cell r="U48">
            <v>0</v>
          </cell>
          <cell r="V48">
            <v>0</v>
          </cell>
          <cell r="X48">
            <v>0</v>
          </cell>
        </row>
        <row r="49">
          <cell r="A49" t="str">
            <v>Ttl New Europe</v>
          </cell>
          <cell r="B49" t="str">
            <v>Ttl New Europe</v>
          </cell>
          <cell r="C49">
            <v>33595</v>
          </cell>
          <cell r="D49">
            <v>38732</v>
          </cell>
          <cell r="E49">
            <v>0</v>
          </cell>
          <cell r="G49">
            <v>-5137</v>
          </cell>
          <cell r="H49">
            <v>-13.262935040793144</v>
          </cell>
          <cell r="J49">
            <v>-4800.9866359821262</v>
          </cell>
          <cell r="L49">
            <v>-12.395400795161953</v>
          </cell>
          <cell r="N49">
            <v>-336.01336401787353</v>
          </cell>
          <cell r="Q49">
            <v>-0.8675342456311933</v>
          </cell>
          <cell r="S49">
            <v>33595</v>
          </cell>
          <cell r="V49">
            <v>0</v>
          </cell>
          <cell r="X49">
            <v>33595</v>
          </cell>
          <cell r="Z49">
            <v>0</v>
          </cell>
          <cell r="AA49">
            <v>0</v>
          </cell>
          <cell r="AC49">
            <v>0</v>
          </cell>
        </row>
        <row r="50">
          <cell r="A50" t="str">
            <v>Jan-Cil Greece</v>
          </cell>
          <cell r="C50">
            <v>7368</v>
          </cell>
          <cell r="D50">
            <v>8173</v>
          </cell>
          <cell r="E50">
            <v>0</v>
          </cell>
          <cell r="G50">
            <v>-805</v>
          </cell>
          <cell r="H50">
            <v>-9.8495044659243849</v>
          </cell>
          <cell r="I50">
            <v>-706.05638888888905</v>
          </cell>
          <cell r="K50">
            <v>-8.6388888888888911</v>
          </cell>
          <cell r="L50">
            <v>-98.943611111110812</v>
          </cell>
          <cell r="N50">
            <v>-1.2106155770354963</v>
          </cell>
          <cell r="O50">
            <v>7368</v>
          </cell>
          <cell r="Q50">
            <v>0</v>
          </cell>
          <cell r="R50">
            <v>7368</v>
          </cell>
          <cell r="U50">
            <v>0</v>
          </cell>
          <cell r="V50">
            <v>0</v>
          </cell>
          <cell r="X50">
            <v>0</v>
          </cell>
        </row>
        <row r="51">
          <cell r="A51" t="str">
            <v>Jan-Cil Italy</v>
          </cell>
          <cell r="C51">
            <v>3730</v>
          </cell>
          <cell r="D51">
            <v>-1828</v>
          </cell>
          <cell r="E51">
            <v>0</v>
          </cell>
          <cell r="G51">
            <v>5558</v>
          </cell>
          <cell r="H51">
            <v>304.04814004376368</v>
          </cell>
          <cell r="I51">
            <v>5611.1652173913053</v>
          </cell>
          <cell r="K51">
            <v>306.95652173913044</v>
          </cell>
          <cell r="L51">
            <v>-53.165217391303742</v>
          </cell>
          <cell r="N51">
            <v>-2.9083816953667339</v>
          </cell>
          <cell r="O51">
            <v>3730</v>
          </cell>
          <cell r="Q51">
            <v>0</v>
          </cell>
          <cell r="R51">
            <v>3730</v>
          </cell>
          <cell r="U51">
            <v>0</v>
          </cell>
          <cell r="V51">
            <v>0</v>
          </cell>
          <cell r="X51">
            <v>0</v>
          </cell>
        </row>
        <row r="52">
          <cell r="A52" t="str">
            <v>Ttl Cermak</v>
          </cell>
          <cell r="B52" t="str">
            <v>Ttl Cermak</v>
          </cell>
          <cell r="C52">
            <v>50719</v>
          </cell>
          <cell r="D52">
            <v>51078</v>
          </cell>
          <cell r="E52">
            <v>0</v>
          </cell>
          <cell r="G52">
            <v>-359</v>
          </cell>
          <cell r="H52">
            <v>-0.70284662672774967</v>
          </cell>
          <cell r="J52">
            <v>243.85596957938398</v>
          </cell>
          <cell r="L52">
            <v>0.47741879004538929</v>
          </cell>
          <cell r="N52">
            <v>-602.85596957938401</v>
          </cell>
          <cell r="Q52">
            <v>-1.180265416773139</v>
          </cell>
          <cell r="S52">
            <v>50719</v>
          </cell>
          <cell r="V52">
            <v>0</v>
          </cell>
          <cell r="X52">
            <v>50719</v>
          </cell>
          <cell r="Z52">
            <v>0</v>
          </cell>
          <cell r="AA52">
            <v>0</v>
          </cell>
          <cell r="AC52">
            <v>0</v>
          </cell>
        </row>
        <row r="55">
          <cell r="B55" t="str">
            <v>Report Name : BRDMAF116
Responsibility: 
USD in Thousands
Exchange Rate: as Reported</v>
          </cell>
          <cell r="G55" t="str">
            <v>Johnson &amp; Johnson
Worldwide Company Account Comparison
Report Level:  A00007 : Pharmaceutical Grp w/aj
Acct Code: 900020 : Mgt Net Income EB
 Company Composite YTD
Elimination: Exclude All
Non-Operating Co's: Excluded</v>
          </cell>
          <cell r="T55" t="str">
            <v xml:space="preserve">Page 2 of 3
Date : 08/18/03
Time : 11:15:51
</v>
          </cell>
        </row>
        <row r="59">
          <cell r="G59" t="str">
            <v>2003 DEC USEP vs 2003 DEC UJUNY1</v>
          </cell>
          <cell r="O59" t="str">
            <v xml:space="preserve">2003 DEC USEP vs   </v>
          </cell>
        </row>
        <row r="60">
          <cell r="C60" t="str">
            <v xml:space="preserve">2003      </v>
          </cell>
          <cell r="D60" t="str">
            <v xml:space="preserve">2003        </v>
          </cell>
          <cell r="E60" t="str">
            <v xml:space="preserve">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USEP</v>
          </cell>
          <cell r="D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France</v>
          </cell>
          <cell r="C65">
            <v>38912</v>
          </cell>
          <cell r="D65">
            <v>35024</v>
          </cell>
          <cell r="E65">
            <v>0</v>
          </cell>
          <cell r="G65">
            <v>3888</v>
          </cell>
          <cell r="H65">
            <v>11.100959342165373</v>
          </cell>
          <cell r="I65">
            <v>4400.5531184189213</v>
          </cell>
          <cell r="K65">
            <v>12.564393325773532</v>
          </cell>
          <cell r="L65">
            <v>-512.5531184189208</v>
          </cell>
          <cell r="N65">
            <v>-1.4634339836081631</v>
          </cell>
          <cell r="O65">
            <v>38912</v>
          </cell>
          <cell r="Q65">
            <v>0</v>
          </cell>
          <cell r="R65">
            <v>38912</v>
          </cell>
          <cell r="U65">
            <v>0</v>
          </cell>
          <cell r="V65">
            <v>0</v>
          </cell>
          <cell r="X65">
            <v>0</v>
          </cell>
        </row>
        <row r="66">
          <cell r="A66" t="str">
            <v>Ttl Pharm France</v>
          </cell>
          <cell r="B66" t="str">
            <v>Ttl Pharm France</v>
          </cell>
          <cell r="C66">
            <v>38912</v>
          </cell>
          <cell r="D66">
            <v>35024</v>
          </cell>
          <cell r="E66">
            <v>0</v>
          </cell>
          <cell r="G66">
            <v>3888</v>
          </cell>
          <cell r="H66">
            <v>11.100959342165373</v>
          </cell>
          <cell r="J66">
            <v>4400.5531184189213</v>
          </cell>
          <cell r="L66">
            <v>12.564393325773532</v>
          </cell>
          <cell r="N66">
            <v>-512.5531184189208</v>
          </cell>
          <cell r="Q66">
            <v>-1.4634339836081631</v>
          </cell>
          <cell r="S66">
            <v>38912</v>
          </cell>
          <cell r="V66">
            <v>0</v>
          </cell>
          <cell r="X66">
            <v>38912</v>
          </cell>
          <cell r="Z66">
            <v>0</v>
          </cell>
          <cell r="AA66">
            <v>0</v>
          </cell>
          <cell r="AC66">
            <v>0</v>
          </cell>
        </row>
        <row r="67">
          <cell r="A67" t="str">
            <v>Jan-Cil UK</v>
          </cell>
          <cell r="C67">
            <v>23342</v>
          </cell>
          <cell r="D67">
            <v>19637</v>
          </cell>
          <cell r="E67">
            <v>0</v>
          </cell>
          <cell r="G67">
            <v>3705</v>
          </cell>
          <cell r="H67">
            <v>18.867444110607526</v>
          </cell>
          <cell r="I67">
            <v>3843.748617188146</v>
          </cell>
          <cell r="K67">
            <v>19.574011392718571</v>
          </cell>
          <cell r="L67">
            <v>-138.74861718814589</v>
          </cell>
          <cell r="N67">
            <v>-0.70656728211104569</v>
          </cell>
          <cell r="O67">
            <v>23342</v>
          </cell>
          <cell r="Q67">
            <v>0</v>
          </cell>
          <cell r="R67">
            <v>23342</v>
          </cell>
          <cell r="U67">
            <v>0</v>
          </cell>
          <cell r="V67">
            <v>0</v>
          </cell>
          <cell r="X67">
            <v>0</v>
          </cell>
        </row>
        <row r="68">
          <cell r="A68" t="str">
            <v>Jan-Cil So. Africa</v>
          </cell>
          <cell r="C68">
            <v>-813</v>
          </cell>
          <cell r="D68">
            <v>-892</v>
          </cell>
          <cell r="E68">
            <v>0</v>
          </cell>
          <cell r="G68">
            <v>79</v>
          </cell>
          <cell r="H68">
            <v>8.856502242152466</v>
          </cell>
          <cell r="I68">
            <v>99.459946501478242</v>
          </cell>
          <cell r="K68">
            <v>11.150218217654512</v>
          </cell>
          <cell r="L68">
            <v>-20.459946501478242</v>
          </cell>
          <cell r="N68">
            <v>-2.2937159755020455</v>
          </cell>
          <cell r="O68">
            <v>-813</v>
          </cell>
          <cell r="Q68">
            <v>0</v>
          </cell>
          <cell r="R68">
            <v>-813</v>
          </cell>
          <cell r="U68">
            <v>0</v>
          </cell>
          <cell r="V68">
            <v>0</v>
          </cell>
          <cell r="X68">
            <v>0</v>
          </cell>
        </row>
        <row r="69">
          <cell r="A69" t="str">
            <v>Ttl McDonald</v>
          </cell>
          <cell r="B69" t="str">
            <v>Ttl McDonald</v>
          </cell>
          <cell r="C69">
            <v>22529</v>
          </cell>
          <cell r="D69">
            <v>18745</v>
          </cell>
          <cell r="E69">
            <v>0</v>
          </cell>
          <cell r="G69">
            <v>3784</v>
          </cell>
          <cell r="H69">
            <v>20.18671645772206</v>
          </cell>
          <cell r="J69">
            <v>3943.208563689624</v>
          </cell>
          <cell r="L69">
            <v>21.036055287754731</v>
          </cell>
          <cell r="N69">
            <v>-159.20856368962384</v>
          </cell>
          <cell r="Q69">
            <v>-0.84933883003267052</v>
          </cell>
          <cell r="S69">
            <v>22529</v>
          </cell>
          <cell r="V69">
            <v>0</v>
          </cell>
          <cell r="X69">
            <v>22529</v>
          </cell>
          <cell r="Z69">
            <v>0</v>
          </cell>
          <cell r="AA69">
            <v>0</v>
          </cell>
          <cell r="AC69">
            <v>0</v>
          </cell>
        </row>
        <row r="70">
          <cell r="A70" t="str">
            <v>Jan-Cil Austria</v>
          </cell>
          <cell r="C70">
            <v>2510</v>
          </cell>
          <cell r="D70">
            <v>2305</v>
          </cell>
          <cell r="E70">
            <v>0</v>
          </cell>
          <cell r="G70">
            <v>205</v>
          </cell>
          <cell r="H70">
            <v>8.8937093275488071</v>
          </cell>
          <cell r="I70">
            <v>235.94488188976379</v>
          </cell>
          <cell r="K70">
            <v>10.236220472440946</v>
          </cell>
          <cell r="L70">
            <v>-30.944881889763785</v>
          </cell>
          <cell r="N70">
            <v>-1.3425111448921383</v>
          </cell>
          <cell r="O70">
            <v>2510</v>
          </cell>
          <cell r="Q70">
            <v>0</v>
          </cell>
          <cell r="R70">
            <v>2510</v>
          </cell>
          <cell r="U70">
            <v>0</v>
          </cell>
          <cell r="V70">
            <v>0</v>
          </cell>
          <cell r="X70">
            <v>0</v>
          </cell>
        </row>
        <row r="71">
          <cell r="A71" t="str">
            <v>Jan-Cil Germany</v>
          </cell>
          <cell r="C71">
            <v>12348</v>
          </cell>
          <cell r="D71">
            <v>7079</v>
          </cell>
          <cell r="E71">
            <v>0</v>
          </cell>
          <cell r="G71">
            <v>5269</v>
          </cell>
          <cell r="H71">
            <v>74.431416866789093</v>
          </cell>
          <cell r="I71">
            <v>5432.3778454632884</v>
          </cell>
          <cell r="K71">
            <v>76.739339531901237</v>
          </cell>
          <cell r="L71">
            <v>-163.37784546328709</v>
          </cell>
          <cell r="N71">
            <v>-2.3079226651121281</v>
          </cell>
          <cell r="O71">
            <v>12348</v>
          </cell>
          <cell r="Q71">
            <v>0</v>
          </cell>
          <cell r="R71">
            <v>12348</v>
          </cell>
          <cell r="U71">
            <v>0</v>
          </cell>
          <cell r="V71">
            <v>0</v>
          </cell>
          <cell r="X71">
            <v>0</v>
          </cell>
        </row>
        <row r="72">
          <cell r="A72" t="str">
            <v>Jan-Cil Switzerland</v>
          </cell>
          <cell r="C72">
            <v>3342</v>
          </cell>
          <cell r="D72">
            <v>3428</v>
          </cell>
          <cell r="E72">
            <v>0</v>
          </cell>
          <cell r="G72">
            <v>-86</v>
          </cell>
          <cell r="H72">
            <v>-2.5087514585764294</v>
          </cell>
          <cell r="I72">
            <v>1.5148033583738396</v>
          </cell>
          <cell r="K72">
            <v>4.4189129474149359E-2</v>
          </cell>
          <cell r="L72">
            <v>-87.514803358373854</v>
          </cell>
          <cell r="N72">
            <v>-2.5529405880505784</v>
          </cell>
          <cell r="O72">
            <v>3342</v>
          </cell>
          <cell r="Q72">
            <v>0</v>
          </cell>
          <cell r="R72">
            <v>3342</v>
          </cell>
          <cell r="U72">
            <v>0</v>
          </cell>
          <cell r="V72">
            <v>0</v>
          </cell>
          <cell r="X72">
            <v>0</v>
          </cell>
        </row>
        <row r="73">
          <cell r="A73" t="str">
            <v>Ttl Peeters</v>
          </cell>
          <cell r="B73" t="str">
            <v>Ttl Peeters</v>
          </cell>
          <cell r="C73">
            <v>18200</v>
          </cell>
          <cell r="D73">
            <v>12812</v>
          </cell>
          <cell r="E73">
            <v>0</v>
          </cell>
          <cell r="G73">
            <v>5388</v>
          </cell>
          <cell r="H73">
            <v>42.054324071183267</v>
          </cell>
          <cell r="J73">
            <v>5669.8375307114256</v>
          </cell>
          <cell r="L73">
            <v>44.254117473551567</v>
          </cell>
          <cell r="N73">
            <v>-281.83753071142712</v>
          </cell>
          <cell r="Q73">
            <v>-2.1997934023683046</v>
          </cell>
          <cell r="S73">
            <v>18200</v>
          </cell>
          <cell r="V73">
            <v>0</v>
          </cell>
          <cell r="X73">
            <v>18200</v>
          </cell>
          <cell r="Z73">
            <v>0</v>
          </cell>
          <cell r="AA73">
            <v>0</v>
          </cell>
          <cell r="AC73">
            <v>0</v>
          </cell>
        </row>
        <row r="74">
          <cell r="A74" t="str">
            <v>Jan-Cil Portugal</v>
          </cell>
          <cell r="C74">
            <v>973</v>
          </cell>
          <cell r="D74">
            <v>789</v>
          </cell>
          <cell r="E74">
            <v>0</v>
          </cell>
          <cell r="G74">
            <v>184</v>
          </cell>
          <cell r="H74">
            <v>23.320659062103928</v>
          </cell>
          <cell r="I74">
            <v>195.83500717360116</v>
          </cell>
          <cell r="K74">
            <v>24.820659971305599</v>
          </cell>
          <cell r="L74">
            <v>-11.835007173601152</v>
          </cell>
          <cell r="N74">
            <v>-1.5000009092016671</v>
          </cell>
          <cell r="O74">
            <v>973</v>
          </cell>
          <cell r="Q74">
            <v>0</v>
          </cell>
          <cell r="R74">
            <v>973</v>
          </cell>
          <cell r="U74">
            <v>0</v>
          </cell>
          <cell r="V74">
            <v>0</v>
          </cell>
          <cell r="X74">
            <v>0</v>
          </cell>
        </row>
        <row r="75">
          <cell r="A75" t="str">
            <v>Jan-Cil Spain</v>
          </cell>
          <cell r="C75">
            <v>12311</v>
          </cell>
          <cell r="D75">
            <v>11738</v>
          </cell>
          <cell r="E75">
            <v>0</v>
          </cell>
          <cell r="G75">
            <v>573</v>
          </cell>
          <cell r="H75">
            <v>4.8815811892997116</v>
          </cell>
          <cell r="I75">
            <v>735.25606573223797</v>
          </cell>
          <cell r="K75">
            <v>6.2638956017399723</v>
          </cell>
          <cell r="L75">
            <v>-162.25606573223777</v>
          </cell>
          <cell r="N75">
            <v>-1.3823144124402609</v>
          </cell>
          <cell r="O75">
            <v>12311</v>
          </cell>
          <cell r="Q75">
            <v>0</v>
          </cell>
          <cell r="R75">
            <v>12311</v>
          </cell>
          <cell r="U75">
            <v>0</v>
          </cell>
          <cell r="V75">
            <v>0</v>
          </cell>
          <cell r="X75">
            <v>0</v>
          </cell>
        </row>
        <row r="76">
          <cell r="A76" t="str">
            <v>Ttl Sotoca</v>
          </cell>
          <cell r="B76" t="str">
            <v>Ttl Sotoca</v>
          </cell>
          <cell r="C76">
            <v>13284</v>
          </cell>
          <cell r="D76">
            <v>12527</v>
          </cell>
          <cell r="E76">
            <v>0</v>
          </cell>
          <cell r="G76">
            <v>757</v>
          </cell>
          <cell r="H76">
            <v>6.0429472339746146</v>
          </cell>
          <cell r="J76">
            <v>931.09107290583916</v>
          </cell>
          <cell r="L76">
            <v>7.4326740073907471</v>
          </cell>
          <cell r="N76">
            <v>-174.09107290583896</v>
          </cell>
          <cell r="Q76">
            <v>-1.3897267734161323</v>
          </cell>
          <cell r="S76">
            <v>13284</v>
          </cell>
          <cell r="V76">
            <v>0</v>
          </cell>
          <cell r="X76">
            <v>13284</v>
          </cell>
          <cell r="Z76">
            <v>0</v>
          </cell>
          <cell r="AA76">
            <v>0</v>
          </cell>
          <cell r="AC76">
            <v>0</v>
          </cell>
        </row>
        <row r="77">
          <cell r="A77" t="str">
            <v>Jan-Cil Egypt</v>
          </cell>
          <cell r="C77">
            <v>50</v>
          </cell>
          <cell r="D77">
            <v>17</v>
          </cell>
          <cell r="E77">
            <v>0</v>
          </cell>
          <cell r="G77">
            <v>33</v>
          </cell>
          <cell r="H77">
            <v>194.11764705882354</v>
          </cell>
          <cell r="I77">
            <v>43.831325301204807</v>
          </cell>
          <cell r="K77">
            <v>257.8313253012048</v>
          </cell>
          <cell r="L77">
            <v>-10.831325301204807</v>
          </cell>
          <cell r="N77">
            <v>-63.713678242381285</v>
          </cell>
          <cell r="O77">
            <v>50</v>
          </cell>
          <cell r="Q77">
            <v>0</v>
          </cell>
          <cell r="R77">
            <v>50</v>
          </cell>
          <cell r="U77">
            <v>0</v>
          </cell>
          <cell r="V77">
            <v>0</v>
          </cell>
          <cell r="X77">
            <v>0</v>
          </cell>
        </row>
        <row r="78">
          <cell r="A78" t="str">
            <v>Jan-Cil Israel</v>
          </cell>
          <cell r="C78">
            <v>1061</v>
          </cell>
          <cell r="D78">
            <v>749</v>
          </cell>
          <cell r="E78">
            <v>0</v>
          </cell>
          <cell r="G78">
            <v>312</v>
          </cell>
          <cell r="H78">
            <v>41.655540720961284</v>
          </cell>
          <cell r="I78">
            <v>293.94716981132069</v>
          </cell>
          <cell r="K78">
            <v>39.245283018867923</v>
          </cell>
          <cell r="L78">
            <v>18.052830188679255</v>
          </cell>
          <cell r="N78">
            <v>2.4102577020933587</v>
          </cell>
          <cell r="O78">
            <v>1061</v>
          </cell>
          <cell r="Q78">
            <v>0</v>
          </cell>
          <cell r="R78">
            <v>1061</v>
          </cell>
          <cell r="U78">
            <v>0</v>
          </cell>
          <cell r="V78">
            <v>0</v>
          </cell>
          <cell r="X78">
            <v>0</v>
          </cell>
        </row>
        <row r="79">
          <cell r="A79" t="str">
            <v>Jan-Cil ME/W Africa</v>
          </cell>
          <cell r="C79">
            <v>38656</v>
          </cell>
          <cell r="D79">
            <v>37396</v>
          </cell>
          <cell r="E79">
            <v>0</v>
          </cell>
          <cell r="G79">
            <v>1260</v>
          </cell>
          <cell r="H79">
            <v>3.3693443148999886</v>
          </cell>
          <cell r="I79">
            <v>1765.5250925420235</v>
          </cell>
          <cell r="K79">
            <v>4.7211602645791615</v>
          </cell>
          <cell r="L79">
            <v>-505.52509254202334</v>
          </cell>
          <cell r="N79">
            <v>-1.3518159496791737</v>
          </cell>
          <cell r="O79">
            <v>38656</v>
          </cell>
          <cell r="Q79">
            <v>0</v>
          </cell>
          <cell r="R79">
            <v>38656</v>
          </cell>
          <cell r="U79">
            <v>0</v>
          </cell>
          <cell r="V79">
            <v>0</v>
          </cell>
          <cell r="X79">
            <v>0</v>
          </cell>
        </row>
        <row r="80">
          <cell r="A80" t="str">
            <v>Jan-Cil Pakistan</v>
          </cell>
          <cell r="C80">
            <v>302</v>
          </cell>
          <cell r="D80">
            <v>303</v>
          </cell>
          <cell r="E80">
            <v>0</v>
          </cell>
          <cell r="G80">
            <v>-1</v>
          </cell>
          <cell r="H80">
            <v>-0.33003300330032997</v>
          </cell>
          <cell r="I80">
            <v>0</v>
          </cell>
          <cell r="K80">
            <v>0</v>
          </cell>
          <cell r="L80">
            <v>-1</v>
          </cell>
          <cell r="N80">
            <v>-0.33003300330032997</v>
          </cell>
          <cell r="O80">
            <v>302</v>
          </cell>
          <cell r="Q80">
            <v>0</v>
          </cell>
          <cell r="R80">
            <v>302</v>
          </cell>
          <cell r="U80">
            <v>0</v>
          </cell>
          <cell r="V80">
            <v>0</v>
          </cell>
          <cell r="X80">
            <v>0</v>
          </cell>
        </row>
        <row r="81">
          <cell r="A81" t="str">
            <v>Jan-Cil Turkey</v>
          </cell>
          <cell r="C81">
            <v>802</v>
          </cell>
          <cell r="D81">
            <v>1814</v>
          </cell>
          <cell r="E81">
            <v>0</v>
          </cell>
          <cell r="G81">
            <v>-1012</v>
          </cell>
          <cell r="H81">
            <v>-55.788313120176397</v>
          </cell>
          <cell r="I81">
            <v>-1012</v>
          </cell>
          <cell r="K81">
            <v>-55.788313120176397</v>
          </cell>
          <cell r="L81">
            <v>0</v>
          </cell>
          <cell r="N81">
            <v>0</v>
          </cell>
          <cell r="O81">
            <v>802</v>
          </cell>
          <cell r="Q81">
            <v>0</v>
          </cell>
          <cell r="R81">
            <v>802</v>
          </cell>
          <cell r="U81">
            <v>0</v>
          </cell>
          <cell r="V81">
            <v>0</v>
          </cell>
          <cell r="X81">
            <v>0</v>
          </cell>
        </row>
        <row r="82">
          <cell r="A82" t="str">
            <v>Ttl MEWA</v>
          </cell>
          <cell r="B82" t="str">
            <v>Ttl MEWA</v>
          </cell>
          <cell r="C82">
            <v>40871</v>
          </cell>
          <cell r="D82">
            <v>40279</v>
          </cell>
          <cell r="E82">
            <v>0</v>
          </cell>
          <cell r="G82">
            <v>592</v>
          </cell>
          <cell r="H82">
            <v>1.4697485041833214</v>
          </cell>
          <cell r="J82">
            <v>1091.3035876545487</v>
          </cell>
          <cell r="L82">
            <v>2.7093611749411575</v>
          </cell>
          <cell r="N82">
            <v>-499.30358765454889</v>
          </cell>
          <cell r="Q82">
            <v>-1.2396126707578359</v>
          </cell>
          <cell r="S82">
            <v>40871</v>
          </cell>
          <cell r="V82">
            <v>0</v>
          </cell>
          <cell r="X82">
            <v>40871</v>
          </cell>
          <cell r="Z82">
            <v>0</v>
          </cell>
          <cell r="AA82">
            <v>0</v>
          </cell>
          <cell r="AC82">
            <v>0</v>
          </cell>
        </row>
        <row r="83">
          <cell r="A83" t="str">
            <v>Jan-Cil Belgium</v>
          </cell>
          <cell r="C83">
            <v>-728</v>
          </cell>
          <cell r="D83">
            <v>-1034</v>
          </cell>
          <cell r="E83">
            <v>0</v>
          </cell>
          <cell r="G83">
            <v>306</v>
          </cell>
          <cell r="H83">
            <v>29.593810444874276</v>
          </cell>
          <cell r="I83">
            <v>298.66083150984684</v>
          </cell>
          <cell r="K83">
            <v>28.88402625820569</v>
          </cell>
          <cell r="L83">
            <v>7.339168490153134</v>
          </cell>
          <cell r="N83">
            <v>0.70978418666858489</v>
          </cell>
          <cell r="O83">
            <v>-728</v>
          </cell>
          <cell r="Q83">
            <v>0</v>
          </cell>
          <cell r="R83">
            <v>-728</v>
          </cell>
          <cell r="U83">
            <v>0</v>
          </cell>
          <cell r="V83">
            <v>0</v>
          </cell>
          <cell r="X83">
            <v>0</v>
          </cell>
        </row>
        <row r="84">
          <cell r="A84" t="str">
            <v>Jan-Cil Holland</v>
          </cell>
          <cell r="C84">
            <v>3918</v>
          </cell>
          <cell r="D84">
            <v>3945</v>
          </cell>
          <cell r="E84">
            <v>0</v>
          </cell>
          <cell r="G84">
            <v>-27</v>
          </cell>
          <cell r="H84">
            <v>-0.68441064638783267</v>
          </cell>
          <cell r="I84">
            <v>24.961173425366695</v>
          </cell>
          <cell r="K84">
            <v>0.63272936439459304</v>
          </cell>
          <cell r="L84">
            <v>-51.961173425366709</v>
          </cell>
          <cell r="N84">
            <v>-1.3171400107824256</v>
          </cell>
          <cell r="O84">
            <v>3918</v>
          </cell>
          <cell r="Q84">
            <v>0</v>
          </cell>
          <cell r="R84">
            <v>3918</v>
          </cell>
          <cell r="U84">
            <v>0</v>
          </cell>
          <cell r="V84">
            <v>0</v>
          </cell>
          <cell r="X84">
            <v>0</v>
          </cell>
        </row>
        <row r="85">
          <cell r="A85" t="str">
            <v>Ttl Van Steenbergen</v>
          </cell>
          <cell r="B85" t="str">
            <v>Ttl Van Steenbergen</v>
          </cell>
          <cell r="C85">
            <v>44061</v>
          </cell>
          <cell r="D85">
            <v>43190</v>
          </cell>
          <cell r="E85">
            <v>0</v>
          </cell>
          <cell r="G85">
            <v>871</v>
          </cell>
          <cell r="H85">
            <v>2.016670525584626</v>
          </cell>
          <cell r="J85">
            <v>1414.9255925897623</v>
          </cell>
          <cell r="L85">
            <v>3.2760490682791441</v>
          </cell>
          <cell r="N85">
            <v>-543.92559258976223</v>
          </cell>
          <cell r="Q85">
            <v>-1.2593785426945181</v>
          </cell>
          <cell r="S85">
            <v>44061</v>
          </cell>
          <cell r="V85">
            <v>0</v>
          </cell>
          <cell r="X85">
            <v>44061</v>
          </cell>
          <cell r="Z85">
            <v>0</v>
          </cell>
          <cell r="AA85">
            <v>0</v>
          </cell>
          <cell r="AC85">
            <v>0</v>
          </cell>
        </row>
        <row r="87">
          <cell r="A87" t="str">
            <v>Ttl Gorsky</v>
          </cell>
          <cell r="B87" t="str">
            <v>Ttl Gorsky</v>
          </cell>
          <cell r="C87">
            <v>187705</v>
          </cell>
          <cell r="D87">
            <v>173376</v>
          </cell>
          <cell r="E87">
            <v>0</v>
          </cell>
          <cell r="G87">
            <v>14329</v>
          </cell>
          <cell r="H87">
            <v>8.2646963824289408</v>
          </cell>
          <cell r="J87">
            <v>16603.471847894954</v>
          </cell>
          <cell r="L87">
            <v>9.5765687568607856</v>
          </cell>
          <cell r="N87">
            <v>-2274.4718478949553</v>
          </cell>
          <cell r="Q87">
            <v>-1.3118723744318459</v>
          </cell>
          <cell r="S87">
            <v>187705</v>
          </cell>
          <cell r="V87">
            <v>0</v>
          </cell>
          <cell r="X87">
            <v>187705</v>
          </cell>
          <cell r="Z87">
            <v>0</v>
          </cell>
          <cell r="AA87">
            <v>0</v>
          </cell>
          <cell r="AC87">
            <v>0</v>
          </cell>
        </row>
        <row r="88">
          <cell r="A88" t="str">
            <v>Jan-Cil Argentina</v>
          </cell>
          <cell r="C88">
            <v>-1548</v>
          </cell>
          <cell r="D88">
            <v>-1527</v>
          </cell>
          <cell r="E88">
            <v>0</v>
          </cell>
          <cell r="G88">
            <v>-21</v>
          </cell>
          <cell r="H88">
            <v>-1.37524557956778</v>
          </cell>
          <cell r="I88">
            <v>0</v>
          </cell>
          <cell r="K88">
            <v>0</v>
          </cell>
          <cell r="L88">
            <v>-21</v>
          </cell>
          <cell r="N88">
            <v>-1.37524557956778</v>
          </cell>
          <cell r="O88">
            <v>-1548</v>
          </cell>
          <cell r="Q88">
            <v>0</v>
          </cell>
          <cell r="R88">
            <v>-1548</v>
          </cell>
          <cell r="U88">
            <v>0</v>
          </cell>
          <cell r="V88">
            <v>0</v>
          </cell>
          <cell r="X88">
            <v>0</v>
          </cell>
        </row>
        <row r="89">
          <cell r="A89" t="str">
            <v>Jan-Cil Brazil</v>
          </cell>
          <cell r="C89">
            <v>7608</v>
          </cell>
          <cell r="D89">
            <v>7485</v>
          </cell>
          <cell r="E89">
            <v>0</v>
          </cell>
          <cell r="G89">
            <v>123</v>
          </cell>
          <cell r="H89">
            <v>1.6432865731462929</v>
          </cell>
          <cell r="I89">
            <v>0</v>
          </cell>
          <cell r="K89">
            <v>0</v>
          </cell>
          <cell r="L89">
            <v>123</v>
          </cell>
          <cell r="N89">
            <v>1.6432865731462927</v>
          </cell>
          <cell r="O89">
            <v>7608</v>
          </cell>
          <cell r="Q89">
            <v>0</v>
          </cell>
          <cell r="R89">
            <v>7608</v>
          </cell>
          <cell r="U89">
            <v>0</v>
          </cell>
          <cell r="V89">
            <v>0</v>
          </cell>
          <cell r="X89">
            <v>0</v>
          </cell>
        </row>
        <row r="90">
          <cell r="A90" t="str">
            <v>Jan-Cil Colombia</v>
          </cell>
          <cell r="C90">
            <v>584</v>
          </cell>
          <cell r="D90">
            <v>940</v>
          </cell>
          <cell r="E90">
            <v>0</v>
          </cell>
          <cell r="G90">
            <v>-356</v>
          </cell>
          <cell r="H90">
            <v>-37.872340425531917</v>
          </cell>
          <cell r="I90">
            <v>-358.92050745282558</v>
          </cell>
          <cell r="K90">
            <v>-38.183032707747401</v>
          </cell>
          <cell r="L90">
            <v>2.9205074528255501</v>
          </cell>
          <cell r="N90">
            <v>0.31069228221549111</v>
          </cell>
          <cell r="O90">
            <v>584</v>
          </cell>
          <cell r="Q90">
            <v>0</v>
          </cell>
          <cell r="R90">
            <v>584</v>
          </cell>
          <cell r="U90">
            <v>0</v>
          </cell>
          <cell r="V90">
            <v>0</v>
          </cell>
          <cell r="X90">
            <v>0</v>
          </cell>
        </row>
        <row r="91">
          <cell r="A91" t="str">
            <v>Jan-Cil Mexico</v>
          </cell>
          <cell r="C91">
            <v>47424</v>
          </cell>
          <cell r="D91">
            <v>47465</v>
          </cell>
          <cell r="E91">
            <v>0</v>
          </cell>
          <cell r="G91">
            <v>-41</v>
          </cell>
          <cell r="H91">
            <v>-8.6379437480248622E-2</v>
          </cell>
          <cell r="I91">
            <v>811.20271612511397</v>
          </cell>
          <cell r="K91">
            <v>1.7090544951545641</v>
          </cell>
          <cell r="L91">
            <v>-852.20271612511408</v>
          </cell>
          <cell r="N91">
            <v>-1.7954339326348128</v>
          </cell>
          <cell r="O91">
            <v>47424</v>
          </cell>
          <cell r="Q91">
            <v>0</v>
          </cell>
          <cell r="R91">
            <v>47424</v>
          </cell>
          <cell r="U91">
            <v>0</v>
          </cell>
          <cell r="V91">
            <v>0</v>
          </cell>
          <cell r="X91">
            <v>0</v>
          </cell>
        </row>
        <row r="92">
          <cell r="A92" t="str">
            <v>Jan-Cil Venezuela</v>
          </cell>
          <cell r="C92">
            <v>1077</v>
          </cell>
          <cell r="D92">
            <v>-1586</v>
          </cell>
          <cell r="E92">
            <v>0</v>
          </cell>
          <cell r="G92">
            <v>2663</v>
          </cell>
          <cell r="H92">
            <v>167.90668348045398</v>
          </cell>
          <cell r="I92">
            <v>2662.4763842844045</v>
          </cell>
          <cell r="K92">
            <v>167.87366861818438</v>
          </cell>
          <cell r="L92">
            <v>0.52361571559507869</v>
          </cell>
          <cell r="N92">
            <v>3.3014862269519656E-2</v>
          </cell>
          <cell r="O92">
            <v>1077</v>
          </cell>
          <cell r="Q92">
            <v>0</v>
          </cell>
          <cell r="R92">
            <v>1077</v>
          </cell>
          <cell r="U92">
            <v>0</v>
          </cell>
          <cell r="V92">
            <v>0</v>
          </cell>
          <cell r="X92">
            <v>0</v>
          </cell>
        </row>
        <row r="93">
          <cell r="A93" t="str">
            <v>Ttl Latin Am</v>
          </cell>
          <cell r="B93" t="str">
            <v>Ttl Latin Am</v>
          </cell>
          <cell r="C93">
            <v>55145</v>
          </cell>
          <cell r="D93">
            <v>52777</v>
          </cell>
          <cell r="E93">
            <v>0</v>
          </cell>
          <cell r="G93">
            <v>2368</v>
          </cell>
          <cell r="H93">
            <v>4.4868029634120932</v>
          </cell>
          <cell r="J93">
            <v>3114.7585929566926</v>
          </cell>
          <cell r="L93">
            <v>5.9017348332733812</v>
          </cell>
          <cell r="N93">
            <v>-746.7585929566925</v>
          </cell>
          <cell r="Q93">
            <v>-1.4149318698612887</v>
          </cell>
          <cell r="S93">
            <v>55145</v>
          </cell>
          <cell r="V93">
            <v>0</v>
          </cell>
          <cell r="X93">
            <v>55145</v>
          </cell>
          <cell r="Z93">
            <v>0</v>
          </cell>
          <cell r="AA93">
            <v>0</v>
          </cell>
          <cell r="AC93">
            <v>0</v>
          </cell>
        </row>
        <row r="94">
          <cell r="A94" t="str">
            <v>Janssen Pharm KK Japan</v>
          </cell>
          <cell r="C94">
            <v>27048</v>
          </cell>
          <cell r="D94">
            <v>33099</v>
          </cell>
          <cell r="E94">
            <v>0</v>
          </cell>
          <cell r="G94">
            <v>-6051</v>
          </cell>
          <cell r="H94">
            <v>-18.281519079126259</v>
          </cell>
          <cell r="I94">
            <v>-5807.8430743780473</v>
          </cell>
          <cell r="K94">
            <v>-17.546883816363174</v>
          </cell>
          <cell r="L94">
            <v>-243.15692562195125</v>
          </cell>
          <cell r="N94">
            <v>-0.734635262763079</v>
          </cell>
          <cell r="O94">
            <v>27048</v>
          </cell>
          <cell r="Q94">
            <v>0</v>
          </cell>
          <cell r="R94">
            <v>27048</v>
          </cell>
          <cell r="U94">
            <v>0</v>
          </cell>
          <cell r="V94">
            <v>0</v>
          </cell>
          <cell r="X94">
            <v>0</v>
          </cell>
        </row>
        <row r="96">
          <cell r="A96" t="str">
            <v>Jan-Cil K.K. Japan</v>
          </cell>
          <cell r="C96">
            <v>27</v>
          </cell>
          <cell r="D96">
            <v>26</v>
          </cell>
          <cell r="E96">
            <v>0</v>
          </cell>
          <cell r="G96">
            <v>1</v>
          </cell>
          <cell r="H96">
            <v>3.8461538461538458</v>
          </cell>
          <cell r="I96">
            <v>0</v>
          </cell>
          <cell r="K96">
            <v>0</v>
          </cell>
          <cell r="L96">
            <v>1</v>
          </cell>
          <cell r="N96">
            <v>3.8461538461538454</v>
          </cell>
          <cell r="O96">
            <v>27</v>
          </cell>
          <cell r="Q96">
            <v>0</v>
          </cell>
          <cell r="R96">
            <v>27</v>
          </cell>
          <cell r="U96">
            <v>0</v>
          </cell>
          <cell r="V96">
            <v>0</v>
          </cell>
          <cell r="X96">
            <v>0</v>
          </cell>
        </row>
        <row r="97">
          <cell r="A97" t="str">
            <v>Ttl Japan</v>
          </cell>
          <cell r="B97" t="str">
            <v>Ttl Japan</v>
          </cell>
          <cell r="C97">
            <v>27075</v>
          </cell>
          <cell r="D97">
            <v>33125</v>
          </cell>
          <cell r="E97">
            <v>0</v>
          </cell>
          <cell r="G97">
            <v>-6050</v>
          </cell>
          <cell r="H97">
            <v>-18.264150943396228</v>
          </cell>
          <cell r="J97">
            <v>-5807.8430743780473</v>
          </cell>
          <cell r="L97">
            <v>-17.533111167933736</v>
          </cell>
          <cell r="N97">
            <v>-242.15692562195125</v>
          </cell>
          <cell r="Q97">
            <v>-0.73103977546248877</v>
          </cell>
          <cell r="S97">
            <v>27075</v>
          </cell>
          <cell r="V97">
            <v>0</v>
          </cell>
          <cell r="X97">
            <v>27075</v>
          </cell>
          <cell r="Z97">
            <v>0</v>
          </cell>
          <cell r="AA97">
            <v>0</v>
          </cell>
          <cell r="AC97">
            <v>0</v>
          </cell>
        </row>
        <row r="98">
          <cell r="A98" t="str">
            <v>Janssen China</v>
          </cell>
          <cell r="C98">
            <v>60200</v>
          </cell>
          <cell r="D98">
            <v>52659</v>
          </cell>
          <cell r="E98">
            <v>0</v>
          </cell>
          <cell r="G98">
            <v>7541</v>
          </cell>
          <cell r="H98">
            <v>14.320439051254297</v>
          </cell>
          <cell r="I98">
            <v>7541.198503702888</v>
          </cell>
          <cell r="K98">
            <v>14.320816011893289</v>
          </cell>
          <cell r="L98">
            <v>-0.19850370288826524</v>
          </cell>
          <cell r="N98">
            <v>-3.7696063899375078E-4</v>
          </cell>
          <cell r="O98">
            <v>60200</v>
          </cell>
          <cell r="Q98">
            <v>0</v>
          </cell>
          <cell r="R98">
            <v>60200</v>
          </cell>
          <cell r="U98">
            <v>0</v>
          </cell>
          <cell r="V98">
            <v>0</v>
          </cell>
          <cell r="X98">
            <v>0</v>
          </cell>
        </row>
        <row r="99">
          <cell r="A99" t="str">
            <v>Jan-Cil Australia</v>
          </cell>
          <cell r="C99">
            <v>1112</v>
          </cell>
          <cell r="D99">
            <v>-1194</v>
          </cell>
          <cell r="E99">
            <v>0</v>
          </cell>
          <cell r="G99">
            <v>2306</v>
          </cell>
          <cell r="H99">
            <v>193.13232830820772</v>
          </cell>
          <cell r="I99">
            <v>2303.7101910828028</v>
          </cell>
          <cell r="K99">
            <v>192.94055201698518</v>
          </cell>
          <cell r="L99">
            <v>2.2898089171972242</v>
          </cell>
          <cell r="N99">
            <v>0.19177629122259532</v>
          </cell>
          <cell r="O99">
            <v>1112</v>
          </cell>
          <cell r="Q99">
            <v>0</v>
          </cell>
          <cell r="R99">
            <v>1112</v>
          </cell>
          <cell r="U99">
            <v>0</v>
          </cell>
          <cell r="V99">
            <v>0</v>
          </cell>
          <cell r="X99">
            <v>0</v>
          </cell>
        </row>
        <row r="100">
          <cell r="A100" t="str">
            <v>Jan-Cil Hong Kong</v>
          </cell>
          <cell r="C100">
            <v>881</v>
          </cell>
          <cell r="D100">
            <v>880</v>
          </cell>
          <cell r="E100">
            <v>0</v>
          </cell>
          <cell r="G100">
            <v>1</v>
          </cell>
          <cell r="H100">
            <v>0.11363636363636363</v>
          </cell>
          <cell r="I100">
            <v>2.9491476030890276</v>
          </cell>
          <cell r="K100">
            <v>0.3351304094419349</v>
          </cell>
          <cell r="L100">
            <v>-1.9491476030890271</v>
          </cell>
          <cell r="N100">
            <v>-0.22149404580557133</v>
          </cell>
          <cell r="O100">
            <v>881</v>
          </cell>
          <cell r="Q100">
            <v>0</v>
          </cell>
          <cell r="R100">
            <v>881</v>
          </cell>
          <cell r="U100">
            <v>0</v>
          </cell>
          <cell r="V100">
            <v>0</v>
          </cell>
          <cell r="X100">
            <v>0</v>
          </cell>
        </row>
        <row r="101">
          <cell r="A101" t="str">
            <v>Jan-Cil India</v>
          </cell>
          <cell r="C101">
            <v>-4708</v>
          </cell>
          <cell r="D101">
            <v>2336</v>
          </cell>
          <cell r="E101">
            <v>0</v>
          </cell>
          <cell r="G101">
            <v>-7044</v>
          </cell>
          <cell r="H101">
            <v>-301.54109589041099</v>
          </cell>
          <cell r="I101">
            <v>-7001.3370516046371</v>
          </cell>
          <cell r="K101">
            <v>-299.7147710447191</v>
          </cell>
          <cell r="L101">
            <v>-42.662948395363053</v>
          </cell>
          <cell r="N101">
            <v>-1.8263248456918519</v>
          </cell>
          <cell r="O101">
            <v>-4708</v>
          </cell>
          <cell r="Q101">
            <v>0</v>
          </cell>
          <cell r="R101">
            <v>-4708</v>
          </cell>
          <cell r="U101">
            <v>0</v>
          </cell>
          <cell r="V101">
            <v>0</v>
          </cell>
          <cell r="X101">
            <v>0</v>
          </cell>
        </row>
        <row r="102">
          <cell r="A102" t="str">
            <v>Jan-Cil Korea</v>
          </cell>
          <cell r="C102">
            <v>4187</v>
          </cell>
          <cell r="D102">
            <v>6612</v>
          </cell>
          <cell r="E102">
            <v>0</v>
          </cell>
          <cell r="G102">
            <v>-2425</v>
          </cell>
          <cell r="H102">
            <v>-36.675741076830008</v>
          </cell>
          <cell r="I102">
            <v>-2451.7199064673259</v>
          </cell>
          <cell r="K102">
            <v>-37.079853394847639</v>
          </cell>
          <cell r="L102">
            <v>26.719906467325927</v>
          </cell>
          <cell r="N102">
            <v>0.40411231801763281</v>
          </cell>
          <cell r="O102">
            <v>4187</v>
          </cell>
          <cell r="Q102">
            <v>0</v>
          </cell>
          <cell r="R102">
            <v>4187</v>
          </cell>
          <cell r="U102">
            <v>0</v>
          </cell>
          <cell r="V102">
            <v>0</v>
          </cell>
          <cell r="X102">
            <v>0</v>
          </cell>
        </row>
        <row r="103">
          <cell r="A103" t="str">
            <v>Jan-Cil Philippines</v>
          </cell>
          <cell r="C103">
            <v>2442</v>
          </cell>
          <cell r="D103">
            <v>2418</v>
          </cell>
          <cell r="E103">
            <v>0</v>
          </cell>
          <cell r="G103">
            <v>24</v>
          </cell>
          <cell r="H103">
            <v>0.99255583126550861</v>
          </cell>
          <cell r="I103">
            <v>50.522893372477988</v>
          </cell>
          <cell r="K103">
            <v>2.0894496845524397</v>
          </cell>
          <cell r="L103">
            <v>-26.522893372477984</v>
          </cell>
          <cell r="N103">
            <v>-1.096893853286931</v>
          </cell>
          <cell r="O103">
            <v>2442</v>
          </cell>
          <cell r="Q103">
            <v>0</v>
          </cell>
          <cell r="R103">
            <v>2442</v>
          </cell>
          <cell r="U103">
            <v>0</v>
          </cell>
          <cell r="V103">
            <v>0</v>
          </cell>
          <cell r="X103">
            <v>0</v>
          </cell>
        </row>
        <row r="104">
          <cell r="A104" t="str">
            <v>Jan-Cil S.M.</v>
          </cell>
          <cell r="C104">
            <v>2053</v>
          </cell>
          <cell r="D104">
            <v>1269</v>
          </cell>
          <cell r="E104">
            <v>0</v>
          </cell>
          <cell r="G104">
            <v>784</v>
          </cell>
          <cell r="H104">
            <v>61.780929866036253</v>
          </cell>
          <cell r="I104">
            <v>802.14188267394275</v>
          </cell>
          <cell r="K104">
            <v>63.210550250113684</v>
          </cell>
          <cell r="L104">
            <v>-18.1418826739426</v>
          </cell>
          <cell r="N104">
            <v>-1.4296203840774524</v>
          </cell>
          <cell r="O104">
            <v>2053</v>
          </cell>
          <cell r="Q104">
            <v>0</v>
          </cell>
          <cell r="R104">
            <v>2053</v>
          </cell>
          <cell r="U104">
            <v>0</v>
          </cell>
          <cell r="V104">
            <v>0</v>
          </cell>
          <cell r="X104">
            <v>0</v>
          </cell>
        </row>
        <row r="107">
          <cell r="B107" t="str">
            <v>Report Name : BRDMAF116
Responsibility: 
USD in Thousands
Exchange Rate: as Reported</v>
          </cell>
          <cell r="G107" t="str">
            <v>Johnson &amp; Johnson
Worldwide Company Account Comparison
Report Level:  A00007 : Pharmaceutical Grp w/aj
Acct Code: 900020 : Mgt Net Income EB
 Company Composite YTD
Elimination: Exclude All
Non-Operating Co's: Excluded</v>
          </cell>
          <cell r="T107" t="str">
            <v xml:space="preserve">Page 3 of 3
Date : 08/18/03
Time : 11:15:51
</v>
          </cell>
        </row>
        <row r="111">
          <cell r="G111" t="str">
            <v>2003 DEC USEP vs 2003 DEC UJUNY1</v>
          </cell>
          <cell r="O111" t="str">
            <v xml:space="preserve">2003 DEC USEP vs   </v>
          </cell>
        </row>
        <row r="112">
          <cell r="C112" t="str">
            <v xml:space="preserve">2003      </v>
          </cell>
          <cell r="D112" t="str">
            <v xml:space="preserve">2003        </v>
          </cell>
          <cell r="E112" t="str">
            <v xml:space="preserve">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USEP</v>
          </cell>
          <cell r="D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Jan-Cil Indonesia</v>
          </cell>
          <cell r="C117">
            <v>864</v>
          </cell>
          <cell r="D117">
            <v>1149</v>
          </cell>
          <cell r="E117">
            <v>0</v>
          </cell>
          <cell r="G117">
            <v>-285</v>
          </cell>
          <cell r="H117">
            <v>-24.80417754569191</v>
          </cell>
          <cell r="I117">
            <v>-270.8677464280189</v>
          </cell>
          <cell r="K117">
            <v>-23.574216399305381</v>
          </cell>
          <cell r="L117">
            <v>-14.132253571981128</v>
          </cell>
          <cell r="N117">
            <v>-1.2299611463865268</v>
          </cell>
          <cell r="O117">
            <v>864</v>
          </cell>
          <cell r="Q117">
            <v>0</v>
          </cell>
          <cell r="R117">
            <v>864</v>
          </cell>
          <cell r="U117">
            <v>0</v>
          </cell>
          <cell r="V117">
            <v>0</v>
          </cell>
          <cell r="X117">
            <v>0</v>
          </cell>
        </row>
        <row r="118">
          <cell r="A118" t="str">
            <v>Jan-Cil Taiwan</v>
          </cell>
          <cell r="C118">
            <v>-1540</v>
          </cell>
          <cell r="D118">
            <v>-1918</v>
          </cell>
          <cell r="E118">
            <v>0</v>
          </cell>
          <cell r="G118">
            <v>378</v>
          </cell>
          <cell r="H118">
            <v>19.708029197080293</v>
          </cell>
          <cell r="I118">
            <v>385.83563995602617</v>
          </cell>
          <cell r="K118">
            <v>20.116560998750057</v>
          </cell>
          <cell r="L118">
            <v>-7.8356399560262071</v>
          </cell>
          <cell r="N118">
            <v>-0.40853180166976244</v>
          </cell>
          <cell r="O118">
            <v>-1540</v>
          </cell>
          <cell r="Q118">
            <v>0</v>
          </cell>
          <cell r="R118">
            <v>-1540</v>
          </cell>
          <cell r="U118">
            <v>0</v>
          </cell>
          <cell r="V118">
            <v>0</v>
          </cell>
          <cell r="X118">
            <v>0</v>
          </cell>
        </row>
        <row r="119">
          <cell r="A119" t="str">
            <v>Jan-Cil Thailand</v>
          </cell>
          <cell r="C119">
            <v>203</v>
          </cell>
          <cell r="D119">
            <v>24</v>
          </cell>
          <cell r="E119">
            <v>0</v>
          </cell>
          <cell r="G119">
            <v>179</v>
          </cell>
          <cell r="H119">
            <v>745.83333333333348</v>
          </cell>
          <cell r="I119">
            <v>182.34234234234231</v>
          </cell>
          <cell r="K119">
            <v>759.75975975975962</v>
          </cell>
          <cell r="L119">
            <v>-3.3423423423423082</v>
          </cell>
          <cell r="N119">
            <v>-13.926426426426042</v>
          </cell>
          <cell r="O119">
            <v>203</v>
          </cell>
          <cell r="Q119">
            <v>0</v>
          </cell>
          <cell r="R119">
            <v>203</v>
          </cell>
          <cell r="U119">
            <v>0</v>
          </cell>
          <cell r="V119">
            <v>0</v>
          </cell>
          <cell r="X119">
            <v>0</v>
          </cell>
        </row>
        <row r="120">
          <cell r="A120" t="str">
            <v>Asia/Pac Chang</v>
          </cell>
          <cell r="B120" t="str">
            <v>Asia/Pac Chang</v>
          </cell>
          <cell r="C120">
            <v>65694</v>
          </cell>
          <cell r="D120">
            <v>64235</v>
          </cell>
          <cell r="E120">
            <v>0</v>
          </cell>
          <cell r="G120">
            <v>1459</v>
          </cell>
          <cell r="H120">
            <v>2.2713473962792872</v>
          </cell>
          <cell r="J120">
            <v>1544.7758962335881</v>
          </cell>
          <cell r="L120">
            <v>2.4048819120940115</v>
          </cell>
          <cell r="N120">
            <v>-85.775896233588</v>
          </cell>
          <cell r="Q120">
            <v>-0.13353451581472428</v>
          </cell>
          <cell r="S120">
            <v>65694</v>
          </cell>
          <cell r="V120">
            <v>0</v>
          </cell>
          <cell r="X120">
            <v>65694</v>
          </cell>
          <cell r="Z120">
            <v>0</v>
          </cell>
          <cell r="AA120">
            <v>0</v>
          </cell>
          <cell r="AC120">
            <v>0</v>
          </cell>
        </row>
        <row r="121">
          <cell r="A121" t="str">
            <v>Total Asia/Pacific</v>
          </cell>
          <cell r="B121" t="str">
            <v>Total Asia/Pacific</v>
          </cell>
          <cell r="C121">
            <v>92769</v>
          </cell>
          <cell r="D121">
            <v>97360</v>
          </cell>
          <cell r="E121">
            <v>0</v>
          </cell>
          <cell r="G121">
            <v>-4591</v>
          </cell>
          <cell r="H121">
            <v>-4.7154889071487265</v>
          </cell>
          <cell r="J121">
            <v>-4263.0671781444598</v>
          </cell>
          <cell r="L121">
            <v>-4.3786639052428713</v>
          </cell>
          <cell r="N121">
            <v>-327.9328218555404</v>
          </cell>
          <cell r="Q121">
            <v>-0.33682500190585474</v>
          </cell>
          <cell r="S121">
            <v>92769</v>
          </cell>
          <cell r="V121">
            <v>0</v>
          </cell>
          <cell r="X121">
            <v>92769</v>
          </cell>
          <cell r="Z121">
            <v>0</v>
          </cell>
          <cell r="AA121">
            <v>0</v>
          </cell>
          <cell r="AC121">
            <v>0</v>
          </cell>
        </row>
        <row r="122">
          <cell r="A122" t="str">
            <v>Total Sartarelli</v>
          </cell>
          <cell r="B122" t="str">
            <v>Total Sartarelli</v>
          </cell>
          <cell r="C122">
            <v>147914</v>
          </cell>
          <cell r="D122">
            <v>150137</v>
          </cell>
          <cell r="E122">
            <v>0</v>
          </cell>
          <cell r="G122">
            <v>-2223</v>
          </cell>
          <cell r="H122">
            <v>-1.4806476751233875</v>
          </cell>
          <cell r="J122">
            <v>-1148.3085851877674</v>
          </cell>
          <cell r="L122">
            <v>-0.76484050246625923</v>
          </cell>
          <cell r="N122">
            <v>-1074.6914148122323</v>
          </cell>
          <cell r="Q122">
            <v>-0.71580717265712834</v>
          </cell>
          <cell r="S122">
            <v>147914</v>
          </cell>
          <cell r="V122">
            <v>0</v>
          </cell>
          <cell r="X122">
            <v>147914</v>
          </cell>
          <cell r="Z122">
            <v>0</v>
          </cell>
          <cell r="AA122">
            <v>0</v>
          </cell>
          <cell r="AC122">
            <v>0</v>
          </cell>
        </row>
        <row r="123">
          <cell r="A123" t="str">
            <v>Janssen Belgium</v>
          </cell>
          <cell r="C123">
            <v>557083</v>
          </cell>
          <cell r="D123">
            <v>565140</v>
          </cell>
          <cell r="E123">
            <v>0</v>
          </cell>
          <cell r="G123">
            <v>-8057</v>
          </cell>
          <cell r="H123">
            <v>-1.4256644371306224</v>
          </cell>
          <cell r="I123">
            <v>-745.49542820657985</v>
          </cell>
          <cell r="K123">
            <v>-0.13191340697996601</v>
          </cell>
          <cell r="L123">
            <v>-7311.5045717934208</v>
          </cell>
          <cell r="N123">
            <v>-1.2937510301506561</v>
          </cell>
          <cell r="O123">
            <v>557083</v>
          </cell>
          <cell r="Q123">
            <v>0</v>
          </cell>
          <cell r="R123">
            <v>557083</v>
          </cell>
          <cell r="U123">
            <v>0</v>
          </cell>
          <cell r="V123">
            <v>0</v>
          </cell>
          <cell r="X123">
            <v>0</v>
          </cell>
        </row>
        <row r="124">
          <cell r="A124" t="str">
            <v>Total Jans Beerse</v>
          </cell>
          <cell r="B124" t="str">
            <v>Total Jans Beerse</v>
          </cell>
          <cell r="C124">
            <v>557083</v>
          </cell>
          <cell r="D124">
            <v>565140</v>
          </cell>
          <cell r="E124">
            <v>0</v>
          </cell>
          <cell r="G124">
            <v>-8057</v>
          </cell>
          <cell r="H124">
            <v>-1.4256644371306224</v>
          </cell>
          <cell r="J124">
            <v>-745.49542820657985</v>
          </cell>
          <cell r="L124">
            <v>-0.13191340697996601</v>
          </cell>
          <cell r="N124">
            <v>-7311.5045717934208</v>
          </cell>
          <cell r="Q124">
            <v>-1.2937510301506561</v>
          </cell>
          <cell r="S124">
            <v>557083</v>
          </cell>
          <cell r="V124">
            <v>0</v>
          </cell>
          <cell r="X124">
            <v>557083</v>
          </cell>
          <cell r="Z124">
            <v>0</v>
          </cell>
          <cell r="AA124">
            <v>0</v>
          </cell>
          <cell r="AC124">
            <v>0</v>
          </cell>
        </row>
        <row r="125">
          <cell r="A125" t="str">
            <v>Janssen Ireland Mfg</v>
          </cell>
          <cell r="C125">
            <v>455818</v>
          </cell>
          <cell r="D125">
            <v>453520</v>
          </cell>
          <cell r="E125">
            <v>0</v>
          </cell>
          <cell r="G125">
            <v>2298</v>
          </cell>
          <cell r="H125">
            <v>0.506703122243782</v>
          </cell>
          <cell r="I125">
            <v>8282.1490977872545</v>
          </cell>
          <cell r="K125">
            <v>1.8261926922268594</v>
          </cell>
          <cell r="L125">
            <v>-5984.1490977872536</v>
          </cell>
          <cell r="N125">
            <v>-1.3194895699830775</v>
          </cell>
          <cell r="O125">
            <v>455818</v>
          </cell>
          <cell r="Q125">
            <v>0</v>
          </cell>
          <cell r="R125">
            <v>455818</v>
          </cell>
          <cell r="U125">
            <v>0</v>
          </cell>
          <cell r="V125">
            <v>0</v>
          </cell>
          <cell r="X125">
            <v>0</v>
          </cell>
        </row>
        <row r="126">
          <cell r="A126" t="str">
            <v>OMJ Mfg Ireland</v>
          </cell>
          <cell r="C126">
            <v>472290</v>
          </cell>
          <cell r="D126">
            <v>472290</v>
          </cell>
          <cell r="E126">
            <v>0</v>
          </cell>
          <cell r="G126">
            <v>0</v>
          </cell>
          <cell r="H126">
            <v>0</v>
          </cell>
          <cell r="I126">
            <v>0</v>
          </cell>
          <cell r="K126">
            <v>0</v>
          </cell>
          <cell r="L126">
            <v>0</v>
          </cell>
          <cell r="N126">
            <v>0</v>
          </cell>
          <cell r="O126">
            <v>472290</v>
          </cell>
          <cell r="Q126">
            <v>0</v>
          </cell>
          <cell r="R126">
            <v>472290</v>
          </cell>
          <cell r="U126">
            <v>0</v>
          </cell>
          <cell r="V126">
            <v>0</v>
          </cell>
          <cell r="X126">
            <v>0</v>
          </cell>
        </row>
        <row r="127">
          <cell r="A127" t="str">
            <v>Cilag CH-Schaff Oper</v>
          </cell>
          <cell r="C127">
            <v>63924</v>
          </cell>
          <cell r="D127">
            <v>65586</v>
          </cell>
          <cell r="E127">
            <v>0</v>
          </cell>
          <cell r="G127">
            <v>-1662</v>
          </cell>
          <cell r="H127">
            <v>-2.5340773945659136</v>
          </cell>
          <cell r="I127">
            <v>0</v>
          </cell>
          <cell r="K127">
            <v>0</v>
          </cell>
          <cell r="L127">
            <v>-1662</v>
          </cell>
          <cell r="N127">
            <v>-2.5340773945659136</v>
          </cell>
          <cell r="O127">
            <v>63924</v>
          </cell>
          <cell r="Q127">
            <v>0</v>
          </cell>
          <cell r="R127">
            <v>63924</v>
          </cell>
          <cell r="U127">
            <v>0</v>
          </cell>
          <cell r="V127">
            <v>0</v>
          </cell>
          <cell r="X127">
            <v>0</v>
          </cell>
        </row>
        <row r="128">
          <cell r="A128" t="str">
            <v>Jan-Cil Zug</v>
          </cell>
          <cell r="C128">
            <v>151268</v>
          </cell>
          <cell r="D128">
            <v>143111</v>
          </cell>
          <cell r="E128">
            <v>0</v>
          </cell>
          <cell r="G128">
            <v>8157</v>
          </cell>
          <cell r="H128">
            <v>5.6997715060337768</v>
          </cell>
          <cell r="I128">
            <v>10140.8398772617</v>
          </cell>
          <cell r="K128">
            <v>7.0859960990152402</v>
          </cell>
          <cell r="L128">
            <v>-1983.8398772616999</v>
          </cell>
          <cell r="N128">
            <v>-1.3862245929814652</v>
          </cell>
          <cell r="O128">
            <v>151268</v>
          </cell>
          <cell r="Q128">
            <v>0</v>
          </cell>
          <cell r="R128">
            <v>151268</v>
          </cell>
          <cell r="U128">
            <v>0</v>
          </cell>
          <cell r="V128">
            <v>0</v>
          </cell>
          <cell r="X128">
            <v>0</v>
          </cell>
        </row>
        <row r="129">
          <cell r="A129" t="str">
            <v>Tasmanian Alkaloids</v>
          </cell>
          <cell r="C129">
            <v>19225</v>
          </cell>
          <cell r="D129">
            <v>19178</v>
          </cell>
          <cell r="E129">
            <v>0</v>
          </cell>
          <cell r="G129">
            <v>47</v>
          </cell>
          <cell r="H129">
            <v>0.24507247888205236</v>
          </cell>
          <cell r="I129">
            <v>0</v>
          </cell>
          <cell r="K129">
            <v>0</v>
          </cell>
          <cell r="L129">
            <v>47</v>
          </cell>
          <cell r="N129">
            <v>0.24507247888205239</v>
          </cell>
          <cell r="O129">
            <v>19225</v>
          </cell>
          <cell r="Q129">
            <v>0</v>
          </cell>
          <cell r="R129">
            <v>19225</v>
          </cell>
          <cell r="U129">
            <v>0</v>
          </cell>
          <cell r="V129">
            <v>0</v>
          </cell>
          <cell r="X129">
            <v>0</v>
          </cell>
        </row>
        <row r="130">
          <cell r="A130" t="str">
            <v>Noramco USA</v>
          </cell>
          <cell r="C130">
            <v>5363</v>
          </cell>
          <cell r="D130">
            <v>5338</v>
          </cell>
          <cell r="E130">
            <v>0</v>
          </cell>
          <cell r="G130">
            <v>25</v>
          </cell>
          <cell r="H130">
            <v>0.46834020232296747</v>
          </cell>
          <cell r="I130">
            <v>25</v>
          </cell>
          <cell r="K130">
            <v>0.46834020232296747</v>
          </cell>
          <cell r="L130">
            <v>0</v>
          </cell>
          <cell r="N130">
            <v>0</v>
          </cell>
          <cell r="O130">
            <v>5363</v>
          </cell>
          <cell r="Q130">
            <v>0</v>
          </cell>
          <cell r="R130">
            <v>5363</v>
          </cell>
          <cell r="U130">
            <v>0</v>
          </cell>
          <cell r="V130">
            <v>0</v>
          </cell>
          <cell r="X130">
            <v>0</v>
          </cell>
        </row>
        <row r="131">
          <cell r="A131" t="str">
            <v>Alza Mfg Ireland</v>
          </cell>
          <cell r="C131">
            <v>-3756</v>
          </cell>
          <cell r="D131">
            <v>-909</v>
          </cell>
          <cell r="E131">
            <v>0</v>
          </cell>
          <cell r="G131">
            <v>-2847</v>
          </cell>
          <cell r="H131">
            <v>-313.20132013201322</v>
          </cell>
          <cell r="I131">
            <v>-2896.0898876404494</v>
          </cell>
          <cell r="K131">
            <v>-318.60174781523096</v>
          </cell>
          <cell r="L131">
            <v>49.089887640450037</v>
          </cell>
          <cell r="N131">
            <v>5.4004276832177132</v>
          </cell>
          <cell r="O131">
            <v>-3756</v>
          </cell>
          <cell r="Q131">
            <v>0</v>
          </cell>
          <cell r="R131">
            <v>-3756</v>
          </cell>
          <cell r="U131">
            <v>0</v>
          </cell>
          <cell r="V131">
            <v>0</v>
          </cell>
          <cell r="X131">
            <v>0</v>
          </cell>
        </row>
        <row r="132">
          <cell r="A132" t="str">
            <v>Subtot Sourcing</v>
          </cell>
          <cell r="B132" t="str">
            <v>Subtot Sourcing</v>
          </cell>
          <cell r="C132">
            <v>1164132</v>
          </cell>
          <cell r="D132">
            <v>1158114</v>
          </cell>
          <cell r="E132">
            <v>0</v>
          </cell>
          <cell r="G132">
            <v>6018</v>
          </cell>
          <cell r="H132">
            <v>0.51963796310207799</v>
          </cell>
          <cell r="J132">
            <v>15551.899087408507</v>
          </cell>
          <cell r="L132">
            <v>1.3428642678880067</v>
          </cell>
          <cell r="N132">
            <v>-9533.8990874085084</v>
          </cell>
          <cell r="Q132">
            <v>-0.82322630478592862</v>
          </cell>
          <cell r="S132">
            <v>1164132</v>
          </cell>
          <cell r="V132">
            <v>0</v>
          </cell>
          <cell r="X132">
            <v>1164132</v>
          </cell>
          <cell r="Z132">
            <v>0</v>
          </cell>
          <cell r="AA132">
            <v>0</v>
          </cell>
          <cell r="AC132">
            <v>0</v>
          </cell>
        </row>
        <row r="133">
          <cell r="A133" t="str">
            <v>Ttl Shetty</v>
          </cell>
          <cell r="B133" t="str">
            <v>Ttl Shetty</v>
          </cell>
          <cell r="C133">
            <v>1721215</v>
          </cell>
          <cell r="D133">
            <v>1723254</v>
          </cell>
          <cell r="E133">
            <v>0</v>
          </cell>
          <cell r="G133">
            <v>-2039</v>
          </cell>
          <cell r="H133">
            <v>-0.11832266166218096</v>
          </cell>
          <cell r="J133">
            <v>14806.403659201926</v>
          </cell>
          <cell r="L133">
            <v>0.85921191299726729</v>
          </cell>
          <cell r="N133">
            <v>-16845.403659201926</v>
          </cell>
          <cell r="Q133">
            <v>-0.97753457465944826</v>
          </cell>
          <cell r="S133">
            <v>1721215</v>
          </cell>
          <cell r="V133">
            <v>0</v>
          </cell>
          <cell r="X133">
            <v>1721215</v>
          </cell>
          <cell r="Z133">
            <v>0</v>
          </cell>
          <cell r="AA133">
            <v>0</v>
          </cell>
          <cell r="AC133">
            <v>0</v>
          </cell>
        </row>
        <row r="134">
          <cell r="A134" t="str">
            <v>Ortho Biotech CFC PR</v>
          </cell>
          <cell r="C134">
            <v>119726</v>
          </cell>
          <cell r="D134">
            <v>114091</v>
          </cell>
          <cell r="E134">
            <v>0</v>
          </cell>
          <cell r="G134">
            <v>5635</v>
          </cell>
          <cell r="H134">
            <v>4.9390398892112435</v>
          </cell>
          <cell r="I134">
            <v>5635</v>
          </cell>
          <cell r="K134">
            <v>4.9390398892112435</v>
          </cell>
          <cell r="L134">
            <v>0</v>
          </cell>
          <cell r="N134">
            <v>0</v>
          </cell>
          <cell r="O134">
            <v>119726</v>
          </cell>
          <cell r="Q134">
            <v>0</v>
          </cell>
          <cell r="R134">
            <v>119726</v>
          </cell>
          <cell r="U134">
            <v>0</v>
          </cell>
          <cell r="V134">
            <v>0</v>
          </cell>
          <cell r="X134">
            <v>0</v>
          </cell>
        </row>
        <row r="135">
          <cell r="A135" t="str">
            <v>Total Shetty/Sourcings</v>
          </cell>
          <cell r="B135" t="str">
            <v>Total Shetty/Sourcings</v>
          </cell>
          <cell r="C135">
            <v>1840941</v>
          </cell>
          <cell r="D135">
            <v>1837345</v>
          </cell>
          <cell r="E135">
            <v>0</v>
          </cell>
          <cell r="G135">
            <v>3596</v>
          </cell>
          <cell r="H135">
            <v>0.19571718974933941</v>
          </cell>
          <cell r="J135">
            <v>20441.403659201926</v>
          </cell>
          <cell r="L135">
            <v>1.1125511898528546</v>
          </cell>
          <cell r="N135">
            <v>-16845.403659201926</v>
          </cell>
          <cell r="Q135">
            <v>-0.9168340001035149</v>
          </cell>
          <cell r="S135">
            <v>1840941</v>
          </cell>
          <cell r="V135">
            <v>0</v>
          </cell>
          <cell r="X135">
            <v>1840941</v>
          </cell>
          <cell r="Z135">
            <v>0</v>
          </cell>
          <cell r="AA135">
            <v>0</v>
          </cell>
          <cell r="AC135">
            <v>0</v>
          </cell>
        </row>
        <row r="137">
          <cell r="A137" t="str">
            <v>PGSM USA</v>
          </cell>
          <cell r="C137">
            <v>-62380</v>
          </cell>
          <cell r="D137">
            <v>-64134</v>
          </cell>
          <cell r="E137">
            <v>0</v>
          </cell>
          <cell r="G137">
            <v>1754</v>
          </cell>
          <cell r="H137">
            <v>2.7348988056257215</v>
          </cell>
          <cell r="I137">
            <v>1754</v>
          </cell>
          <cell r="K137">
            <v>2.7348988056257215</v>
          </cell>
          <cell r="L137">
            <v>0</v>
          </cell>
          <cell r="N137">
            <v>0</v>
          </cell>
          <cell r="O137">
            <v>-62380</v>
          </cell>
          <cell r="Q137">
            <v>0</v>
          </cell>
          <cell r="R137">
            <v>-62380</v>
          </cell>
          <cell r="U137">
            <v>0</v>
          </cell>
          <cell r="V137">
            <v>0</v>
          </cell>
          <cell r="X137">
            <v>0</v>
          </cell>
        </row>
        <row r="138">
          <cell r="A138" t="str">
            <v>PGSM Beerse</v>
          </cell>
          <cell r="C138">
            <v>-16568</v>
          </cell>
          <cell r="D138">
            <v>-17003</v>
          </cell>
          <cell r="E138">
            <v>0</v>
          </cell>
          <cell r="G138">
            <v>435</v>
          </cell>
          <cell r="H138">
            <v>2.5583720519908253</v>
          </cell>
          <cell r="I138">
            <v>217.8562562562563</v>
          </cell>
          <cell r="K138">
            <v>1.2812812812812817</v>
          </cell>
          <cell r="L138">
            <v>217.1437437437437</v>
          </cell>
          <cell r="N138">
            <v>1.2770907707095436</v>
          </cell>
          <cell r="O138">
            <v>-16568</v>
          </cell>
          <cell r="Q138">
            <v>0</v>
          </cell>
          <cell r="R138">
            <v>-16568</v>
          </cell>
          <cell r="U138">
            <v>0</v>
          </cell>
          <cell r="V138">
            <v>0</v>
          </cell>
          <cell r="X138">
            <v>0</v>
          </cell>
        </row>
        <row r="139">
          <cell r="A139" t="str">
            <v>PGSM Crane</v>
          </cell>
          <cell r="B139" t="str">
            <v>PGSM Crane</v>
          </cell>
          <cell r="C139">
            <v>-78948</v>
          </cell>
          <cell r="D139">
            <v>-81137</v>
          </cell>
          <cell r="E139">
            <v>0</v>
          </cell>
          <cell r="G139">
            <v>2189</v>
          </cell>
          <cell r="H139">
            <v>2.6979060108212036</v>
          </cell>
          <cell r="J139">
            <v>1971.8562562562568</v>
          </cell>
          <cell r="L139">
            <v>2.4302799662992927</v>
          </cell>
          <cell r="N139">
            <v>217.1437437437431</v>
          </cell>
          <cell r="Q139">
            <v>0.26762604452191169</v>
          </cell>
          <cell r="S139">
            <v>-78948</v>
          </cell>
          <cell r="V139">
            <v>0</v>
          </cell>
          <cell r="X139">
            <v>-78948</v>
          </cell>
          <cell r="Z139">
            <v>0</v>
          </cell>
          <cell r="AA139">
            <v>0</v>
          </cell>
          <cell r="AC139">
            <v>0</v>
          </cell>
        </row>
        <row r="140">
          <cell r="A140" t="str">
            <v>PRD-Beerse</v>
          </cell>
          <cell r="C140">
            <v>-506883</v>
          </cell>
          <cell r="D140">
            <v>-528732</v>
          </cell>
          <cell r="E140">
            <v>0</v>
          </cell>
          <cell r="G140">
            <v>21849</v>
          </cell>
          <cell r="H140">
            <v>4.1323392569392432</v>
          </cell>
          <cell r="I140">
            <v>15195.84809257288</v>
          </cell>
          <cell r="K140">
            <v>2.8740170998866876</v>
          </cell>
          <cell r="L140">
            <v>6653.1519074271182</v>
          </cell>
          <cell r="N140">
            <v>1.2583221570525569</v>
          </cell>
          <cell r="O140">
            <v>-506883</v>
          </cell>
          <cell r="Q140">
            <v>0</v>
          </cell>
          <cell r="R140">
            <v>-506883</v>
          </cell>
          <cell r="U140">
            <v>0</v>
          </cell>
          <cell r="V140">
            <v>0</v>
          </cell>
          <cell r="X140">
            <v>0</v>
          </cell>
        </row>
        <row r="141">
          <cell r="A141" t="str">
            <v>PRD USA</v>
          </cell>
          <cell r="C141">
            <v>-475353</v>
          </cell>
          <cell r="D141">
            <v>-460148</v>
          </cell>
          <cell r="E141">
            <v>0</v>
          </cell>
          <cell r="G141">
            <v>-15205</v>
          </cell>
          <cell r="H141">
            <v>-3.3043716369515899</v>
          </cell>
          <cell r="I141">
            <v>-15205</v>
          </cell>
          <cell r="K141">
            <v>-3.3043716369515899</v>
          </cell>
          <cell r="L141">
            <v>0</v>
          </cell>
          <cell r="N141">
            <v>0</v>
          </cell>
          <cell r="O141">
            <v>-475353</v>
          </cell>
          <cell r="Q141">
            <v>0</v>
          </cell>
          <cell r="R141">
            <v>-475353</v>
          </cell>
          <cell r="U141">
            <v>0</v>
          </cell>
          <cell r="V141">
            <v>0</v>
          </cell>
          <cell r="X141">
            <v>0</v>
          </cell>
        </row>
        <row r="142">
          <cell r="A142" t="str">
            <v>JRF PRI UK</v>
          </cell>
          <cell r="C142">
            <v>-63078</v>
          </cell>
          <cell r="D142">
            <v>-70431</v>
          </cell>
          <cell r="E142">
            <v>0</v>
          </cell>
          <cell r="G142">
            <v>7353</v>
          </cell>
          <cell r="H142">
            <v>10.440005111385611</v>
          </cell>
          <cell r="I142">
            <v>6978.4219429676177</v>
          </cell>
          <cell r="K142">
            <v>9.9081681971967139</v>
          </cell>
          <cell r="L142">
            <v>374.57805703238233</v>
          </cell>
          <cell r="N142">
            <v>0.53183691418889456</v>
          </cell>
          <cell r="O142">
            <v>-63078</v>
          </cell>
          <cell r="Q142">
            <v>0</v>
          </cell>
          <cell r="R142">
            <v>-63078</v>
          </cell>
          <cell r="U142">
            <v>0</v>
          </cell>
          <cell r="V142">
            <v>0</v>
          </cell>
          <cell r="X142">
            <v>0</v>
          </cell>
        </row>
        <row r="143">
          <cell r="A143" t="str">
            <v>Ttl PRD</v>
          </cell>
          <cell r="B143" t="str">
            <v>Ttl PRD</v>
          </cell>
          <cell r="C143">
            <v>-1045314</v>
          </cell>
          <cell r="D143">
            <v>-1059311</v>
          </cell>
          <cell r="E143">
            <v>0</v>
          </cell>
          <cell r="G143">
            <v>13997</v>
          </cell>
          <cell r="H143">
            <v>1.3213305629791441</v>
          </cell>
          <cell r="J143">
            <v>6969.2700355404977</v>
          </cell>
          <cell r="L143">
            <v>0.65790594410333669</v>
          </cell>
          <cell r="N143">
            <v>7027.7299644595023</v>
          </cell>
          <cell r="Q143">
            <v>0.6634246188758075</v>
          </cell>
          <cell r="S143">
            <v>-1045314</v>
          </cell>
          <cell r="V143">
            <v>0</v>
          </cell>
          <cell r="X143">
            <v>-1045314</v>
          </cell>
          <cell r="Z143">
            <v>0</v>
          </cell>
          <cell r="AA143">
            <v>0</v>
          </cell>
          <cell r="AC143">
            <v>0</v>
          </cell>
        </row>
        <row r="144">
          <cell r="A144" t="str">
            <v>Centocor R&amp;D USA</v>
          </cell>
          <cell r="C144">
            <v>-248222</v>
          </cell>
          <cell r="D144">
            <v>-246884</v>
          </cell>
          <cell r="E144">
            <v>0</v>
          </cell>
          <cell r="G144">
            <v>-1338</v>
          </cell>
          <cell r="H144">
            <v>-0.54195492620015873</v>
          </cell>
          <cell r="I144">
            <v>-1338</v>
          </cell>
          <cell r="K144">
            <v>-0.54195492620015873</v>
          </cell>
          <cell r="L144">
            <v>-2.9103830456733704E-13</v>
          </cell>
          <cell r="N144">
            <v>0</v>
          </cell>
          <cell r="O144">
            <v>-248222</v>
          </cell>
          <cell r="Q144">
            <v>0</v>
          </cell>
          <cell r="R144">
            <v>-248222</v>
          </cell>
          <cell r="U144">
            <v>0</v>
          </cell>
          <cell r="V144">
            <v>0</v>
          </cell>
          <cell r="X144">
            <v>0</v>
          </cell>
        </row>
        <row r="145">
          <cell r="A145" t="str">
            <v>Tibotec-Virco Belgium</v>
          </cell>
          <cell r="C145">
            <v>-126129</v>
          </cell>
          <cell r="D145">
            <v>-127785</v>
          </cell>
          <cell r="E145">
            <v>0</v>
          </cell>
          <cell r="G145">
            <v>1656</v>
          </cell>
          <cell r="H145">
            <v>1.2959267519661932</v>
          </cell>
          <cell r="I145">
            <v>0</v>
          </cell>
          <cell r="K145">
            <v>0</v>
          </cell>
          <cell r="L145">
            <v>1656</v>
          </cell>
          <cell r="N145">
            <v>1.2959267519661932</v>
          </cell>
          <cell r="O145">
            <v>-126129</v>
          </cell>
          <cell r="Q145">
            <v>0</v>
          </cell>
          <cell r="R145">
            <v>-126129</v>
          </cell>
          <cell r="U145">
            <v>0</v>
          </cell>
          <cell r="V145">
            <v>0</v>
          </cell>
          <cell r="X145">
            <v>0</v>
          </cell>
        </row>
        <row r="146">
          <cell r="A146" t="str">
            <v>3-Dimensional Pharm USA</v>
          </cell>
          <cell r="C146">
            <v>-23162</v>
          </cell>
          <cell r="D146">
            <v>0</v>
          </cell>
          <cell r="E146">
            <v>0</v>
          </cell>
          <cell r="G146">
            <v>-23162</v>
          </cell>
          <cell r="H146">
            <v>0</v>
          </cell>
          <cell r="I146">
            <v>-23162</v>
          </cell>
          <cell r="K146">
            <v>0</v>
          </cell>
          <cell r="L146">
            <v>0</v>
          </cell>
          <cell r="N146">
            <v>0</v>
          </cell>
          <cell r="O146">
            <v>-23162</v>
          </cell>
          <cell r="Q146">
            <v>0</v>
          </cell>
          <cell r="R146">
            <v>-23162</v>
          </cell>
          <cell r="U146">
            <v>0</v>
          </cell>
          <cell r="V146">
            <v>0</v>
          </cell>
          <cell r="X146">
            <v>0</v>
          </cell>
        </row>
        <row r="148">
          <cell r="A148" t="str">
            <v>Alza USA</v>
          </cell>
          <cell r="C148">
            <v>-213836</v>
          </cell>
          <cell r="D148">
            <v>-214148</v>
          </cell>
          <cell r="E148">
            <v>0</v>
          </cell>
          <cell r="G148">
            <v>312</v>
          </cell>
          <cell r="H148">
            <v>0.14569363244111549</v>
          </cell>
          <cell r="I148">
            <v>312</v>
          </cell>
          <cell r="K148">
            <v>0.14569363244111552</v>
          </cell>
          <cell r="L148">
            <v>0</v>
          </cell>
          <cell r="N148">
            <v>-5.3290705182007512E-17</v>
          </cell>
          <cell r="O148">
            <v>-213836</v>
          </cell>
          <cell r="Q148">
            <v>0</v>
          </cell>
          <cell r="R148">
            <v>-213836</v>
          </cell>
          <cell r="U148">
            <v>0</v>
          </cell>
          <cell r="V148">
            <v>0</v>
          </cell>
          <cell r="X148">
            <v>0</v>
          </cell>
        </row>
        <row r="149">
          <cell r="A149" t="str">
            <v>Total Peterson</v>
          </cell>
          <cell r="B149" t="str">
            <v>Total Peterson</v>
          </cell>
          <cell r="C149">
            <v>-1656663</v>
          </cell>
          <cell r="D149">
            <v>-1648128</v>
          </cell>
          <cell r="E149">
            <v>0</v>
          </cell>
          <cell r="G149">
            <v>-8535</v>
          </cell>
          <cell r="H149">
            <v>-0.51786026328052193</v>
          </cell>
          <cell r="J149">
            <v>-17218.7299644595</v>
          </cell>
          <cell r="L149">
            <v>-1.044744702138396</v>
          </cell>
          <cell r="N149">
            <v>8683.7299644595005</v>
          </cell>
          <cell r="Q149">
            <v>0.52688443885787406</v>
          </cell>
          <cell r="S149">
            <v>-1656663</v>
          </cell>
          <cell r="V149">
            <v>0</v>
          </cell>
          <cell r="X149">
            <v>-1656663</v>
          </cell>
          <cell r="Z149">
            <v>0</v>
          </cell>
          <cell r="AA149">
            <v>0</v>
          </cell>
          <cell r="AC149">
            <v>0</v>
          </cell>
        </row>
        <row r="150">
          <cell r="A150" t="str">
            <v>Ttl Pharm ex Corp + Grp E</v>
          </cell>
          <cell r="B150" t="str">
            <v>Ttl Pharm ex Corp + Grp E</v>
          </cell>
          <cell r="C150">
            <v>4651551</v>
          </cell>
          <cell r="D150">
            <v>4555841</v>
          </cell>
          <cell r="E150">
            <v>0</v>
          </cell>
          <cell r="G150">
            <v>95710</v>
          </cell>
          <cell r="H150">
            <v>2.1008195852313545</v>
          </cell>
          <cell r="J150">
            <v>107900.21117812155</v>
          </cell>
          <cell r="L150">
            <v>2.3683928209549361</v>
          </cell>
          <cell r="N150">
            <v>-12190.211178121548</v>
          </cell>
          <cell r="Q150">
            <v>-0.26757323572358133</v>
          </cell>
          <cell r="S150">
            <v>4651551</v>
          </cell>
          <cell r="V150">
            <v>0</v>
          </cell>
          <cell r="X150">
            <v>4651551</v>
          </cell>
          <cell r="Z150">
            <v>0</v>
          </cell>
          <cell r="AA150">
            <v>0</v>
          </cell>
          <cell r="AC150">
            <v>0</v>
          </cell>
        </row>
        <row r="153">
          <cell r="A153" t="str">
            <v>Pharmaceutical Grp w/aj</v>
          </cell>
          <cell r="B153" t="str">
            <v>Pharmaceutical Grp w/aj</v>
          </cell>
          <cell r="C153">
            <v>4651551</v>
          </cell>
          <cell r="D153">
            <v>4555841</v>
          </cell>
          <cell r="E153">
            <v>0</v>
          </cell>
          <cell r="G153">
            <v>95710</v>
          </cell>
          <cell r="H153">
            <v>2.1008195852313545</v>
          </cell>
          <cell r="J153">
            <v>107900.21117812155</v>
          </cell>
          <cell r="L153">
            <v>2.3683928209549361</v>
          </cell>
          <cell r="N153">
            <v>-12190.211178121548</v>
          </cell>
          <cell r="Q153">
            <v>-0.26757323572358133</v>
          </cell>
          <cell r="S153">
            <v>4651551</v>
          </cell>
          <cell r="V153">
            <v>0</v>
          </cell>
          <cell r="X153">
            <v>4651551</v>
          </cell>
          <cell r="Z153">
            <v>0</v>
          </cell>
          <cell r="AA153">
            <v>0</v>
          </cell>
          <cell r="AC153">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ins Against Kitty"/>
      <sheetName val="Kitty Analysis with Probability"/>
      <sheetName val="Kitty Spending Analysis"/>
      <sheetName val="hLookup"/>
    </sheetNames>
    <sheetDataSet>
      <sheetData sheetId="0" refreshError="1"/>
      <sheetData sheetId="1"/>
      <sheetData sheetId="2"/>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 DEC PBP INPUT"/>
      <sheetName val="04 Q1 PBP INPUT"/>
      <sheetName val="04 DEC BP FY INPUT"/>
      <sheetName val="04 DEC BP 3M INPUT"/>
      <sheetName val="04 DEC MU FY INPUT"/>
      <sheetName val="04 DEC MU 3M INPUT"/>
      <sheetName val="04 MAR ACT 3M INPUT"/>
      <sheetName val="04PBP 04FY QTRS MGMT"/>
      <sheetName val="04PBP 04 FY QTRS GAAP"/>
      <sheetName val="04PBP 04 FY QTRS WW"/>
      <sheetName val="04PBP 04Q1 QTRS MGMT"/>
      <sheetName val="04PBP 04 Q1 QTRS GAAP"/>
      <sheetName val="04PBP 04 Q1 QTRS WW"/>
      <sheetName val="HQ Tie Out"/>
      <sheetName val="Tax Equalization-1Q 2004"/>
      <sheetName val="1 dec after this tab"/>
      <sheetName val="Corporate Adjustment"/>
      <sheetName val="Cons &amp; Pers Care"/>
      <sheetName val="Cons Ph &amp; Nutr"/>
      <sheetName val="Pharm"/>
      <sheetName val="Med Dev &amp; Diag"/>
      <sheetName val="NI Tie-review"/>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Beerse Detail complete"/>
      <sheetName val="PBP Beerse Detail complete"/>
      <sheetName val="SPACER SHEET"/>
      <sheetName val="Sheet1"/>
      <sheetName val="Assumptions Page - 2003 NGH"/>
      <sheetName val="SUM NGH vs BP vs. 02ACT"/>
      <sheetName val="NGH KPH "/>
      <sheetName val="OE KPH"/>
      <sheetName val="NTS FE by CGC "/>
      <sheetName val="P&amp;L NGH &amp; 4Q bal to go"/>
      <sheetName val="P&amp;L NGH vs. SGH vs. PY"/>
      <sheetName val="Pharm wo OBI &amp; Webb"/>
      <sheetName val="Pharm wo OBI, Webb &amp; Scios"/>
      <sheetName val="Pharm wo Scios"/>
      <sheetName val="Pharm wo OBI, Webb &amp; Scios "/>
      <sheetName val="SUM 04PBP vs. 04 TGT vs. 03OE"/>
      <sheetName val="PBP KPH"/>
      <sheetName val="PBP KPH "/>
      <sheetName val="Sales by Group"/>
      <sheetName val="Sales by Region"/>
      <sheetName val="P&amp;L PBP vs. OE vs. PY"/>
      <sheetName val="2004 PBP vs Target (2)"/>
      <sheetName val="Investment by Region"/>
      <sheetName val="Comm Inv vs GP"/>
      <sheetName val="Comm Inv vs GP (2)"/>
      <sheetName val="Comm Contrib vs NTS"/>
      <sheetName val="Comm Contrib vs NTS (2)"/>
      <sheetName val="MAF Chart"/>
      <sheetName val="Up PBP"/>
      <sheetName val="Down PBP"/>
      <sheetName val="Capital Intensity (2)"/>
      <sheetName val="CEPG 03NGH vs. 02Act"/>
      <sheetName val="CEPG 03OE vs. 03BP"/>
      <sheetName val="CEPG 04BP vs. 03OE"/>
      <sheetName val="SUM 05 PBP vs 05 Tgt vs 04  (2)"/>
      <sheetName val="SYF KPH "/>
      <sheetName val="SYF KPH"/>
      <sheetName val="P&amp;L 05 PBP vs. 04 PBP vs. 04 OE"/>
      <sheetName val="NBO's"/>
      <sheetName val="grp adj summ"/>
      <sheetName val="P&amp;L's for NBO's "/>
      <sheetName val="P&amp;L's for NBO's"/>
      <sheetName val="grp adj"/>
      <sheetName val="P&amp;L Analysis 2004"/>
      <sheetName val="GP by Company"/>
      <sheetName val="Margin Change"/>
      <sheetName val="OPEX % NTS"/>
      <sheetName val="2004 Quartely S&amp;I"/>
      <sheetName val="2005 vs. Target (2)"/>
      <sheetName val="P&amp;L Analysis 2005"/>
      <sheetName val="Backup Sheet"/>
      <sheetName val="Assumptions Page - 2004 PBP"/>
      <sheetName val="04 Profit Imprv Opportunities"/>
      <sheetName val="CAPEX"/>
      <sheetName val="PBPvsTrgtvsPYSbP"/>
      <sheetName val="Solution to Target (2)"/>
      <sheetName val="2004 Target Revisions"/>
      <sheetName val="2005 Target Revisions"/>
      <sheetName val="Summary by Group Chair - J&amp;J"/>
      <sheetName val="Summary by Group Chair - Total"/>
      <sheetName val="Summary by Group Chair - Contr"/>
      <sheetName val="Backup Sheet Fin Analysis"/>
      <sheetName val="2005 SYF"/>
      <sheetName val="OPS PSYF05 vs. PBP04 @ JU"/>
      <sheetName val="YTD S&amp;I Syst. (vs. AU)"/>
      <sheetName val="OE SbP - Beerse complete"/>
      <sheetName val="PBPvsTrgtvsPYSbP comp. &amp; chkd"/>
      <sheetName val="S&amp;I PBP vs Tgt comp &amp; checked"/>
      <sheetName val="Sourcing Issues"/>
      <sheetName val="Solution to Target"/>
      <sheetName val="PBP 05 vs Tgts 05 comp &amp; chckd"/>
      <sheetName val="Balance Sheet Data"/>
      <sheetName val="2005 vs. Target"/>
      <sheetName val="S&amp;I PBP vs OE complete"/>
      <sheetName val="2004 PBP to 2003 OE &quot;All Other&quot;"/>
      <sheetName val="Other Sales Analysis"/>
      <sheetName val="Solu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Beerse Detail complete"/>
      <sheetName val="PBP Beerse Detail complete"/>
      <sheetName val="SPACER SHEET"/>
      <sheetName val="Sheet1"/>
      <sheetName val="Assumptions Page - 2003 NGH"/>
      <sheetName val="SUM NGH vs BP vs. 02ACT"/>
      <sheetName val="NGH KPH "/>
      <sheetName val="OE KPH"/>
      <sheetName val="NTS FE by CGC "/>
      <sheetName val="P&amp;L NGH &amp; 4Q bal to go"/>
      <sheetName val="P&amp;L NGH vs. SGH vs. PY"/>
      <sheetName val="Pharm wo OBI &amp; Webb"/>
      <sheetName val="Pharm wo OBI, Webb &amp; Scios"/>
      <sheetName val="Pharm wo Scios"/>
      <sheetName val="Pharm wo OBI, Webb &amp; Scios "/>
      <sheetName val="SUM 04PBP vs. 04 TGT vs. 03OE"/>
      <sheetName val="PBP KPH"/>
      <sheetName val="PBP KPH "/>
      <sheetName val="Sales by Group"/>
      <sheetName val="Sales by Region"/>
      <sheetName val="P&amp;L PBP vs. OE vs. PY"/>
      <sheetName val="2004 PBP vs Target (2)"/>
      <sheetName val="Investment by Region"/>
      <sheetName val="Comm Inv vs GP"/>
      <sheetName val="Comm Inv vs GP (2)"/>
      <sheetName val="Comm Contrib vs NTS"/>
      <sheetName val="Comm Contrib vs NTS (2)"/>
      <sheetName val="MAF Chart"/>
      <sheetName val="Up PBP"/>
      <sheetName val="Down PBP"/>
      <sheetName val="Capital Intensity (2)"/>
      <sheetName val="CEPG 03NGH vs. 02Act"/>
      <sheetName val="CEPG 03OE vs. 03BP"/>
      <sheetName val="CEPG 04BP vs. 03OE"/>
      <sheetName val="SUM 05 PBP vs 05 Tgt vs 04  (2)"/>
      <sheetName val="SYF KPH "/>
      <sheetName val="SYF KPH"/>
      <sheetName val="P&amp;L 05 PBP vs. 04 PBP vs. 04 OE"/>
      <sheetName val="NBO's"/>
      <sheetName val="grp adj summ"/>
      <sheetName val="P&amp;L's for NBO's "/>
      <sheetName val="P&amp;L's for NBO's"/>
      <sheetName val="grp adj"/>
      <sheetName val="P&amp;L Analysis 2004"/>
      <sheetName val="GP by Company"/>
      <sheetName val="Margin Change"/>
      <sheetName val="OPEX % NTS"/>
      <sheetName val="2004 Quartely S&amp;I"/>
      <sheetName val="2005 vs. Target (2)"/>
      <sheetName val="P&amp;L Analysis 2005"/>
      <sheetName val="Backup Sheet"/>
      <sheetName val="Assumptions Page - 2004 PBP"/>
      <sheetName val="04 Profit Imprv Opportunities"/>
      <sheetName val="CAPEX"/>
      <sheetName val="PBPvsTrgtvsPYSbP"/>
      <sheetName val="Solution to Target (2)"/>
      <sheetName val="2004 Target Revisions"/>
      <sheetName val="2005 Target Revisions"/>
      <sheetName val="Summary by Group Chair - J&amp;J"/>
      <sheetName val="Summary by Group Chair - Total"/>
      <sheetName val="Summary by Group Chair - Contr"/>
      <sheetName val="Backup Sheet Fin Analysis"/>
      <sheetName val="2005 SYF"/>
      <sheetName val="OPS PSYF05 vs. PBP04 @ JU"/>
      <sheetName val="YTD S&amp;I Syst. (vs. AU)"/>
      <sheetName val="OE SbP - Beerse complete"/>
      <sheetName val="PBPvsTrgtvsPYSbP comp. &amp; chkd"/>
      <sheetName val="S&amp;I PBP vs Tgt comp &amp; checked"/>
      <sheetName val="Sourcing Issues"/>
      <sheetName val="Solution to Target"/>
      <sheetName val="PBP 05 vs Tgts 05 comp &amp; chckd"/>
      <sheetName val="Balance Sheet Data"/>
      <sheetName val="2005 vs. Target"/>
      <sheetName val="S&amp;I PBP vs OE complete"/>
      <sheetName val="2004 PBP to 2003 OE &quot;All Other&quot;"/>
      <sheetName val="Other Sales Analysis"/>
      <sheetName val="Solu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SRCMailSetup"/>
      <sheetName val="SRCMailAddress"/>
      <sheetName val="SRCMailTable"/>
      <sheetName val="RptClose"/>
      <sheetName val="Hidden"/>
    </sheetNames>
    <sheetDataSet>
      <sheetData sheetId="0"/>
      <sheetData sheetId="1" refreshError="1">
        <row r="24">
          <cell r="H24" t="str">
            <v>ACT032</v>
          </cell>
        </row>
      </sheetData>
      <sheetData sheetId="2" refreshError="1"/>
      <sheetData sheetId="3"/>
      <sheetData sheetId="4"/>
      <sheetData sheetId="5"/>
      <sheetData sheetId="6"/>
      <sheetData sheetId="7"/>
      <sheetData sheetId="8" refreshError="1"/>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UMMARY 03JU vs. 03MU vs. 02ACT"/>
      <sheetName val="SUMMARY Q2 03 JU vs. Q2 02 ACT"/>
      <sheetName val="SUM Q2 03 JU vs. Q2 02 - Sheffi"/>
      <sheetName val="SUMMARY (2004 JU)"/>
      <sheetName val="03 JU VS. 03MGH MNI complete"/>
      <sheetName val="03 JU VS. 03BP MNI"/>
      <sheetName val="03 JGH VS. 02ACT MNI complete"/>
      <sheetName val="sls_JU_vs_MU"/>
      <sheetName val="mni_JU_vs_MU"/>
      <sheetName val="04JU VS. 03JU MNI complete"/>
      <sheetName val="sls_04"/>
      <sheetName val="mni_04"/>
      <sheetName val="04 JGH vs 04 BP complete"/>
      <sheetName val="04 @ JGH VS 04 @ BP SLS"/>
      <sheetName val="04@JGH VS 04@BP MNI"/>
      <sheetName val="2Q 03 JGH vs 2Q 03 BP complete"/>
      <sheetName val="mni_2Q_analysis"/>
      <sheetName val="2Q 03 JGH vs 2Q 02 ACT"/>
      <sheetName val="sls_2Q_analysis"/>
      <sheetName val="SUMMARY Ops % chng"/>
      <sheetName val="Grp Adj"/>
    </sheetNames>
    <sheetDataSet>
      <sheetData sheetId="0"/>
      <sheetData sheetId="1"/>
      <sheetData sheetId="2"/>
      <sheetData sheetId="3"/>
      <sheetData sheetId="4"/>
      <sheetData sheetId="5"/>
      <sheetData sheetId="6"/>
      <sheetData sheetId="7"/>
      <sheetData sheetId="8"/>
      <sheetData sheetId="9"/>
      <sheetData sheetId="10"/>
      <sheetData sheetId="11">
        <row r="13">
          <cell r="A13" t="str">
            <v>Ortho-McNeil Pharm U</v>
          </cell>
          <cell r="C13">
            <v>3629195</v>
          </cell>
          <cell r="D13">
            <v>3635886</v>
          </cell>
          <cell r="E13">
            <v>3673125</v>
          </cell>
          <cell r="G13">
            <v>-6691</v>
          </cell>
          <cell r="H13">
            <v>-0.18402667190335451</v>
          </cell>
          <cell r="I13">
            <v>-6691</v>
          </cell>
          <cell r="K13">
            <v>-0.18402667190335451</v>
          </cell>
          <cell r="L13">
            <v>0</v>
          </cell>
          <cell r="N13">
            <v>0</v>
          </cell>
          <cell r="O13">
            <v>-43930</v>
          </cell>
          <cell r="Q13">
            <v>-1.1959843457546366</v>
          </cell>
          <cell r="R13">
            <v>-43930</v>
          </cell>
          <cell r="U13">
            <v>-1.1959843457546366</v>
          </cell>
          <cell r="V13">
            <v>-9.3132257461547854E-12</v>
          </cell>
          <cell r="X13">
            <v>0</v>
          </cell>
        </row>
        <row r="14">
          <cell r="A14" t="str">
            <v>Total OMP</v>
          </cell>
          <cell r="B14" t="str">
            <v>Total OMP</v>
          </cell>
          <cell r="C14">
            <v>3629195</v>
          </cell>
          <cell r="D14">
            <v>3635886</v>
          </cell>
          <cell r="E14">
            <v>3673125</v>
          </cell>
          <cell r="G14">
            <v>-6691</v>
          </cell>
          <cell r="H14">
            <v>-0.18402667190335451</v>
          </cell>
          <cell r="J14">
            <v>-6691</v>
          </cell>
          <cell r="L14">
            <v>-0.18402667190335451</v>
          </cell>
          <cell r="N14">
            <v>0</v>
          </cell>
          <cell r="Q14">
            <v>0</v>
          </cell>
          <cell r="S14">
            <v>-43930</v>
          </cell>
          <cell r="V14">
            <v>-1.1959843457546366</v>
          </cell>
          <cell r="X14">
            <v>-43930</v>
          </cell>
          <cell r="Z14">
            <v>-1.1959843457546364</v>
          </cell>
          <cell r="AA14">
            <v>-9.3132257461547854E-12</v>
          </cell>
          <cell r="AC14">
            <v>-5.6843418860808016E-16</v>
          </cell>
        </row>
        <row r="15">
          <cell r="A15" t="str">
            <v>Janssen USA</v>
          </cell>
          <cell r="C15">
            <v>3637008</v>
          </cell>
          <cell r="D15">
            <v>3790400</v>
          </cell>
          <cell r="E15">
            <v>3302851</v>
          </cell>
          <cell r="G15">
            <v>-153392</v>
          </cell>
          <cell r="H15">
            <v>-4.0468552131701143</v>
          </cell>
          <cell r="I15">
            <v>-153392</v>
          </cell>
          <cell r="K15">
            <v>-4.0468552131701143</v>
          </cell>
          <cell r="L15">
            <v>0</v>
          </cell>
          <cell r="N15">
            <v>0</v>
          </cell>
          <cell r="O15">
            <v>334157</v>
          </cell>
          <cell r="Q15">
            <v>10.117229024258133</v>
          </cell>
          <cell r="R15">
            <v>334157</v>
          </cell>
          <cell r="U15">
            <v>10.117229024258135</v>
          </cell>
          <cell r="V15">
            <v>0</v>
          </cell>
          <cell r="X15">
            <v>-1.1368683772161603E-15</v>
          </cell>
        </row>
        <row r="16">
          <cell r="A16" t="str">
            <v>Ttl Janssen USA</v>
          </cell>
          <cell r="B16" t="str">
            <v>Ttl Janssen USA</v>
          </cell>
          <cell r="C16">
            <v>3637008</v>
          </cell>
          <cell r="D16">
            <v>3790400</v>
          </cell>
          <cell r="E16">
            <v>3302851</v>
          </cell>
          <cell r="G16">
            <v>-153392</v>
          </cell>
          <cell r="H16">
            <v>-4.0468552131701143</v>
          </cell>
          <cell r="J16">
            <v>-153392</v>
          </cell>
          <cell r="L16">
            <v>-4.0468552131701143</v>
          </cell>
          <cell r="N16">
            <v>0</v>
          </cell>
          <cell r="Q16">
            <v>0</v>
          </cell>
          <cell r="S16">
            <v>334157</v>
          </cell>
          <cell r="V16">
            <v>10.117229024258133</v>
          </cell>
          <cell r="X16">
            <v>334157</v>
          </cell>
          <cell r="Z16">
            <v>10.117229024258133</v>
          </cell>
          <cell r="AA16">
            <v>0</v>
          </cell>
          <cell r="AC16">
            <v>0</v>
          </cell>
        </row>
        <row r="17">
          <cell r="A17" t="str">
            <v>Jan-Ortho Canada</v>
          </cell>
          <cell r="C17">
            <v>356617</v>
          </cell>
          <cell r="D17">
            <v>306029</v>
          </cell>
          <cell r="E17">
            <v>285717</v>
          </cell>
          <cell r="G17">
            <v>50588</v>
          </cell>
          <cell r="H17">
            <v>16.530459531613015</v>
          </cell>
          <cell r="I17">
            <v>0</v>
          </cell>
          <cell r="K17">
            <v>0</v>
          </cell>
          <cell r="L17">
            <v>50588</v>
          </cell>
          <cell r="N17">
            <v>16.530459531613015</v>
          </cell>
          <cell r="O17">
            <v>70900</v>
          </cell>
          <cell r="Q17">
            <v>24.814764259739537</v>
          </cell>
          <cell r="R17">
            <v>58374.867872355229</v>
          </cell>
          <cell r="U17">
            <v>20.431009660732556</v>
          </cell>
          <cell r="V17">
            <v>12525.132127644765</v>
          </cell>
          <cell r="X17">
            <v>4.3837545990069797</v>
          </cell>
        </row>
        <row r="18">
          <cell r="A18" t="str">
            <v>JOI Canada</v>
          </cell>
          <cell r="B18" t="str">
            <v>JOI Canada</v>
          </cell>
          <cell r="C18">
            <v>356617</v>
          </cell>
          <cell r="D18">
            <v>306029</v>
          </cell>
          <cell r="E18">
            <v>285717</v>
          </cell>
          <cell r="G18">
            <v>50588</v>
          </cell>
          <cell r="H18">
            <v>16.530459531613015</v>
          </cell>
          <cell r="J18">
            <v>0</v>
          </cell>
          <cell r="L18">
            <v>0</v>
          </cell>
          <cell r="N18">
            <v>50588</v>
          </cell>
          <cell r="Q18">
            <v>16.530459531613015</v>
          </cell>
          <cell r="S18">
            <v>70900</v>
          </cell>
          <cell r="V18">
            <v>24.814764259739537</v>
          </cell>
          <cell r="X18">
            <v>58374.867872355229</v>
          </cell>
          <cell r="Z18">
            <v>20.431009660732556</v>
          </cell>
          <cell r="AA18">
            <v>12525.132127644765</v>
          </cell>
          <cell r="AC18">
            <v>4.3837545990069726</v>
          </cell>
        </row>
        <row r="19">
          <cell r="A19" t="str">
            <v>Ortho Biotech Int'l</v>
          </cell>
          <cell r="C19">
            <v>8572</v>
          </cell>
          <cell r="D19">
            <v>10809</v>
          </cell>
          <cell r="E19">
            <v>8572</v>
          </cell>
          <cell r="G19">
            <v>-2237</v>
          </cell>
          <cell r="H19">
            <v>-20.695716532519196</v>
          </cell>
          <cell r="I19">
            <v>-2237</v>
          </cell>
          <cell r="K19">
            <v>-20.695716532519196</v>
          </cell>
          <cell r="L19">
            <v>0</v>
          </cell>
          <cell r="N19">
            <v>0</v>
          </cell>
          <cell r="O19">
            <v>0</v>
          </cell>
          <cell r="Q19">
            <v>0</v>
          </cell>
          <cell r="R19">
            <v>0</v>
          </cell>
          <cell r="U19">
            <v>0</v>
          </cell>
          <cell r="V19">
            <v>0</v>
          </cell>
          <cell r="X19">
            <v>0</v>
          </cell>
        </row>
        <row r="20">
          <cell r="A20" t="str">
            <v>Alza Sourcing USA</v>
          </cell>
          <cell r="C20">
            <v>138851</v>
          </cell>
          <cell r="D20">
            <v>0</v>
          </cell>
          <cell r="E20">
            <v>152362</v>
          </cell>
          <cell r="G20">
            <v>138851</v>
          </cell>
          <cell r="H20">
            <v>0</v>
          </cell>
          <cell r="I20">
            <v>138851</v>
          </cell>
          <cell r="K20">
            <v>0</v>
          </cell>
          <cell r="L20">
            <v>0</v>
          </cell>
          <cell r="N20">
            <v>0</v>
          </cell>
          <cell r="O20">
            <v>-13511</v>
          </cell>
          <cell r="Q20">
            <v>-8.8676966697733022</v>
          </cell>
          <cell r="R20">
            <v>-13511</v>
          </cell>
          <cell r="U20">
            <v>-8.8676966697733022</v>
          </cell>
          <cell r="V20">
            <v>0</v>
          </cell>
          <cell r="X20">
            <v>0</v>
          </cell>
        </row>
        <row r="21">
          <cell r="A21" t="str">
            <v>Ttl Norton</v>
          </cell>
          <cell r="B21" t="str">
            <v>Ttl Norton</v>
          </cell>
          <cell r="C21">
            <v>7770243</v>
          </cell>
          <cell r="D21">
            <v>7743124</v>
          </cell>
          <cell r="E21">
            <v>7422627</v>
          </cell>
          <cell r="G21">
            <v>27119</v>
          </cell>
          <cell r="H21">
            <v>0.35023331668200075</v>
          </cell>
          <cell r="J21">
            <v>-23469</v>
          </cell>
          <cell r="L21">
            <v>-0.30309471990891557</v>
          </cell>
          <cell r="N21">
            <v>50588</v>
          </cell>
          <cell r="Q21">
            <v>0.65332803659091643</v>
          </cell>
          <cell r="S21">
            <v>347616</v>
          </cell>
          <cell r="V21">
            <v>4.683193699481329</v>
          </cell>
          <cell r="X21">
            <v>335090.86787235527</v>
          </cell>
          <cell r="Z21">
            <v>4.5144511218515406</v>
          </cell>
          <cell r="AA21">
            <v>12525.132127644718</v>
          </cell>
          <cell r="AC21">
            <v>0.16874257762978745</v>
          </cell>
        </row>
        <row r="22">
          <cell r="A22" t="str">
            <v>Ortho Biotech Canada</v>
          </cell>
          <cell r="C22">
            <v>143330</v>
          </cell>
          <cell r="D22">
            <v>137379</v>
          </cell>
          <cell r="E22">
            <v>131912</v>
          </cell>
          <cell r="G22">
            <v>5951</v>
          </cell>
          <cell r="H22">
            <v>4.3318119945552089</v>
          </cell>
          <cell r="I22">
            <v>-14381.272727272732</v>
          </cell>
          <cell r="K22">
            <v>-10.46831955922865</v>
          </cell>
          <cell r="L22">
            <v>20332.272727272732</v>
          </cell>
          <cell r="N22">
            <v>14.800131553783858</v>
          </cell>
          <cell r="O22">
            <v>11418</v>
          </cell>
          <cell r="Q22">
            <v>8.655770513675785</v>
          </cell>
          <cell r="R22">
            <v>6382.8387096774195</v>
          </cell>
          <cell r="U22">
            <v>4.8387096774193559</v>
          </cell>
          <cell r="V22">
            <v>5035.1612903225805</v>
          </cell>
          <cell r="X22">
            <v>3.8170608362564287</v>
          </cell>
        </row>
        <row r="23">
          <cell r="A23" t="str">
            <v>OBI Canada</v>
          </cell>
          <cell r="B23" t="str">
            <v>OBI Canada</v>
          </cell>
          <cell r="C23">
            <v>143330</v>
          </cell>
          <cell r="D23">
            <v>137379</v>
          </cell>
          <cell r="E23">
            <v>131912</v>
          </cell>
          <cell r="G23">
            <v>5951</v>
          </cell>
          <cell r="H23">
            <v>4.3318119945552089</v>
          </cell>
          <cell r="J23">
            <v>-14381.272727272732</v>
          </cell>
          <cell r="L23">
            <v>-10.468319559228654</v>
          </cell>
          <cell r="N23">
            <v>20332.272727272732</v>
          </cell>
          <cell r="Q23">
            <v>14.800131553783865</v>
          </cell>
          <cell r="S23">
            <v>11418</v>
          </cell>
          <cell r="V23">
            <v>8.655770513675785</v>
          </cell>
          <cell r="X23">
            <v>6382.8387096774195</v>
          </cell>
          <cell r="Z23">
            <v>4.8387096774193559</v>
          </cell>
          <cell r="AA23">
            <v>5035.1612903225805</v>
          </cell>
          <cell r="AC23">
            <v>3.8170608362564287</v>
          </cell>
        </row>
        <row r="24">
          <cell r="A24" t="str">
            <v>Ortho Biotech France</v>
          </cell>
          <cell r="C24">
            <v>161040</v>
          </cell>
          <cell r="D24">
            <v>229959</v>
          </cell>
          <cell r="E24">
            <v>137298</v>
          </cell>
          <cell r="G24">
            <v>-68919</v>
          </cell>
          <cell r="H24">
            <v>-29.970125109258607</v>
          </cell>
          <cell r="I24">
            <v>-92184</v>
          </cell>
          <cell r="K24">
            <v>-40.087145969498913</v>
          </cell>
          <cell r="L24">
            <v>23265</v>
          </cell>
          <cell r="N24">
            <v>10.117020860240315</v>
          </cell>
          <cell r="O24">
            <v>23742</v>
          </cell>
          <cell r="Q24">
            <v>17.292313070838613</v>
          </cell>
          <cell r="R24">
            <v>18722.454545454551</v>
          </cell>
          <cell r="U24">
            <v>13.636363636363638</v>
          </cell>
          <cell r="V24">
            <v>5019.5454545454495</v>
          </cell>
          <cell r="X24">
            <v>3.6559494344749783</v>
          </cell>
        </row>
        <row r="25">
          <cell r="A25" t="str">
            <v>Ortho Biotech German</v>
          </cell>
          <cell r="C25">
            <v>194419</v>
          </cell>
          <cell r="D25">
            <v>210505</v>
          </cell>
          <cell r="E25">
            <v>171162</v>
          </cell>
          <cell r="G25">
            <v>-16086</v>
          </cell>
          <cell r="H25">
            <v>-7.6416237144010823</v>
          </cell>
          <cell r="I25">
            <v>-44173.134326582105</v>
          </cell>
          <cell r="K25">
            <v>-20.984363471928031</v>
          </cell>
          <cell r="L25">
            <v>28087.134326582105</v>
          </cell>
          <cell r="N25">
            <v>13.342739757526942</v>
          </cell>
          <cell r="O25">
            <v>23257</v>
          </cell>
          <cell r="Q25">
            <v>13.587712225844523</v>
          </cell>
          <cell r="R25">
            <v>17197.444194001746</v>
          </cell>
          <cell r="U25">
            <v>10.047466256529923</v>
          </cell>
          <cell r="V25">
            <v>6059.5558059982513</v>
          </cell>
          <cell r="X25">
            <v>3.5402459693146002</v>
          </cell>
        </row>
        <row r="26">
          <cell r="A26" t="str">
            <v>Ortho Biotech Italy</v>
          </cell>
          <cell r="C26">
            <v>192077</v>
          </cell>
          <cell r="D26">
            <v>217664</v>
          </cell>
          <cell r="E26">
            <v>166800</v>
          </cell>
          <cell r="G26">
            <v>-25587</v>
          </cell>
          <cell r="H26">
            <v>-11.755274184063509</v>
          </cell>
          <cell r="I26">
            <v>-53336.347281683011</v>
          </cell>
          <cell r="K26">
            <v>-24.503981954610321</v>
          </cell>
          <cell r="L26">
            <v>27749.347281683014</v>
          </cell>
          <cell r="N26">
            <v>12.748707770546808</v>
          </cell>
          <cell r="O26">
            <v>25277</v>
          </cell>
          <cell r="Q26">
            <v>15.154076738609115</v>
          </cell>
          <cell r="R26">
            <v>19289.795918367348</v>
          </cell>
          <cell r="U26">
            <v>11.564625850340136</v>
          </cell>
          <cell r="V26">
            <v>5987.2040816326535</v>
          </cell>
          <cell r="X26">
            <v>3.5894508882689822</v>
          </cell>
        </row>
        <row r="27">
          <cell r="A27" t="str">
            <v>Ortho Biotech UK</v>
          </cell>
          <cell r="C27">
            <v>45879</v>
          </cell>
          <cell r="D27">
            <v>64271</v>
          </cell>
          <cell r="E27">
            <v>40610</v>
          </cell>
          <cell r="G27">
            <v>-18392</v>
          </cell>
          <cell r="H27">
            <v>-28.616327737237636</v>
          </cell>
          <cell r="I27">
            <v>-20087.442871141593</v>
          </cell>
          <cell r="K27">
            <v>-31.254287114159727</v>
          </cell>
          <cell r="L27">
            <v>1695.4428711415921</v>
          </cell>
          <cell r="N27">
            <v>2.6379593769220855</v>
          </cell>
          <cell r="O27">
            <v>5269</v>
          </cell>
          <cell r="Q27">
            <v>12.974636788968235</v>
          </cell>
          <cell r="R27">
            <v>4879.2950662621752</v>
          </cell>
          <cell r="U27">
            <v>12.015008781733997</v>
          </cell>
          <cell r="V27">
            <v>389.70493373782432</v>
          </cell>
          <cell r="X27">
            <v>0.95962800723423924</v>
          </cell>
        </row>
        <row r="28">
          <cell r="A28" t="str">
            <v>OBI Europe</v>
          </cell>
          <cell r="B28" t="str">
            <v>OBI Europe</v>
          </cell>
          <cell r="C28">
            <v>593415</v>
          </cell>
          <cell r="D28">
            <v>722399</v>
          </cell>
          <cell r="E28">
            <v>515870</v>
          </cell>
          <cell r="G28">
            <v>-128984</v>
          </cell>
          <cell r="H28">
            <v>-17.854952733876985</v>
          </cell>
          <cell r="J28">
            <v>-209780.92447940671</v>
          </cell>
          <cell r="L28">
            <v>-29.039481571736225</v>
          </cell>
          <cell r="N28">
            <v>80796.924479406734</v>
          </cell>
          <cell r="Q28">
            <v>11.184528837859242</v>
          </cell>
          <cell r="S28">
            <v>77545</v>
          </cell>
          <cell r="V28">
            <v>15.031887878729137</v>
          </cell>
          <cell r="X28">
            <v>60088.989724085826</v>
          </cell>
          <cell r="Z28">
            <v>11.648087643027473</v>
          </cell>
          <cell r="AA28">
            <v>17456.010275914185</v>
          </cell>
          <cell r="AC28">
            <v>3.3838002357016648</v>
          </cell>
        </row>
        <row r="29">
          <cell r="A29" t="str">
            <v>Ortho Biotech Zug</v>
          </cell>
          <cell r="C29">
            <v>25122</v>
          </cell>
          <cell r="D29">
            <v>38484</v>
          </cell>
          <cell r="E29">
            <v>22125</v>
          </cell>
          <cell r="G29">
            <v>-13362</v>
          </cell>
          <cell r="H29">
            <v>-34.720922980979111</v>
          </cell>
          <cell r="I29">
            <v>-16990.996120498861</v>
          </cell>
          <cell r="K29">
            <v>-44.150805842684925</v>
          </cell>
          <cell r="L29">
            <v>3628.9961204988604</v>
          </cell>
          <cell r="N29">
            <v>9.4298828617058188</v>
          </cell>
          <cell r="O29">
            <v>2997</v>
          </cell>
          <cell r="Q29">
            <v>13.545762711864407</v>
          </cell>
          <cell r="R29">
            <v>2213.7481409303036</v>
          </cell>
          <cell r="U29">
            <v>10.005641314939226</v>
          </cell>
          <cell r="V29">
            <v>783.25185906969625</v>
          </cell>
          <cell r="X29">
            <v>3.5401213969251808</v>
          </cell>
        </row>
        <row r="30">
          <cell r="A30" t="str">
            <v>OBII Sourcing</v>
          </cell>
          <cell r="B30" t="str">
            <v>OBII Sourcing</v>
          </cell>
          <cell r="C30">
            <v>25122</v>
          </cell>
          <cell r="D30">
            <v>38484</v>
          </cell>
          <cell r="E30">
            <v>22125</v>
          </cell>
          <cell r="G30">
            <v>-13362</v>
          </cell>
          <cell r="H30">
            <v>-34.720922980979111</v>
          </cell>
          <cell r="J30">
            <v>-16990.996120498861</v>
          </cell>
          <cell r="L30">
            <v>-44.150805842684903</v>
          </cell>
          <cell r="N30">
            <v>3628.9961204988604</v>
          </cell>
          <cell r="Q30">
            <v>9.4298828617057922</v>
          </cell>
          <cell r="S30">
            <v>2997</v>
          </cell>
          <cell r="V30">
            <v>13.545762711864407</v>
          </cell>
          <cell r="X30">
            <v>2213.7481409303036</v>
          </cell>
          <cell r="Z30">
            <v>10.005641314939227</v>
          </cell>
          <cell r="AA30">
            <v>783.25185906969625</v>
          </cell>
          <cell r="AC30">
            <v>3.5401213969251772</v>
          </cell>
        </row>
        <row r="31">
          <cell r="A31" t="str">
            <v>Ttl Webb</v>
          </cell>
          <cell r="B31" t="str">
            <v>Ttl Webb</v>
          </cell>
          <cell r="C31">
            <v>761867</v>
          </cell>
          <cell r="D31">
            <v>898262</v>
          </cell>
          <cell r="E31">
            <v>669907</v>
          </cell>
          <cell r="G31">
            <v>-136395</v>
          </cell>
          <cell r="H31">
            <v>-15.184322614114812</v>
          </cell>
          <cell r="J31">
            <v>-241153.19332717828</v>
          </cell>
          <cell r="L31">
            <v>-26.846643109379929</v>
          </cell>
          <cell r="N31">
            <v>104758.19332717832</v>
          </cell>
          <cell r="Q31">
            <v>11.662320495265115</v>
          </cell>
          <cell r="S31">
            <v>91960</v>
          </cell>
          <cell r="V31">
            <v>13.727278562546742</v>
          </cell>
          <cell r="X31">
            <v>68685.576574693536</v>
          </cell>
          <cell r="Z31">
            <v>10.253001771095622</v>
          </cell>
          <cell r="AA31">
            <v>23274.423425306464</v>
          </cell>
          <cell r="AC31">
            <v>3.4742767914511208</v>
          </cell>
        </row>
        <row r="32">
          <cell r="A32" t="str">
            <v>Ortho Biotech USA</v>
          </cell>
          <cell r="C32">
            <v>2635000</v>
          </cell>
          <cell r="D32">
            <v>3850750</v>
          </cell>
          <cell r="E32">
            <v>2950000</v>
          </cell>
          <cell r="G32">
            <v>-1215750</v>
          </cell>
          <cell r="H32">
            <v>-31.571771732779329</v>
          </cell>
          <cell r="I32">
            <v>-1215750</v>
          </cell>
          <cell r="K32">
            <v>-31.571771732779325</v>
          </cell>
          <cell r="L32">
            <v>-1.4901161193847657E-10</v>
          </cell>
          <cell r="N32">
            <v>0</v>
          </cell>
          <cell r="O32">
            <v>-315000</v>
          </cell>
          <cell r="Q32">
            <v>-10.677966101694915</v>
          </cell>
          <cell r="R32">
            <v>-315000</v>
          </cell>
          <cell r="U32">
            <v>-10.677966101694913</v>
          </cell>
          <cell r="V32">
            <v>-3.7252902984619141E-11</v>
          </cell>
          <cell r="X32">
            <v>-6.8212102632969615E-15</v>
          </cell>
        </row>
        <row r="33">
          <cell r="A33" t="str">
            <v>Total OBI USA</v>
          </cell>
          <cell r="B33" t="str">
            <v>Total OBI USA</v>
          </cell>
          <cell r="C33">
            <v>2635000</v>
          </cell>
          <cell r="D33">
            <v>3850750</v>
          </cell>
          <cell r="E33">
            <v>2950000</v>
          </cell>
          <cell r="G33">
            <v>-1215750</v>
          </cell>
          <cell r="H33">
            <v>-31.571771732779329</v>
          </cell>
          <cell r="J33">
            <v>-1215750</v>
          </cell>
          <cell r="L33">
            <v>-31.571771732779325</v>
          </cell>
          <cell r="N33">
            <v>-1.4901161193847657E-10</v>
          </cell>
          <cell r="Q33">
            <v>0</v>
          </cell>
          <cell r="S33">
            <v>-315000</v>
          </cell>
          <cell r="V33">
            <v>-10.677966101694915</v>
          </cell>
          <cell r="X33">
            <v>-315000</v>
          </cell>
          <cell r="Z33">
            <v>-10.677966101694913</v>
          </cell>
          <cell r="AA33">
            <v>-3.7252902984619141E-11</v>
          </cell>
          <cell r="AC33">
            <v>-6.8212102632969615E-15</v>
          </cell>
        </row>
        <row r="34">
          <cell r="A34" t="str">
            <v>Centocor USA</v>
          </cell>
          <cell r="C34">
            <v>2300000</v>
          </cell>
          <cell r="D34">
            <v>2400000</v>
          </cell>
          <cell r="E34">
            <v>2000107</v>
          </cell>
          <cell r="G34">
            <v>-100000</v>
          </cell>
          <cell r="H34">
            <v>-4.1666666666666679</v>
          </cell>
          <cell r="I34">
            <v>-100000</v>
          </cell>
          <cell r="K34">
            <v>-4.1666666666666679</v>
          </cell>
          <cell r="L34">
            <v>0</v>
          </cell>
          <cell r="N34">
            <v>0</v>
          </cell>
          <cell r="O34">
            <v>299893</v>
          </cell>
          <cell r="Q34">
            <v>14.993847829141139</v>
          </cell>
          <cell r="R34">
            <v>299893</v>
          </cell>
          <cell r="U34">
            <v>14.993847829141139</v>
          </cell>
          <cell r="V34">
            <v>3.7252902984619141E-11</v>
          </cell>
          <cell r="X34">
            <v>0</v>
          </cell>
        </row>
        <row r="35">
          <cell r="A35" t="str">
            <v>Scios Inc USA</v>
          </cell>
          <cell r="C35">
            <v>417077</v>
          </cell>
          <cell r="D35">
            <v>0</v>
          </cell>
          <cell r="E35">
            <v>174763</v>
          </cell>
          <cell r="G35">
            <v>417077</v>
          </cell>
          <cell r="H35">
            <v>0</v>
          </cell>
          <cell r="I35">
            <v>417077</v>
          </cell>
          <cell r="K35">
            <v>0</v>
          </cell>
          <cell r="L35">
            <v>0</v>
          </cell>
          <cell r="N35">
            <v>0</v>
          </cell>
          <cell r="O35">
            <v>242314</v>
          </cell>
          <cell r="Q35">
            <v>138.65291852394387</v>
          </cell>
          <cell r="R35">
            <v>242314</v>
          </cell>
          <cell r="U35">
            <v>138.65291852394387</v>
          </cell>
          <cell r="V35">
            <v>0</v>
          </cell>
          <cell r="X35">
            <v>0</v>
          </cell>
        </row>
        <row r="36">
          <cell r="A36" t="str">
            <v>Ttl Scodari</v>
          </cell>
          <cell r="B36" t="str">
            <v>Ttl Scodari</v>
          </cell>
          <cell r="C36">
            <v>6113944</v>
          </cell>
          <cell r="D36">
            <v>7149012</v>
          </cell>
          <cell r="E36">
            <v>5794777</v>
          </cell>
          <cell r="G36">
            <v>-1035068</v>
          </cell>
          <cell r="H36">
            <v>-14.478476186639497</v>
          </cell>
          <cell r="J36">
            <v>-1139826.193327178</v>
          </cell>
          <cell r="L36">
            <v>-15.943828228672414</v>
          </cell>
          <cell r="N36">
            <v>104758.19332717822</v>
          </cell>
          <cell r="Q36">
            <v>1.4653520420329187</v>
          </cell>
          <cell r="S36">
            <v>319167</v>
          </cell>
          <cell r="V36">
            <v>5.5078392145202484</v>
          </cell>
          <cell r="X36">
            <v>295892.57657469355</v>
          </cell>
          <cell r="Z36">
            <v>5.1061943639020733</v>
          </cell>
          <cell r="AA36">
            <v>23274.423425306417</v>
          </cell>
          <cell r="AC36">
            <v>0.40164485061817573</v>
          </cell>
        </row>
        <row r="37">
          <cell r="A37" t="str">
            <v>Jan-Cil Denmark</v>
          </cell>
          <cell r="C37">
            <v>41186</v>
          </cell>
          <cell r="D37">
            <v>34833</v>
          </cell>
          <cell r="E37">
            <v>35845</v>
          </cell>
          <cell r="G37">
            <v>6353</v>
          </cell>
          <cell r="H37">
            <v>18.238452042603278</v>
          </cell>
          <cell r="I37">
            <v>404.35982558139528</v>
          </cell>
          <cell r="K37">
            <v>1.1608527131782946</v>
          </cell>
          <cell r="L37">
            <v>5948.6401744186051</v>
          </cell>
          <cell r="N37">
            <v>17.077599329424981</v>
          </cell>
          <cell r="O37">
            <v>5341</v>
          </cell>
          <cell r="Q37">
            <v>14.900265029990237</v>
          </cell>
          <cell r="R37">
            <v>4048.0786828762825</v>
          </cell>
          <cell r="U37">
            <v>11.293286882065232</v>
          </cell>
          <cell r="V37">
            <v>1292.9213171237177</v>
          </cell>
          <cell r="X37">
            <v>3.6069781479250085</v>
          </cell>
        </row>
        <row r="38">
          <cell r="A38" t="str">
            <v>Jan-Cil Finland</v>
          </cell>
          <cell r="C38">
            <v>42742</v>
          </cell>
          <cell r="D38">
            <v>37792</v>
          </cell>
          <cell r="E38">
            <v>36662</v>
          </cell>
          <cell r="G38">
            <v>4950</v>
          </cell>
          <cell r="H38">
            <v>13.098010160880609</v>
          </cell>
          <cell r="I38">
            <v>-1225.43192724766</v>
          </cell>
          <cell r="K38">
            <v>-3.2425696635469414</v>
          </cell>
          <cell r="L38">
            <v>6175.4319272476596</v>
          </cell>
          <cell r="N38">
            <v>16.340579824427554</v>
          </cell>
          <cell r="O38">
            <v>6080</v>
          </cell>
          <cell r="Q38">
            <v>16.58392886367356</v>
          </cell>
          <cell r="R38">
            <v>4747.5644692045807</v>
          </cell>
          <cell r="U38">
            <v>12.949551222531724</v>
          </cell>
          <cell r="V38">
            <v>1332.4355307954202</v>
          </cell>
          <cell r="X38">
            <v>3.6343776411418367</v>
          </cell>
        </row>
        <row r="39">
          <cell r="A39" t="str">
            <v>Jan-Cil Norway</v>
          </cell>
          <cell r="C39">
            <v>30876</v>
          </cell>
          <cell r="D39">
            <v>29497</v>
          </cell>
          <cell r="E39">
            <v>26126</v>
          </cell>
          <cell r="G39">
            <v>1379</v>
          </cell>
          <cell r="H39">
            <v>4.6750517001728991</v>
          </cell>
          <cell r="I39">
            <v>-1225.753798292913</v>
          </cell>
          <cell r="K39">
            <v>-4.1555202166081733</v>
          </cell>
          <cell r="L39">
            <v>2604.753798292913</v>
          </cell>
          <cell r="N39">
            <v>8.8305719167810732</v>
          </cell>
          <cell r="O39">
            <v>4750</v>
          </cell>
          <cell r="Q39">
            <v>18.181122253693641</v>
          </cell>
          <cell r="R39">
            <v>4127.8845843602958</v>
          </cell>
          <cell r="U39">
            <v>15.799910374187766</v>
          </cell>
          <cell r="V39">
            <v>622.11541563970502</v>
          </cell>
          <cell r="X39">
            <v>2.3812118795058725</v>
          </cell>
        </row>
        <row r="40">
          <cell r="A40" t="str">
            <v>Jan-Cil Sweden</v>
          </cell>
          <cell r="C40">
            <v>89417</v>
          </cell>
          <cell r="D40">
            <v>84783</v>
          </cell>
          <cell r="E40">
            <v>78619</v>
          </cell>
          <cell r="G40">
            <v>4634</v>
          </cell>
          <cell r="H40">
            <v>5.4657183633511428</v>
          </cell>
          <cell r="I40">
            <v>-7668.9023323748097</v>
          </cell>
          <cell r="K40">
            <v>-9.0453302340974133</v>
          </cell>
          <cell r="L40">
            <v>12302.902332374812</v>
          </cell>
          <cell r="N40">
            <v>14.511048597448557</v>
          </cell>
          <cell r="O40">
            <v>10798</v>
          </cell>
          <cell r="Q40">
            <v>13.734593418893651</v>
          </cell>
          <cell r="R40">
            <v>7940.7870821622691</v>
          </cell>
          <cell r="U40">
            <v>10.100340989025895</v>
          </cell>
          <cell r="V40">
            <v>2857.2129178377299</v>
          </cell>
          <cell r="X40">
            <v>3.6342524298677588</v>
          </cell>
        </row>
        <row r="41">
          <cell r="A41" t="str">
            <v>Ttl Scandanavia</v>
          </cell>
          <cell r="B41" t="str">
            <v>Ttl Scandanavia</v>
          </cell>
          <cell r="C41">
            <v>204221</v>
          </cell>
          <cell r="D41">
            <v>186905</v>
          </cell>
          <cell r="E41">
            <v>177252</v>
          </cell>
          <cell r="G41">
            <v>17316</v>
          </cell>
          <cell r="H41">
            <v>9.2645996629303653</v>
          </cell>
          <cell r="J41">
            <v>-9715.7282323339878</v>
          </cell>
          <cell r="L41">
            <v>-5.1982174004622594</v>
          </cell>
          <cell r="N41">
            <v>27031.728232333986</v>
          </cell>
          <cell r="Q41">
            <v>14.462817063392627</v>
          </cell>
          <cell r="S41">
            <v>26969</v>
          </cell>
          <cell r="V41">
            <v>15.215061043034776</v>
          </cell>
          <cell r="X41">
            <v>20864.314818603427</v>
          </cell>
          <cell r="Z41">
            <v>11.770989787761733</v>
          </cell>
          <cell r="AA41">
            <v>6104.6851813965759</v>
          </cell>
          <cell r="AC41">
            <v>3.4440712552730406</v>
          </cell>
        </row>
        <row r="42">
          <cell r="A42" t="str">
            <v>Jan-Cil Poland</v>
          </cell>
          <cell r="C42">
            <v>123126</v>
          </cell>
          <cell r="D42">
            <v>115986</v>
          </cell>
          <cell r="E42">
            <v>106145</v>
          </cell>
          <cell r="G42">
            <v>7140</v>
          </cell>
          <cell r="H42">
            <v>6.1559153690962702</v>
          </cell>
          <cell r="I42">
            <v>0</v>
          </cell>
          <cell r="K42">
            <v>0</v>
          </cell>
          <cell r="L42">
            <v>7140</v>
          </cell>
          <cell r="N42">
            <v>6.1559153690962694</v>
          </cell>
          <cell r="O42">
            <v>16981</v>
          </cell>
          <cell r="Q42">
            <v>15.997927363512177</v>
          </cell>
          <cell r="R42">
            <v>14489.287273570024</v>
          </cell>
          <cell r="U42">
            <v>13.650466129888384</v>
          </cell>
          <cell r="V42">
            <v>2491.7127264299734</v>
          </cell>
          <cell r="X42">
            <v>2.3474612336237963</v>
          </cell>
        </row>
        <row r="43">
          <cell r="A43" t="str">
            <v>Jan-Cil Czech Rep</v>
          </cell>
          <cell r="C43">
            <v>43498</v>
          </cell>
          <cell r="D43">
            <v>39671</v>
          </cell>
          <cell r="E43">
            <v>35337</v>
          </cell>
          <cell r="G43">
            <v>3827</v>
          </cell>
          <cell r="H43">
            <v>9.6468453026140004</v>
          </cell>
          <cell r="I43">
            <v>-1578.5002596867273</v>
          </cell>
          <cell r="K43">
            <v>-3.9789777411376761</v>
          </cell>
          <cell r="L43">
            <v>5405.5002596867271</v>
          </cell>
          <cell r="N43">
            <v>13.625823043751675</v>
          </cell>
          <cell r="O43">
            <v>8161</v>
          </cell>
          <cell r="Q43">
            <v>23.094773183914882</v>
          </cell>
          <cell r="R43">
            <v>6720.3425643404689</v>
          </cell>
          <cell r="U43">
            <v>19.017863894333047</v>
          </cell>
          <cell r="V43">
            <v>1440.6574356595299</v>
          </cell>
          <cell r="X43">
            <v>4.0769092895818293</v>
          </cell>
        </row>
        <row r="44">
          <cell r="A44" t="str">
            <v>Jan-Cil E Europe</v>
          </cell>
          <cell r="C44">
            <v>106858</v>
          </cell>
          <cell r="D44">
            <v>97432</v>
          </cell>
          <cell r="E44">
            <v>89821</v>
          </cell>
          <cell r="G44">
            <v>9426</v>
          </cell>
          <cell r="H44">
            <v>9.6744396091633131</v>
          </cell>
          <cell r="I44">
            <v>-6011.9706287665304</v>
          </cell>
          <cell r="K44">
            <v>-6.1704271992430941</v>
          </cell>
          <cell r="L44">
            <v>15437.97062876653</v>
          </cell>
          <cell r="N44">
            <v>15.844866808406408</v>
          </cell>
          <cell r="O44">
            <v>17037</v>
          </cell>
          <cell r="Q44">
            <v>18.967724696897161</v>
          </cell>
          <cell r="R44">
            <v>13705.931846031404</v>
          </cell>
          <cell r="U44">
            <v>15.259161939893124</v>
          </cell>
          <cell r="V44">
            <v>3331.0681539685957</v>
          </cell>
          <cell r="X44">
            <v>3.7085627570040312</v>
          </cell>
        </row>
        <row r="45">
          <cell r="A45" t="str">
            <v>Jan-Cil Russia</v>
          </cell>
          <cell r="C45">
            <v>62060</v>
          </cell>
          <cell r="D45">
            <v>62060</v>
          </cell>
          <cell r="E45">
            <v>50714</v>
          </cell>
          <cell r="G45">
            <v>0</v>
          </cell>
          <cell r="H45">
            <v>0</v>
          </cell>
          <cell r="I45">
            <v>0</v>
          </cell>
          <cell r="K45">
            <v>0</v>
          </cell>
          <cell r="L45">
            <v>0</v>
          </cell>
          <cell r="N45">
            <v>0</v>
          </cell>
          <cell r="O45">
            <v>11346</v>
          </cell>
          <cell r="Q45">
            <v>22.372520408565684</v>
          </cell>
          <cell r="R45">
            <v>11346</v>
          </cell>
          <cell r="U45">
            <v>22.372520408565673</v>
          </cell>
          <cell r="V45">
            <v>2.3283064365386963E-12</v>
          </cell>
          <cell r="X45">
            <v>1.3642420526593923E-14</v>
          </cell>
        </row>
        <row r="46">
          <cell r="A46" t="str">
            <v>Jan-Cil Hungary</v>
          </cell>
          <cell r="C46">
            <v>60623</v>
          </cell>
          <cell r="D46">
            <v>53656</v>
          </cell>
          <cell r="E46">
            <v>44325</v>
          </cell>
          <cell r="G46">
            <v>6967</v>
          </cell>
          <cell r="H46">
            <v>12.98456836141345</v>
          </cell>
          <cell r="I46">
            <v>0</v>
          </cell>
          <cell r="K46">
            <v>0</v>
          </cell>
          <cell r="L46">
            <v>6967</v>
          </cell>
          <cell r="N46">
            <v>12.98456836141345</v>
          </cell>
          <cell r="O46">
            <v>16298</v>
          </cell>
          <cell r="Q46">
            <v>36.769317540891144</v>
          </cell>
          <cell r="R46">
            <v>14601.255542425703</v>
          </cell>
          <cell r="U46">
            <v>32.941354861648513</v>
          </cell>
          <cell r="V46">
            <v>1696.7444575743004</v>
          </cell>
          <cell r="X46">
            <v>3.8279626792426416</v>
          </cell>
        </row>
        <row r="47">
          <cell r="A47" t="str">
            <v>Ttl New Europe</v>
          </cell>
          <cell r="B47" t="str">
            <v>Ttl New Europe</v>
          </cell>
          <cell r="C47">
            <v>396165</v>
          </cell>
          <cell r="D47">
            <v>368805</v>
          </cell>
          <cell r="E47">
            <v>326342</v>
          </cell>
          <cell r="G47">
            <v>27360</v>
          </cell>
          <cell r="H47">
            <v>7.4185545206816608</v>
          </cell>
          <cell r="J47">
            <v>-7590.4708884532574</v>
          </cell>
          <cell r="L47">
            <v>-2.0581258086124801</v>
          </cell>
          <cell r="N47">
            <v>34950.470888453259</v>
          </cell>
          <cell r="Q47">
            <v>9.4766803292941386</v>
          </cell>
          <cell r="S47">
            <v>69823</v>
          </cell>
          <cell r="V47">
            <v>21.395652413725479</v>
          </cell>
          <cell r="X47">
            <v>60862.817226367602</v>
          </cell>
          <cell r="Z47">
            <v>18.65001048788314</v>
          </cell>
          <cell r="AA47">
            <v>8960.1827736324067</v>
          </cell>
          <cell r="AC47">
            <v>2.7456419258423375</v>
          </cell>
        </row>
        <row r="48">
          <cell r="A48" t="str">
            <v>Jan-Cil Greece</v>
          </cell>
          <cell r="C48">
            <v>215421</v>
          </cell>
          <cell r="D48">
            <v>205101</v>
          </cell>
          <cell r="E48">
            <v>191826</v>
          </cell>
          <cell r="G48">
            <v>10320</v>
          </cell>
          <cell r="H48">
            <v>5.0316673248789625</v>
          </cell>
          <cell r="I48">
            <v>-20801.481054462314</v>
          </cell>
          <cell r="K48">
            <v>-10.142067105700271</v>
          </cell>
          <cell r="L48">
            <v>31121.481054462318</v>
          </cell>
          <cell r="N48">
            <v>15.173734430579234</v>
          </cell>
          <cell r="O48">
            <v>23595</v>
          </cell>
          <cell r="Q48">
            <v>12.300209564918207</v>
          </cell>
          <cell r="R48">
            <v>16880.869551329444</v>
          </cell>
          <cell r="U48">
            <v>8.8000946437549867</v>
          </cell>
          <cell r="V48">
            <v>6714.1304486705576</v>
          </cell>
          <cell r="X48">
            <v>3.5001149211632172</v>
          </cell>
        </row>
        <row r="49">
          <cell r="A49" t="str">
            <v>Jan-Cil Italy</v>
          </cell>
          <cell r="C49">
            <v>275295</v>
          </cell>
          <cell r="D49">
            <v>254068</v>
          </cell>
          <cell r="E49">
            <v>254429</v>
          </cell>
          <cell r="G49">
            <v>21227</v>
          </cell>
          <cell r="H49">
            <v>8.3548498827085655</v>
          </cell>
          <cell r="I49">
            <v>-18544.005095420831</v>
          </cell>
          <cell r="K49">
            <v>-7.2988353887230302</v>
          </cell>
          <cell r="L49">
            <v>39771.005095420835</v>
          </cell>
          <cell r="N49">
            <v>15.653685271431598</v>
          </cell>
          <cell r="O49">
            <v>20866</v>
          </cell>
          <cell r="Q49">
            <v>8.2011091502934015</v>
          </cell>
          <cell r="R49">
            <v>12285.330415159637</v>
          </cell>
          <cell r="U49">
            <v>4.8285888853706282</v>
          </cell>
          <cell r="V49">
            <v>8580.6695848403615</v>
          </cell>
          <cell r="X49">
            <v>3.3725202649227732</v>
          </cell>
        </row>
        <row r="50">
          <cell r="A50" t="str">
            <v>Ttl Cermak</v>
          </cell>
          <cell r="B50" t="str">
            <v>Ttl Cermak</v>
          </cell>
          <cell r="C50">
            <v>1091102</v>
          </cell>
          <cell r="D50">
            <v>1014879</v>
          </cell>
          <cell r="E50">
            <v>949849</v>
          </cell>
          <cell r="G50">
            <v>76223</v>
          </cell>
          <cell r="H50">
            <v>7.5105505188303248</v>
          </cell>
          <cell r="J50">
            <v>-56651.685270670394</v>
          </cell>
          <cell r="L50">
            <v>-5.5821122784756003</v>
          </cell>
          <cell r="N50">
            <v>132874.68527067039</v>
          </cell>
          <cell r="Q50">
            <v>13.092662797305925</v>
          </cell>
          <cell r="S50">
            <v>141253</v>
          </cell>
          <cell r="V50">
            <v>14.871100564405499</v>
          </cell>
          <cell r="X50">
            <v>110893.33201146011</v>
          </cell>
          <cell r="Z50">
            <v>11.674838001772926</v>
          </cell>
          <cell r="AA50">
            <v>30359.667988539877</v>
          </cell>
          <cell r="AC50">
            <v>3.1962625626325734</v>
          </cell>
        </row>
        <row r="51">
          <cell r="A51" t="str">
            <v>Jan-Cil France</v>
          </cell>
          <cell r="C51">
            <v>619407</v>
          </cell>
          <cell r="D51">
            <v>565072</v>
          </cell>
          <cell r="E51">
            <v>558733</v>
          </cell>
          <cell r="G51">
            <v>54335</v>
          </cell>
          <cell r="H51">
            <v>9.6155888099215669</v>
          </cell>
          <cell r="I51">
            <v>-35148.225292272444</v>
          </cell>
          <cell r="K51">
            <v>-6.2201321764788284</v>
          </cell>
          <cell r="L51">
            <v>89483.225292272444</v>
          </cell>
          <cell r="N51">
            <v>15.835720986400398</v>
          </cell>
          <cell r="O51">
            <v>60674</v>
          </cell>
          <cell r="Q51">
            <v>10.859211823894418</v>
          </cell>
          <cell r="R51">
            <v>41367.583347549182</v>
          </cell>
          <cell r="U51">
            <v>7.4038195967571596</v>
          </cell>
          <cell r="V51">
            <v>19306.416652450822</v>
          </cell>
          <cell r="X51">
            <v>3.4553922271372572</v>
          </cell>
        </row>
        <row r="52">
          <cell r="A52" t="str">
            <v>Ttl Pharm France</v>
          </cell>
          <cell r="B52" t="str">
            <v>Ttl Pharm France</v>
          </cell>
          <cell r="C52">
            <v>619407</v>
          </cell>
          <cell r="D52">
            <v>565072</v>
          </cell>
          <cell r="E52">
            <v>558733</v>
          </cell>
          <cell r="G52">
            <v>54335</v>
          </cell>
          <cell r="H52">
            <v>9.6155888099215669</v>
          </cell>
          <cell r="J52">
            <v>-35148.225292272444</v>
          </cell>
          <cell r="L52">
            <v>-6.2201321764788258</v>
          </cell>
          <cell r="N52">
            <v>89483.225292272444</v>
          </cell>
          <cell r="Q52">
            <v>15.835720986400394</v>
          </cell>
          <cell r="S52">
            <v>60674</v>
          </cell>
          <cell r="V52">
            <v>10.859211823894418</v>
          </cell>
          <cell r="X52">
            <v>41367.583347549182</v>
          </cell>
          <cell r="Z52">
            <v>7.4038195967571596</v>
          </cell>
          <cell r="AA52">
            <v>19306.416652450822</v>
          </cell>
          <cell r="AC52">
            <v>3.4553922271372572</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YTD
Elimination: Exclude All
Non-Operating Co's: Excluded</v>
          </cell>
          <cell r="T55" t="str">
            <v xml:space="preserve">Page 2 of 3
Date : 05/30/03
Time : 13:54:08
</v>
          </cell>
        </row>
        <row r="59">
          <cell r="G59" t="str">
            <v>2004 DEC UJUNY2 vs 2004 DEC BPY2</v>
          </cell>
          <cell r="O59" t="str">
            <v xml:space="preserve">2004 DEC UJUNY2 vs 2003 DEC UJUNY1 </v>
          </cell>
        </row>
        <row r="60">
          <cell r="C60" t="str">
            <v xml:space="preserve">2004      </v>
          </cell>
          <cell r="D60" t="str">
            <v xml:space="preserve">2004        </v>
          </cell>
          <cell r="E60" t="str">
            <v xml:space="preserve">2003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UJUNY2</v>
          </cell>
          <cell r="D62" t="str">
            <v>DEC BPY2</v>
          </cell>
          <cell r="E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362456</v>
          </cell>
          <cell r="D65">
            <v>333799</v>
          </cell>
          <cell r="E65">
            <v>301144</v>
          </cell>
          <cell r="G65">
            <v>28657</v>
          </cell>
          <cell r="H65">
            <v>8.585106606071319</v>
          </cell>
          <cell r="I65">
            <v>15266.364645783315</v>
          </cell>
          <cell r="K65">
            <v>4.5735201860351031</v>
          </cell>
          <cell r="L65">
            <v>13390.635354216685</v>
          </cell>
          <cell r="N65">
            <v>4.011586420036215</v>
          </cell>
          <cell r="O65">
            <v>61312</v>
          </cell>
          <cell r="Q65">
            <v>20.359695029620379</v>
          </cell>
          <cell r="R65">
            <v>58233.330943345441</v>
          </cell>
          <cell r="U65">
            <v>19.337370475037005</v>
          </cell>
          <cell r="V65">
            <v>3078.6690566545726</v>
          </cell>
          <cell r="X65">
            <v>1.0223245545833719</v>
          </cell>
        </row>
        <row r="66">
          <cell r="A66" t="str">
            <v>Jan-Cil So. Africa</v>
          </cell>
          <cell r="C66">
            <v>47837</v>
          </cell>
          <cell r="D66">
            <v>39624</v>
          </cell>
          <cell r="E66">
            <v>43118</v>
          </cell>
          <cell r="G66">
            <v>8213</v>
          </cell>
          <cell r="H66">
            <v>20.727336967494448</v>
          </cell>
          <cell r="I66">
            <v>-608.66057897399253</v>
          </cell>
          <cell r="K66">
            <v>-1.5360907000151236</v>
          </cell>
          <cell r="L66">
            <v>8821.6605789739933</v>
          </cell>
          <cell r="N66">
            <v>22.263427667509571</v>
          </cell>
          <cell r="O66">
            <v>4719</v>
          </cell>
          <cell r="Q66">
            <v>10.944385175564731</v>
          </cell>
          <cell r="R66">
            <v>4311.7120776493148</v>
          </cell>
          <cell r="U66">
            <v>9.9997960889867681</v>
          </cell>
          <cell r="V66">
            <v>407.28792235068511</v>
          </cell>
          <cell r="X66">
            <v>0.94458908657796203</v>
          </cell>
        </row>
        <row r="67">
          <cell r="A67" t="str">
            <v>Ttl McDonald</v>
          </cell>
          <cell r="B67" t="str">
            <v>Ttl McDonald</v>
          </cell>
          <cell r="C67">
            <v>410293</v>
          </cell>
          <cell r="D67">
            <v>373423</v>
          </cell>
          <cell r="E67">
            <v>344262</v>
          </cell>
          <cell r="G67">
            <v>36870</v>
          </cell>
          <cell r="H67">
            <v>9.873521448866299</v>
          </cell>
          <cell r="J67">
            <v>14657.704066809323</v>
          </cell>
          <cell r="L67">
            <v>3.9252279765331335</v>
          </cell>
          <cell r="N67">
            <v>22212.295933190679</v>
          </cell>
          <cell r="Q67">
            <v>5.9482934723331651</v>
          </cell>
          <cell r="S67">
            <v>66031</v>
          </cell>
          <cell r="V67">
            <v>19.180449773718856</v>
          </cell>
          <cell r="X67">
            <v>62545.043020994759</v>
          </cell>
          <cell r="Z67">
            <v>18.167861402360636</v>
          </cell>
          <cell r="AA67">
            <v>3485.9569790052342</v>
          </cell>
          <cell r="AC67">
            <v>1.0125883713582153</v>
          </cell>
        </row>
        <row r="68">
          <cell r="A68" t="str">
            <v>Jan-Cil Austria</v>
          </cell>
          <cell r="C68">
            <v>104108</v>
          </cell>
          <cell r="D68">
            <v>106177</v>
          </cell>
          <cell r="E68">
            <v>90579</v>
          </cell>
          <cell r="G68">
            <v>-2069</v>
          </cell>
          <cell r="H68">
            <v>-1.9486329431044389</v>
          </cell>
          <cell r="I68">
            <v>-17109.161279667816</v>
          </cell>
          <cell r="K68">
            <v>-16.113811164063605</v>
          </cell>
          <cell r="L68">
            <v>15040.161279667818</v>
          </cell>
          <cell r="N68">
            <v>14.16517822095917</v>
          </cell>
          <cell r="O68">
            <v>13529</v>
          </cell>
          <cell r="Q68">
            <v>14.9361330992835</v>
          </cell>
          <cell r="R68">
            <v>10283.706978841745</v>
          </cell>
          <cell r="U68">
            <v>11.353301514525162</v>
          </cell>
          <cell r="V68">
            <v>3245.2930211582548</v>
          </cell>
          <cell r="X68">
            <v>3.5828315847583347</v>
          </cell>
        </row>
        <row r="69">
          <cell r="A69" t="str">
            <v>Jan-Cil Germany</v>
          </cell>
          <cell r="C69">
            <v>511469</v>
          </cell>
          <cell r="D69">
            <v>369528</v>
          </cell>
          <cell r="E69">
            <v>414525</v>
          </cell>
          <cell r="G69">
            <v>141941</v>
          </cell>
          <cell r="H69">
            <v>38.411432963131347</v>
          </cell>
          <cell r="I69">
            <v>68050.907345643864</v>
          </cell>
          <cell r="K69">
            <v>18.41562949103826</v>
          </cell>
          <cell r="L69">
            <v>73890.092654356136</v>
          </cell>
          <cell r="N69">
            <v>19.99580347209309</v>
          </cell>
          <cell r="O69">
            <v>96944</v>
          </cell>
          <cell r="Q69">
            <v>23.386767987455521</v>
          </cell>
          <cell r="R69">
            <v>81002.568105048209</v>
          </cell>
          <cell r="U69">
            <v>19.541057380145517</v>
          </cell>
          <cell r="V69">
            <v>15941.431894951798</v>
          </cell>
          <cell r="X69">
            <v>3.8457106073099956</v>
          </cell>
        </row>
        <row r="70">
          <cell r="A70" t="str">
            <v>Jan-Cil Switzerland</v>
          </cell>
          <cell r="C70">
            <v>80964</v>
          </cell>
          <cell r="D70">
            <v>78109</v>
          </cell>
          <cell r="E70">
            <v>74320</v>
          </cell>
          <cell r="G70">
            <v>2855</v>
          </cell>
          <cell r="H70">
            <v>3.655148574428043</v>
          </cell>
          <cell r="I70">
            <v>-6785.9711688084599</v>
          </cell>
          <cell r="K70">
            <v>-8.6878223620945878</v>
          </cell>
          <cell r="L70">
            <v>9640.9711688084608</v>
          </cell>
          <cell r="N70">
            <v>12.342970936522629</v>
          </cell>
          <cell r="O70">
            <v>6644</v>
          </cell>
          <cell r="Q70">
            <v>8.9397201291711514</v>
          </cell>
          <cell r="R70">
            <v>4829.1821898673525</v>
          </cell>
          <cell r="U70">
            <v>6.4978231833521969</v>
          </cell>
          <cell r="V70">
            <v>1814.817810132648</v>
          </cell>
          <cell r="X70">
            <v>2.4418969458189541</v>
          </cell>
        </row>
        <row r="71">
          <cell r="A71" t="str">
            <v>Ttl Peeters</v>
          </cell>
          <cell r="B71" t="str">
            <v>Ttl Peeters</v>
          </cell>
          <cell r="C71">
            <v>696541</v>
          </cell>
          <cell r="D71">
            <v>553814</v>
          </cell>
          <cell r="E71">
            <v>579424</v>
          </cell>
          <cell r="G71">
            <v>142727</v>
          </cell>
          <cell r="H71">
            <v>25.771648965176038</v>
          </cell>
          <cell r="J71">
            <v>44155.774897167583</v>
          </cell>
          <cell r="L71">
            <v>7.9730333464245335</v>
          </cell>
          <cell r="N71">
            <v>98571.225102832424</v>
          </cell>
          <cell r="Q71">
            <v>17.798615618751505</v>
          </cell>
          <cell r="S71">
            <v>117117</v>
          </cell>
          <cell r="V71">
            <v>20.212659468713756</v>
          </cell>
          <cell r="X71">
            <v>96115.457273757289</v>
          </cell>
          <cell r="Z71">
            <v>16.588104267989813</v>
          </cell>
          <cell r="AA71">
            <v>21001.542726242711</v>
          </cell>
          <cell r="AC71">
            <v>3.6245552007239441</v>
          </cell>
        </row>
        <row r="72">
          <cell r="A72" t="str">
            <v>Jan-Cil Portugal</v>
          </cell>
          <cell r="C72">
            <v>94469</v>
          </cell>
          <cell r="D72">
            <v>88234</v>
          </cell>
          <cell r="E72">
            <v>80557</v>
          </cell>
          <cell r="G72">
            <v>6235</v>
          </cell>
          <cell r="H72">
            <v>7.0664369744089575</v>
          </cell>
          <cell r="I72">
            <v>-7412.7862545140733</v>
          </cell>
          <cell r="K72">
            <v>-8.4012809739035657</v>
          </cell>
          <cell r="L72">
            <v>13647.786254514074</v>
          </cell>
          <cell r="N72">
            <v>15.467717948312526</v>
          </cell>
          <cell r="O72">
            <v>13912</v>
          </cell>
          <cell r="Q72">
            <v>17.269759300867708</v>
          </cell>
          <cell r="R72">
            <v>10968.024931684369</v>
          </cell>
          <cell r="U72">
            <v>13.615235090289323</v>
          </cell>
          <cell r="V72">
            <v>2943.9750683156308</v>
          </cell>
          <cell r="X72">
            <v>3.6545242105783835</v>
          </cell>
        </row>
        <row r="73">
          <cell r="A73" t="str">
            <v>Jan-Cil Spain</v>
          </cell>
          <cell r="C73">
            <v>379530</v>
          </cell>
          <cell r="D73">
            <v>340962</v>
          </cell>
          <cell r="E73">
            <v>335262</v>
          </cell>
          <cell r="G73">
            <v>38568</v>
          </cell>
          <cell r="H73">
            <v>11.311524451405141</v>
          </cell>
          <cell r="I73">
            <v>-16262.433099605623</v>
          </cell>
          <cell r="K73">
            <v>-4.7695734714148861</v>
          </cell>
          <cell r="L73">
            <v>54830.433099605631</v>
          </cell>
          <cell r="N73">
            <v>16.081097922820025</v>
          </cell>
          <cell r="O73">
            <v>44268</v>
          </cell>
          <cell r="Q73">
            <v>13.204001646473502</v>
          </cell>
          <cell r="R73">
            <v>32438.706766306554</v>
          </cell>
          <cell r="U73">
            <v>9.6756288414155378</v>
          </cell>
          <cell r="V73">
            <v>11829.293233693446</v>
          </cell>
          <cell r="X73">
            <v>3.5283728050579679</v>
          </cell>
        </row>
        <row r="74">
          <cell r="A74" t="str">
            <v>Ttl Sotoca</v>
          </cell>
          <cell r="B74" t="str">
            <v>Ttl Sotoca</v>
          </cell>
          <cell r="C74">
            <v>473999</v>
          </cell>
          <cell r="D74">
            <v>429196</v>
          </cell>
          <cell r="E74">
            <v>415819</v>
          </cell>
          <cell r="G74">
            <v>44803</v>
          </cell>
          <cell r="H74">
            <v>10.438820492269267</v>
          </cell>
          <cell r="J74">
            <v>-23675.219354119698</v>
          </cell>
          <cell r="L74">
            <v>-5.516178937855825</v>
          </cell>
          <cell r="N74">
            <v>68478.21935411969</v>
          </cell>
          <cell r="Q74">
            <v>15.954999430125092</v>
          </cell>
          <cell r="S74">
            <v>58180</v>
          </cell>
          <cell r="V74">
            <v>13.991664642548804</v>
          </cell>
          <cell r="X74">
            <v>43406.731697990923</v>
          </cell>
          <cell r="Z74">
            <v>10.438852408858404</v>
          </cell>
          <cell r="AA74">
            <v>14773.268302009077</v>
          </cell>
          <cell r="AC74">
            <v>3.5528122336904016</v>
          </cell>
        </row>
        <row r="75">
          <cell r="A75" t="str">
            <v>Jan-Cil Egypt</v>
          </cell>
          <cell r="C75">
            <v>4211</v>
          </cell>
          <cell r="D75">
            <v>7924</v>
          </cell>
          <cell r="E75">
            <v>4007</v>
          </cell>
          <cell r="G75">
            <v>-3713</v>
          </cell>
          <cell r="H75">
            <v>-46.857647652700656</v>
          </cell>
          <cell r="I75">
            <v>-2492.0634781896151</v>
          </cell>
          <cell r="K75">
            <v>-31.449564338586764</v>
          </cell>
          <cell r="L75">
            <v>-1220.9365218103851</v>
          </cell>
          <cell r="N75">
            <v>-15.408083314113888</v>
          </cell>
          <cell r="O75">
            <v>204</v>
          </cell>
          <cell r="Q75">
            <v>5.091090591464936</v>
          </cell>
          <cell r="R75">
            <v>400.59462657784013</v>
          </cell>
          <cell r="U75">
            <v>9.9973702664796615</v>
          </cell>
          <cell r="V75">
            <v>-196.59462657784019</v>
          </cell>
          <cell r="X75">
            <v>-4.9062796750147255</v>
          </cell>
        </row>
        <row r="76">
          <cell r="A76" t="str">
            <v>Jan-Cil Israel</v>
          </cell>
          <cell r="C76">
            <v>15962</v>
          </cell>
          <cell r="D76">
            <v>13725</v>
          </cell>
          <cell r="E76">
            <v>13714</v>
          </cell>
          <cell r="G76">
            <v>2237</v>
          </cell>
          <cell r="H76">
            <v>16.29872495446266</v>
          </cell>
          <cell r="I76">
            <v>1718.109515875364</v>
          </cell>
          <cell r="K76">
            <v>12.518102119310484</v>
          </cell>
          <cell r="L76">
            <v>518.89048412463626</v>
          </cell>
          <cell r="N76">
            <v>3.7806228351521738</v>
          </cell>
          <cell r="O76">
            <v>2248</v>
          </cell>
          <cell r="Q76">
            <v>16.39200816683681</v>
          </cell>
          <cell r="R76">
            <v>1977.9431828978622</v>
          </cell>
          <cell r="U76">
            <v>14.422802850356298</v>
          </cell>
          <cell r="V76">
            <v>270.0568171021377</v>
          </cell>
          <cell r="X76">
            <v>1.9692053164805112</v>
          </cell>
        </row>
        <row r="77">
          <cell r="A77" t="str">
            <v>Jan-Cil ME/W Africa</v>
          </cell>
          <cell r="C77">
            <v>179115</v>
          </cell>
          <cell r="D77">
            <v>170628</v>
          </cell>
          <cell r="E77">
            <v>165907</v>
          </cell>
          <cell r="G77">
            <v>8487</v>
          </cell>
          <cell r="H77">
            <v>4.9739784794992614</v>
          </cell>
          <cell r="I77">
            <v>-17388.649300009398</v>
          </cell>
          <cell r="K77">
            <v>-10.190970590998779</v>
          </cell>
          <cell r="L77">
            <v>25875.649300009394</v>
          </cell>
          <cell r="N77">
            <v>15.164949070498041</v>
          </cell>
          <cell r="O77">
            <v>13208</v>
          </cell>
          <cell r="Q77">
            <v>7.9610866328726333</v>
          </cell>
          <cell r="R77">
            <v>7626.2777386415737</v>
          </cell>
          <cell r="U77">
            <v>4.5967184860443346</v>
          </cell>
          <cell r="V77">
            <v>5581.7222613584263</v>
          </cell>
          <cell r="X77">
            <v>3.3643681468282982</v>
          </cell>
        </row>
        <row r="78">
          <cell r="A78" t="str">
            <v>Jan-Cil Pakistan</v>
          </cell>
          <cell r="C78">
            <v>10143</v>
          </cell>
          <cell r="D78">
            <v>10263</v>
          </cell>
          <cell r="E78">
            <v>9288</v>
          </cell>
          <cell r="G78">
            <v>-120</v>
          </cell>
          <cell r="H78">
            <v>-1.1692487576731951</v>
          </cell>
          <cell r="I78">
            <v>-233.08651621677225</v>
          </cell>
          <cell r="K78">
            <v>-2.2711343293069497</v>
          </cell>
          <cell r="L78">
            <v>113.08651621677225</v>
          </cell>
          <cell r="N78">
            <v>1.1018855716337548</v>
          </cell>
          <cell r="O78">
            <v>855</v>
          </cell>
          <cell r="Q78">
            <v>9.2054263565891468</v>
          </cell>
          <cell r="R78">
            <v>835.6333921635204</v>
          </cell>
          <cell r="U78">
            <v>8.9969142136468605</v>
          </cell>
          <cell r="V78">
            <v>19.36660783647967</v>
          </cell>
          <cell r="X78">
            <v>0.20851214294228612</v>
          </cell>
        </row>
        <row r="79">
          <cell r="A79" t="str">
            <v>Jan-Cil Turkey</v>
          </cell>
          <cell r="C79">
            <v>32066</v>
          </cell>
          <cell r="D79">
            <v>29121</v>
          </cell>
          <cell r="E79">
            <v>25655</v>
          </cell>
          <cell r="G79">
            <v>2945</v>
          </cell>
          <cell r="H79">
            <v>10.112976889529893</v>
          </cell>
          <cell r="I79">
            <v>2945</v>
          </cell>
          <cell r="K79">
            <v>10.112976889529895</v>
          </cell>
          <cell r="L79">
            <v>0</v>
          </cell>
          <cell r="N79">
            <v>-3.4106051316484808E-15</v>
          </cell>
          <cell r="O79">
            <v>6411</v>
          </cell>
          <cell r="Q79">
            <v>24.989280841941142</v>
          </cell>
          <cell r="R79">
            <v>6411</v>
          </cell>
          <cell r="U79">
            <v>24.989280841941142</v>
          </cell>
          <cell r="V79">
            <v>1.1641532182693482E-12</v>
          </cell>
          <cell r="X79">
            <v>0</v>
          </cell>
        </row>
        <row r="80">
          <cell r="A80" t="str">
            <v>Ttl MEWA</v>
          </cell>
          <cell r="B80" t="str">
            <v>Ttl MEWA</v>
          </cell>
          <cell r="C80">
            <v>241497</v>
          </cell>
          <cell r="D80">
            <v>231661</v>
          </cell>
          <cell r="E80">
            <v>218571</v>
          </cell>
          <cell r="G80">
            <v>9836</v>
          </cell>
          <cell r="H80">
            <v>4.2458592512334841</v>
          </cell>
          <cell r="J80">
            <v>-15450.689778540422</v>
          </cell>
          <cell r="L80">
            <v>-6.66952563380993</v>
          </cell>
          <cell r="N80">
            <v>25286.689778540425</v>
          </cell>
          <cell r="Q80">
            <v>10.915384885043414</v>
          </cell>
          <cell r="S80">
            <v>22926</v>
          </cell>
          <cell r="V80">
            <v>10.489040174588578</v>
          </cell>
          <cell r="X80">
            <v>17251.448940280796</v>
          </cell>
          <cell r="Z80">
            <v>7.8928352527466119</v>
          </cell>
          <cell r="AA80">
            <v>5674.5510597192033</v>
          </cell>
          <cell r="AC80">
            <v>2.5962049218419669</v>
          </cell>
        </row>
        <row r="81">
          <cell r="A81" t="str">
            <v>Jan-Cil Belgium</v>
          </cell>
          <cell r="C81">
            <v>209188</v>
          </cell>
          <cell r="D81">
            <v>208816</v>
          </cell>
          <cell r="E81">
            <v>195602</v>
          </cell>
          <cell r="G81">
            <v>372</v>
          </cell>
          <cell r="H81">
            <v>0.17814726840855108</v>
          </cell>
          <cell r="I81">
            <v>-29847.748097390569</v>
          </cell>
          <cell r="K81">
            <v>-14.293803203485638</v>
          </cell>
          <cell r="L81">
            <v>30219.748097390569</v>
          </cell>
          <cell r="N81">
            <v>14.471950471894191</v>
          </cell>
          <cell r="O81">
            <v>13586</v>
          </cell>
          <cell r="Q81">
            <v>6.9457367511579644</v>
          </cell>
          <cell r="R81">
            <v>7066.9168242623964</v>
          </cell>
          <cell r="U81">
            <v>3.6129062199069519</v>
          </cell>
          <cell r="V81">
            <v>6519.0831757376027</v>
          </cell>
          <cell r="X81">
            <v>3.3328305312510125</v>
          </cell>
        </row>
        <row r="82">
          <cell r="A82" t="str">
            <v>Jan-Cil Holland</v>
          </cell>
          <cell r="C82">
            <v>133749</v>
          </cell>
          <cell r="D82">
            <v>129238</v>
          </cell>
          <cell r="E82">
            <v>115436</v>
          </cell>
          <cell r="G82">
            <v>4511</v>
          </cell>
          <cell r="H82">
            <v>3.4904594623872236</v>
          </cell>
          <cell r="I82">
            <v>-14811.568584276631</v>
          </cell>
          <cell r="K82">
            <v>-11.460691580089936</v>
          </cell>
          <cell r="L82">
            <v>19322.568584276632</v>
          </cell>
          <cell r="N82">
            <v>14.951151042477157</v>
          </cell>
          <cell r="O82">
            <v>18313</v>
          </cell>
          <cell r="Q82">
            <v>15.864201808794483</v>
          </cell>
          <cell r="R82">
            <v>14143.982188670345</v>
          </cell>
          <cell r="U82">
            <v>12.252661378313821</v>
          </cell>
          <cell r="V82">
            <v>4169.0178113296561</v>
          </cell>
          <cell r="X82">
            <v>3.6115404304806633</v>
          </cell>
        </row>
        <row r="83">
          <cell r="A83" t="str">
            <v>Ttl Van Steenbergen</v>
          </cell>
          <cell r="B83" t="str">
            <v>Ttl Van Steenbergen</v>
          </cell>
          <cell r="C83">
            <v>584434</v>
          </cell>
          <cell r="D83">
            <v>569715</v>
          </cell>
          <cell r="E83">
            <v>529609</v>
          </cell>
          <cell r="G83">
            <v>14719</v>
          </cell>
          <cell r="H83">
            <v>2.583572487998385</v>
          </cell>
          <cell r="J83">
            <v>-60110.006460207631</v>
          </cell>
          <cell r="L83">
            <v>-10.550890613764361</v>
          </cell>
          <cell r="N83">
            <v>74829.006460207631</v>
          </cell>
          <cell r="Q83">
            <v>13.134463101762744</v>
          </cell>
          <cell r="S83">
            <v>54825</v>
          </cell>
          <cell r="V83">
            <v>10.351976646922539</v>
          </cell>
          <cell r="X83">
            <v>38462.347953213539</v>
          </cell>
          <cell r="Z83">
            <v>7.2624045197897953</v>
          </cell>
          <cell r="AA83">
            <v>16362.652046786459</v>
          </cell>
          <cell r="AC83">
            <v>3.0895721271327434</v>
          </cell>
        </row>
        <row r="85">
          <cell r="A85" t="str">
            <v>Ttl Gorsky</v>
          </cell>
          <cell r="B85" t="str">
            <v>Ttl Gorsky</v>
          </cell>
          <cell r="C85">
            <v>3875776</v>
          </cell>
          <cell r="D85">
            <v>3506099</v>
          </cell>
          <cell r="E85">
            <v>3377696</v>
          </cell>
          <cell r="G85">
            <v>369677</v>
          </cell>
          <cell r="H85">
            <v>10.543826628968549</v>
          </cell>
          <cell r="J85">
            <v>-116771.65741329324</v>
          </cell>
          <cell r="L85">
            <v>-3.3305293836053478</v>
          </cell>
          <cell r="N85">
            <v>486448.65741329326</v>
          </cell>
          <cell r="Q85">
            <v>13.874356012573902</v>
          </cell>
          <cell r="S85">
            <v>498080</v>
          </cell>
          <cell r="V85">
            <v>14.74614648565176</v>
          </cell>
          <cell r="X85">
            <v>392790.49530496576</v>
          </cell>
          <cell r="Z85">
            <v>11.628947522363342</v>
          </cell>
          <cell r="AA85">
            <v>105289.50469503432</v>
          </cell>
          <cell r="AC85">
            <v>3.1171989632884176</v>
          </cell>
        </row>
        <row r="86">
          <cell r="A86" t="str">
            <v>Jan-Cil Argentina</v>
          </cell>
          <cell r="C86">
            <v>23334</v>
          </cell>
          <cell r="D86">
            <v>17290</v>
          </cell>
          <cell r="E86">
            <v>17767</v>
          </cell>
          <cell r="G86">
            <v>6044</v>
          </cell>
          <cell r="H86">
            <v>34.956622325043377</v>
          </cell>
          <cell r="I86">
            <v>1577.1428571428573</v>
          </cell>
          <cell r="K86">
            <v>9.1217053623068676</v>
          </cell>
          <cell r="L86">
            <v>4466.8571428571422</v>
          </cell>
          <cell r="N86">
            <v>25.834916962736507</v>
          </cell>
          <cell r="O86">
            <v>5567</v>
          </cell>
          <cell r="Q86">
            <v>31.333370856081498</v>
          </cell>
          <cell r="R86">
            <v>4915.7748240661967</v>
          </cell>
          <cell r="U86">
            <v>27.668007114685633</v>
          </cell>
          <cell r="V86">
            <v>651.22517593380303</v>
          </cell>
          <cell r="X86">
            <v>3.6653637413958542</v>
          </cell>
        </row>
        <row r="87">
          <cell r="A87" t="str">
            <v>Jan-Cil Brazil</v>
          </cell>
          <cell r="C87">
            <v>115828</v>
          </cell>
          <cell r="D87">
            <v>101172</v>
          </cell>
          <cell r="E87">
            <v>97210</v>
          </cell>
          <cell r="G87">
            <v>14656</v>
          </cell>
          <cell r="H87">
            <v>14.486221484205117</v>
          </cell>
          <cell r="I87">
            <v>-3192.9278666270257</v>
          </cell>
          <cell r="K87">
            <v>-3.1559402469329711</v>
          </cell>
          <cell r="L87">
            <v>17848.927866627026</v>
          </cell>
          <cell r="N87">
            <v>17.642161731138088</v>
          </cell>
          <cell r="O87">
            <v>18618</v>
          </cell>
          <cell r="Q87">
            <v>19.152350581215924</v>
          </cell>
          <cell r="R87">
            <v>13688.10225200222</v>
          </cell>
          <cell r="U87">
            <v>14.080961065736263</v>
          </cell>
          <cell r="V87">
            <v>4929.8977479977812</v>
          </cell>
          <cell r="X87">
            <v>5.0713895154796615</v>
          </cell>
        </row>
        <row r="88">
          <cell r="A88" t="str">
            <v>Jan-Cil Colombia</v>
          </cell>
          <cell r="C88">
            <v>11030</v>
          </cell>
          <cell r="D88">
            <v>12758</v>
          </cell>
          <cell r="E88">
            <v>9971</v>
          </cell>
          <cell r="G88">
            <v>-1728</v>
          </cell>
          <cell r="H88">
            <v>-13.544442702617964</v>
          </cell>
          <cell r="I88">
            <v>-745.23091068701751</v>
          </cell>
          <cell r="K88">
            <v>-5.8412832002431205</v>
          </cell>
          <cell r="L88">
            <v>-982.7690893129826</v>
          </cell>
          <cell r="N88">
            <v>-7.7031595023748425</v>
          </cell>
          <cell r="O88">
            <v>1059</v>
          </cell>
          <cell r="Q88">
            <v>10.6208003209307</v>
          </cell>
          <cell r="R88">
            <v>1053.6378393271514</v>
          </cell>
          <cell r="U88">
            <v>10.567022759273407</v>
          </cell>
          <cell r="V88">
            <v>5.3621606728486952</v>
          </cell>
          <cell r="X88">
            <v>5.3777561657295796E-2</v>
          </cell>
        </row>
        <row r="89">
          <cell r="A89" t="str">
            <v>Jan-Cil Mexico</v>
          </cell>
          <cell r="C89">
            <v>283177</v>
          </cell>
          <cell r="D89">
            <v>271011</v>
          </cell>
          <cell r="E89">
            <v>251674</v>
          </cell>
          <cell r="G89">
            <v>12166</v>
          </cell>
          <cell r="H89">
            <v>4.4891166779208236</v>
          </cell>
          <cell r="I89">
            <v>14258.782867855773</v>
          </cell>
          <cell r="K89">
            <v>5.2613299341560946</v>
          </cell>
          <cell r="L89">
            <v>-2092.7828678557721</v>
          </cell>
          <cell r="N89">
            <v>-0.77221325623527204</v>
          </cell>
          <cell r="O89">
            <v>31503</v>
          </cell>
          <cell r="Q89">
            <v>12.517383599418295</v>
          </cell>
          <cell r="R89">
            <v>27367.382037144787</v>
          </cell>
          <cell r="U89">
            <v>10.874139576255311</v>
          </cell>
          <cell r="V89">
            <v>4135.6179628552127</v>
          </cell>
          <cell r="X89">
            <v>1.6432440231629857</v>
          </cell>
        </row>
        <row r="90">
          <cell r="A90" t="str">
            <v>Jan-Cil Venezuela</v>
          </cell>
          <cell r="C90">
            <v>16939</v>
          </cell>
          <cell r="D90">
            <v>21842</v>
          </cell>
          <cell r="E90">
            <v>13097</v>
          </cell>
          <cell r="G90">
            <v>-4903</v>
          </cell>
          <cell r="H90">
            <v>-22.447578060617161</v>
          </cell>
          <cell r="I90">
            <v>-1682.9224459358686</v>
          </cell>
          <cell r="K90">
            <v>-7.7049832704691346</v>
          </cell>
          <cell r="L90">
            <v>-3220.0775540641312</v>
          </cell>
          <cell r="N90">
            <v>-14.742594790148027</v>
          </cell>
          <cell r="O90">
            <v>3842</v>
          </cell>
          <cell r="Q90">
            <v>29.334962205085134</v>
          </cell>
          <cell r="R90">
            <v>3703.0988930088552</v>
          </cell>
          <cell r="U90">
            <v>28.274405535686451</v>
          </cell>
          <cell r="V90">
            <v>138.90110699114447</v>
          </cell>
          <cell r="X90">
            <v>1.0605566693986839</v>
          </cell>
        </row>
        <row r="91">
          <cell r="A91" t="str">
            <v>Ttl Latin Am</v>
          </cell>
          <cell r="B91" t="str">
            <v>Ttl Latin Am</v>
          </cell>
          <cell r="C91">
            <v>450308</v>
          </cell>
          <cell r="D91">
            <v>424073</v>
          </cell>
          <cell r="E91">
            <v>389719</v>
          </cell>
          <cell r="G91">
            <v>26235</v>
          </cell>
          <cell r="H91">
            <v>6.1864348826735025</v>
          </cell>
          <cell r="J91">
            <v>10214.844501748717</v>
          </cell>
          <cell r="L91">
            <v>2.4087467256224087</v>
          </cell>
          <cell r="N91">
            <v>16020.155498251283</v>
          </cell>
          <cell r="Q91">
            <v>3.7776881570510934</v>
          </cell>
          <cell r="S91">
            <v>60589</v>
          </cell>
          <cell r="V91">
            <v>15.546842725142987</v>
          </cell>
          <cell r="X91">
            <v>50727.995845549209</v>
          </cell>
          <cell r="Z91">
            <v>13.016557018146205</v>
          </cell>
          <cell r="AA91">
            <v>9861.0041544507912</v>
          </cell>
          <cell r="AC91">
            <v>2.530285706996783</v>
          </cell>
        </row>
        <row r="92">
          <cell r="A92" t="str">
            <v>Janssen Pharm KK Japan</v>
          </cell>
          <cell r="C92">
            <v>599464</v>
          </cell>
          <cell r="D92">
            <v>587981</v>
          </cell>
          <cell r="E92">
            <v>543823</v>
          </cell>
          <cell r="G92">
            <v>11483</v>
          </cell>
          <cell r="H92">
            <v>1.9529542621275178</v>
          </cell>
          <cell r="I92">
            <v>-14393.2536918204</v>
          </cell>
          <cell r="K92">
            <v>-2.4479113596902624</v>
          </cell>
          <cell r="L92">
            <v>25876.253691820399</v>
          </cell>
          <cell r="N92">
            <v>4.4008656218177808</v>
          </cell>
          <cell r="O92">
            <v>55641</v>
          </cell>
          <cell r="Q92">
            <v>10.2314539841088</v>
          </cell>
          <cell r="R92">
            <v>51816.11213961256</v>
          </cell>
          <cell r="U92">
            <v>9.5281207561306829</v>
          </cell>
          <cell r="V92">
            <v>3824.8878603874518</v>
          </cell>
          <cell r="X92">
            <v>0.70333322797811892</v>
          </cell>
        </row>
        <row r="94">
          <cell r="A94" t="str">
            <v>Ttl Japan</v>
          </cell>
          <cell r="B94" t="str">
            <v>Ttl Japan</v>
          </cell>
          <cell r="C94">
            <v>599464</v>
          </cell>
          <cell r="D94">
            <v>587981</v>
          </cell>
          <cell r="E94">
            <v>543823</v>
          </cell>
          <cell r="G94">
            <v>11483</v>
          </cell>
          <cell r="H94">
            <v>1.9529542621275178</v>
          </cell>
          <cell r="J94">
            <v>-14393.2536918204</v>
          </cell>
          <cell r="L94">
            <v>-2.4479113596902624</v>
          </cell>
          <cell r="N94">
            <v>25876.253691820399</v>
          </cell>
          <cell r="Q94">
            <v>4.4008656218177808</v>
          </cell>
          <cell r="S94">
            <v>55641</v>
          </cell>
          <cell r="V94">
            <v>10.2314539841088</v>
          </cell>
          <cell r="X94">
            <v>51816.11213961256</v>
          </cell>
          <cell r="Z94">
            <v>9.5281207561306811</v>
          </cell>
          <cell r="AA94">
            <v>3824.8878603874518</v>
          </cell>
          <cell r="AC94">
            <v>0.70333322797811892</v>
          </cell>
        </row>
        <row r="95">
          <cell r="A95" t="str">
            <v>Janssen China</v>
          </cell>
          <cell r="C95">
            <v>343007</v>
          </cell>
          <cell r="D95">
            <v>341911</v>
          </cell>
          <cell r="E95">
            <v>304819</v>
          </cell>
          <cell r="G95">
            <v>1096</v>
          </cell>
          <cell r="H95">
            <v>0.32055125456624678</v>
          </cell>
          <cell r="I95">
            <v>1087.470286572438</v>
          </cell>
          <cell r="K95">
            <v>0.3180565371024735</v>
          </cell>
          <cell r="L95">
            <v>8.5297134275619459</v>
          </cell>
          <cell r="N95">
            <v>2.4947174637733483E-3</v>
          </cell>
          <cell r="O95">
            <v>38188</v>
          </cell>
          <cell r="Q95">
            <v>12.528090440556525</v>
          </cell>
          <cell r="R95">
            <v>38178.005873563219</v>
          </cell>
          <cell r="U95">
            <v>12.524811732065002</v>
          </cell>
          <cell r="V95">
            <v>9.9941264367848639</v>
          </cell>
          <cell r="X95">
            <v>3.2787084915253217E-3</v>
          </cell>
        </row>
        <row r="96">
          <cell r="A96" t="str">
            <v>Jan-Cil Australia</v>
          </cell>
          <cell r="C96">
            <v>137172</v>
          </cell>
          <cell r="D96">
            <v>132267</v>
          </cell>
          <cell r="E96">
            <v>114094</v>
          </cell>
          <cell r="G96">
            <v>4905</v>
          </cell>
          <cell r="H96">
            <v>3.7084079929234055</v>
          </cell>
          <cell r="I96">
            <v>-15839.237936047739</v>
          </cell>
          <cell r="K96">
            <v>-11.975200114955157</v>
          </cell>
          <cell r="L96">
            <v>20744.237936047743</v>
          </cell>
          <cell r="N96">
            <v>15.683608107878563</v>
          </cell>
          <cell r="O96">
            <v>23078</v>
          </cell>
          <cell r="Q96">
            <v>20.227181096289026</v>
          </cell>
          <cell r="R96">
            <v>17965.886553594453</v>
          </cell>
          <cell r="U96">
            <v>15.746565598186104</v>
          </cell>
          <cell r="V96">
            <v>5112.1134464055485</v>
          </cell>
          <cell r="X96">
            <v>4.4806154981029254</v>
          </cell>
        </row>
        <row r="97">
          <cell r="A97" t="str">
            <v>Jan-Cil Hong Kong</v>
          </cell>
          <cell r="C97">
            <v>11560</v>
          </cell>
          <cell r="D97">
            <v>12826</v>
          </cell>
          <cell r="E97">
            <v>9953</v>
          </cell>
          <cell r="G97">
            <v>-1266</v>
          </cell>
          <cell r="H97">
            <v>-9.8705753937314835</v>
          </cell>
          <cell r="I97">
            <v>-1268.047583345829</v>
          </cell>
          <cell r="K97">
            <v>-9.8865397111011148</v>
          </cell>
          <cell r="L97">
            <v>2.0475833458288979</v>
          </cell>
          <cell r="N97">
            <v>1.5964317369630408E-2</v>
          </cell>
          <cell r="O97">
            <v>1607</v>
          </cell>
          <cell r="Q97">
            <v>16.145885662614287</v>
          </cell>
          <cell r="R97">
            <v>1606.7910841976425</v>
          </cell>
          <cell r="U97">
            <v>16.143786639180572</v>
          </cell>
          <cell r="V97">
            <v>0.20891580235795118</v>
          </cell>
          <cell r="X97">
            <v>2.0990234337182299E-3</v>
          </cell>
        </row>
        <row r="98">
          <cell r="A98" t="str">
            <v>Jan-Cil India</v>
          </cell>
          <cell r="C98">
            <v>25524</v>
          </cell>
          <cell r="D98">
            <v>28929</v>
          </cell>
          <cell r="E98">
            <v>23474</v>
          </cell>
          <cell r="G98">
            <v>-3405</v>
          </cell>
          <cell r="H98">
            <v>-11.770195997096339</v>
          </cell>
          <cell r="I98">
            <v>-4114.1322414736296</v>
          </cell>
          <cell r="K98">
            <v>-14.221481010313628</v>
          </cell>
          <cell r="L98">
            <v>709.13224147363042</v>
          </cell>
          <cell r="N98">
            <v>2.4512850132172868</v>
          </cell>
          <cell r="O98">
            <v>2050</v>
          </cell>
          <cell r="Q98">
            <v>8.7330663713044228</v>
          </cell>
          <cell r="R98">
            <v>1886.9001649299594</v>
          </cell>
          <cell r="U98">
            <v>8.0382557933456553</v>
          </cell>
          <cell r="V98">
            <v>163.09983507004102</v>
          </cell>
          <cell r="X98">
            <v>0.69481057795876611</v>
          </cell>
        </row>
        <row r="99">
          <cell r="A99" t="str">
            <v>Jan-Cil Korea</v>
          </cell>
          <cell r="C99">
            <v>133370</v>
          </cell>
          <cell r="D99">
            <v>139080</v>
          </cell>
          <cell r="E99">
            <v>120264</v>
          </cell>
          <cell r="G99">
            <v>-5710</v>
          </cell>
          <cell r="H99">
            <v>-4.1055507621512799</v>
          </cell>
          <cell r="I99">
            <v>-6962.288438617401</v>
          </cell>
          <cell r="K99">
            <v>-5.0059594755661498</v>
          </cell>
          <cell r="L99">
            <v>1252.2884386174007</v>
          </cell>
          <cell r="N99">
            <v>0.90040871341486994</v>
          </cell>
          <cell r="O99">
            <v>13106</v>
          </cell>
          <cell r="Q99">
            <v>10.897691744828046</v>
          </cell>
          <cell r="R99">
            <v>12704.589859194008</v>
          </cell>
          <cell r="U99">
            <v>10.563917597280989</v>
          </cell>
          <cell r="V99">
            <v>401.41014080599183</v>
          </cell>
          <cell r="X99">
            <v>0.3337741475470557</v>
          </cell>
        </row>
        <row r="100">
          <cell r="A100" t="str">
            <v>Jan-Cil Philippines</v>
          </cell>
          <cell r="C100">
            <v>20979</v>
          </cell>
          <cell r="D100">
            <v>22164</v>
          </cell>
          <cell r="E100">
            <v>18804</v>
          </cell>
          <cell r="G100">
            <v>-1185</v>
          </cell>
          <cell r="H100">
            <v>-5.3465078505684893</v>
          </cell>
          <cell r="I100">
            <v>-1516.0778580123344</v>
          </cell>
          <cell r="K100">
            <v>-6.8402718733637178</v>
          </cell>
          <cell r="L100">
            <v>331.07785801233462</v>
          </cell>
          <cell r="N100">
            <v>1.4937640227952274</v>
          </cell>
          <cell r="O100">
            <v>2175</v>
          </cell>
          <cell r="Q100">
            <v>11.566687938736441</v>
          </cell>
          <cell r="R100">
            <v>2083.5660972035412</v>
          </cell>
          <cell r="U100">
            <v>11.080440848774415</v>
          </cell>
          <cell r="V100">
            <v>91.433902796459151</v>
          </cell>
          <cell r="X100">
            <v>0.4862470899620257</v>
          </cell>
        </row>
        <row r="101">
          <cell r="A101" t="str">
            <v>Jan-Cil S.M.</v>
          </cell>
          <cell r="C101">
            <v>24570</v>
          </cell>
          <cell r="D101">
            <v>24889</v>
          </cell>
          <cell r="E101">
            <v>22433</v>
          </cell>
          <cell r="G101">
            <v>-319</v>
          </cell>
          <cell r="H101">
            <v>-1.2816907067379166</v>
          </cell>
          <cell r="I101">
            <v>-1001.369298185864</v>
          </cell>
          <cell r="K101">
            <v>-4.0233408260109442</v>
          </cell>
          <cell r="L101">
            <v>682.36929818586384</v>
          </cell>
          <cell r="N101">
            <v>2.7416501192730278</v>
          </cell>
          <cell r="O101">
            <v>2137</v>
          </cell>
          <cell r="Q101">
            <v>9.5261445192350553</v>
          </cell>
          <cell r="R101">
            <v>1975.3743371943374</v>
          </cell>
          <cell r="U101">
            <v>8.8056628056628057</v>
          </cell>
          <cell r="V101">
            <v>161.62566280566273</v>
          </cell>
          <cell r="X101">
            <v>0.72048171357224877</v>
          </cell>
        </row>
        <row r="102">
          <cell r="A102" t="str">
            <v>Jan-Cil Indonesia</v>
          </cell>
          <cell r="C102">
            <v>15330</v>
          </cell>
          <cell r="D102">
            <v>16240</v>
          </cell>
          <cell r="E102">
            <v>13670</v>
          </cell>
          <cell r="G102">
            <v>-910</v>
          </cell>
          <cell r="H102">
            <v>-5.6034482758620703</v>
          </cell>
          <cell r="I102">
            <v>-1991.5192307692309</v>
          </cell>
          <cell r="K102">
            <v>-12.263049450549453</v>
          </cell>
          <cell r="L102">
            <v>1081.5192307692309</v>
          </cell>
          <cell r="N102">
            <v>6.6596011746873822</v>
          </cell>
          <cell r="O102">
            <v>1660</v>
          </cell>
          <cell r="Q102">
            <v>12.143379663496708</v>
          </cell>
          <cell r="R102">
            <v>1315.1172062378414</v>
          </cell>
          <cell r="U102">
            <v>9.6204623718935007</v>
          </cell>
          <cell r="V102">
            <v>344.88279376215883</v>
          </cell>
          <cell r="X102">
            <v>2.5229172916032074</v>
          </cell>
        </row>
        <row r="103">
          <cell r="A103" t="str">
            <v>Jan-Cil Taiwan</v>
          </cell>
          <cell r="C103">
            <v>40189</v>
          </cell>
          <cell r="D103">
            <v>39517</v>
          </cell>
          <cell r="E103">
            <v>34342</v>
          </cell>
          <cell r="G103">
            <v>672</v>
          </cell>
          <cell r="H103">
            <v>1.7005339474150367</v>
          </cell>
          <cell r="I103">
            <v>501.07671209912525</v>
          </cell>
          <cell r="K103">
            <v>1.2680029154518948</v>
          </cell>
          <cell r="L103">
            <v>170.92328790087487</v>
          </cell>
          <cell r="N103">
            <v>0.43253103196314174</v>
          </cell>
          <cell r="O103">
            <v>5847</v>
          </cell>
          <cell r="Q103">
            <v>17.025799312794831</v>
          </cell>
          <cell r="R103">
            <v>5827.5794890013813</v>
          </cell>
          <cell r="U103">
            <v>16.969248992491359</v>
          </cell>
          <cell r="V103">
            <v>19.420510998619722</v>
          </cell>
          <cell r="X103">
            <v>5.6550320303474566E-2</v>
          </cell>
        </row>
        <row r="104">
          <cell r="A104" t="str">
            <v>Jan-Cil Thailand</v>
          </cell>
          <cell r="C104">
            <v>32850</v>
          </cell>
          <cell r="D104">
            <v>35174</v>
          </cell>
          <cell r="E104">
            <v>30042</v>
          </cell>
          <cell r="G104">
            <v>-2324</v>
          </cell>
          <cell r="H104">
            <v>-6.6071530107465746</v>
          </cell>
          <cell r="I104">
            <v>-3517.5103951164265</v>
          </cell>
          <cell r="K104">
            <v>-10.000313854314058</v>
          </cell>
          <cell r="L104">
            <v>1193.5103951164265</v>
          </cell>
          <cell r="N104">
            <v>3.3931608435674843</v>
          </cell>
          <cell r="O104">
            <v>2808</v>
          </cell>
          <cell r="Q104">
            <v>9.3469143199520666</v>
          </cell>
          <cell r="R104">
            <v>2542.9894602962468</v>
          </cell>
          <cell r="U104">
            <v>8.4647808411432237</v>
          </cell>
          <cell r="V104">
            <v>265.0105397037533</v>
          </cell>
          <cell r="X104">
            <v>0.88213347880884274</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YTD
Elimination: Exclude All
Non-Operating Co's: Excluded</v>
          </cell>
          <cell r="T107" t="str">
            <v xml:space="preserve">Page 3 of 3
Date : 05/30/03
Time : 13:54:08
</v>
          </cell>
        </row>
        <row r="111">
          <cell r="G111" t="str">
            <v>2004 DEC UJUNY2 vs 2004 DEC BPY2</v>
          </cell>
          <cell r="O111" t="str">
            <v xml:space="preserve">2004 DEC UJUNY2 vs 2003 DEC UJUNY1 </v>
          </cell>
        </row>
        <row r="112">
          <cell r="C112" t="str">
            <v xml:space="preserve">2004      </v>
          </cell>
          <cell r="D112" t="str">
            <v xml:space="preserve">2004        </v>
          </cell>
          <cell r="E112" t="str">
            <v xml:space="preserve">2003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UJUNY2</v>
          </cell>
          <cell r="D114" t="str">
            <v>DEC BPY2</v>
          </cell>
          <cell r="E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784551</v>
          </cell>
          <cell r="D117">
            <v>792997</v>
          </cell>
          <cell r="E117">
            <v>691895</v>
          </cell>
          <cell r="G117">
            <v>-8446</v>
          </cell>
          <cell r="H117">
            <v>-1.065073386154046</v>
          </cell>
          <cell r="J117">
            <v>-34621.635982896893</v>
          </cell>
          <cell r="L117">
            <v>-4.3659226936415756</v>
          </cell>
          <cell r="N117">
            <v>26175.635982896893</v>
          </cell>
          <cell r="Q117">
            <v>3.30084930748753</v>
          </cell>
          <cell r="S117">
            <v>92656</v>
          </cell>
          <cell r="V117">
            <v>13.391627342299047</v>
          </cell>
          <cell r="X117">
            <v>86086.800125412628</v>
          </cell>
          <cell r="Z117">
            <v>12.442176938034329</v>
          </cell>
          <cell r="AA117">
            <v>6569.1998745873761</v>
          </cell>
          <cell r="AC117">
            <v>0.9494504042647236</v>
          </cell>
        </row>
        <row r="118">
          <cell r="A118" t="str">
            <v>Total Asia/Pacific</v>
          </cell>
          <cell r="B118" t="str">
            <v>Total Asia/Pacific</v>
          </cell>
          <cell r="C118">
            <v>1384015</v>
          </cell>
          <cell r="D118">
            <v>1380978</v>
          </cell>
          <cell r="E118">
            <v>1235718</v>
          </cell>
          <cell r="G118">
            <v>3037</v>
          </cell>
          <cell r="H118">
            <v>0.21991660982289366</v>
          </cell>
          <cell r="J118">
            <v>-49014.889674717284</v>
          </cell>
          <cell r="L118">
            <v>-3.5492882344771091</v>
          </cell>
          <cell r="N118">
            <v>52051.889674717291</v>
          </cell>
          <cell r="Q118">
            <v>3.7692048443000035</v>
          </cell>
          <cell r="S118">
            <v>148297</v>
          </cell>
          <cell r="V118">
            <v>12.000877222796785</v>
          </cell>
          <cell r="X118">
            <v>137902.91226502522</v>
          </cell>
          <cell r="Z118">
            <v>11.159739703154377</v>
          </cell>
          <cell r="AA118">
            <v>10394.08773497479</v>
          </cell>
          <cell r="AC118">
            <v>0.84113751964240691</v>
          </cell>
        </row>
        <row r="119">
          <cell r="A119" t="str">
            <v>Total Sartarelli</v>
          </cell>
          <cell r="B119" t="str">
            <v>Total Sartarelli</v>
          </cell>
          <cell r="C119">
            <v>1834323</v>
          </cell>
          <cell r="D119">
            <v>1805051</v>
          </cell>
          <cell r="E119">
            <v>1625437</v>
          </cell>
          <cell r="G119">
            <v>29272</v>
          </cell>
          <cell r="H119">
            <v>1.6216716314386685</v>
          </cell>
          <cell r="J119">
            <v>-38800.045172968574</v>
          </cell>
          <cell r="L119">
            <v>-2.1495262556553021</v>
          </cell>
          <cell r="N119">
            <v>68072.045172968588</v>
          </cell>
          <cell r="Q119">
            <v>3.7711978870939711</v>
          </cell>
          <cell r="S119">
            <v>208886</v>
          </cell>
          <cell r="V119">
            <v>12.851067128409159</v>
          </cell>
          <cell r="X119">
            <v>188630.90811057438</v>
          </cell>
          <cell r="Z119">
            <v>11.604935048886812</v>
          </cell>
          <cell r="AA119">
            <v>20255.091889425665</v>
          </cell>
          <cell r="AC119">
            <v>1.2461320795223492</v>
          </cell>
        </row>
        <row r="120">
          <cell r="A120" t="str">
            <v>Janssen Belgium</v>
          </cell>
          <cell r="C120">
            <v>134841</v>
          </cell>
          <cell r="D120">
            <v>116246</v>
          </cell>
          <cell r="E120">
            <v>131678</v>
          </cell>
          <cell r="G120">
            <v>18595</v>
          </cell>
          <cell r="H120">
            <v>15.996249333310393</v>
          </cell>
          <cell r="I120">
            <v>-884.76578688778955</v>
          </cell>
          <cell r="K120">
            <v>-0.76111503784026091</v>
          </cell>
          <cell r="L120">
            <v>19479.76578688779</v>
          </cell>
          <cell r="N120">
            <v>16.757364371150658</v>
          </cell>
          <cell r="O120">
            <v>3163</v>
          </cell>
          <cell r="Q120">
            <v>2.4020717204088764</v>
          </cell>
          <cell r="R120">
            <v>-1039.3810094185974</v>
          </cell>
          <cell r="U120">
            <v>-0.78933535550251177</v>
          </cell>
          <cell r="V120">
            <v>4202.3810094185974</v>
          </cell>
          <cell r="X120">
            <v>3.1914070759113877</v>
          </cell>
        </row>
        <row r="121">
          <cell r="A121" t="str">
            <v>Total Jans Beerse</v>
          </cell>
          <cell r="B121" t="str">
            <v>Total Jans Beerse</v>
          </cell>
          <cell r="C121">
            <v>134841</v>
          </cell>
          <cell r="D121">
            <v>116246</v>
          </cell>
          <cell r="E121">
            <v>131678</v>
          </cell>
          <cell r="G121">
            <v>18595</v>
          </cell>
          <cell r="H121">
            <v>15.996249333310393</v>
          </cell>
          <cell r="J121">
            <v>-884.76578688778955</v>
          </cell>
          <cell r="L121">
            <v>-0.76111503784026091</v>
          </cell>
          <cell r="N121">
            <v>19479.76578688779</v>
          </cell>
          <cell r="Q121">
            <v>16.757364371150658</v>
          </cell>
          <cell r="S121">
            <v>3163</v>
          </cell>
          <cell r="V121">
            <v>2.4020717204088764</v>
          </cell>
          <cell r="X121">
            <v>-1039.3810094185974</v>
          </cell>
          <cell r="Z121">
            <v>-0.78933535550251177</v>
          </cell>
          <cell r="AA121">
            <v>4202.3810094185974</v>
          </cell>
          <cell r="AC121">
            <v>3.1914070759113877</v>
          </cell>
        </row>
        <row r="122">
          <cell r="A122" t="str">
            <v>Janssen Ireland Mfg</v>
          </cell>
          <cell r="C122">
            <v>39889</v>
          </cell>
          <cell r="D122">
            <v>36490</v>
          </cell>
          <cell r="E122">
            <v>35786</v>
          </cell>
          <cell r="G122">
            <v>3399</v>
          </cell>
          <cell r="H122">
            <v>9.3148807892573302</v>
          </cell>
          <cell r="I122">
            <v>-2363.7287530548924</v>
          </cell>
          <cell r="K122">
            <v>-6.4777439108108856</v>
          </cell>
          <cell r="L122">
            <v>5762.7287530548929</v>
          </cell>
          <cell r="N122">
            <v>15.792624700068217</v>
          </cell>
          <cell r="O122">
            <v>4103</v>
          </cell>
          <cell r="Q122">
            <v>11.465377521935952</v>
          </cell>
          <cell r="R122">
            <v>2859.4305282516329</v>
          </cell>
          <cell r="U122">
            <v>7.9903608345487989</v>
          </cell>
          <cell r="V122">
            <v>1243.5694717483671</v>
          </cell>
          <cell r="X122">
            <v>3.4750166873871526</v>
          </cell>
        </row>
        <row r="123">
          <cell r="A123" t="str">
            <v>Cilag CH-Schaff Oper</v>
          </cell>
          <cell r="C123">
            <v>81389</v>
          </cell>
          <cell r="D123">
            <v>64767</v>
          </cell>
          <cell r="E123">
            <v>72414</v>
          </cell>
          <cell r="G123">
            <v>16622</v>
          </cell>
          <cell r="H123">
            <v>25.664304352525207</v>
          </cell>
          <cell r="I123">
            <v>6930.0300787551005</v>
          </cell>
          <cell r="K123">
            <v>10.699939905746911</v>
          </cell>
          <cell r="L123">
            <v>9691.9699212448995</v>
          </cell>
          <cell r="N123">
            <v>14.964364446778298</v>
          </cell>
          <cell r="O123">
            <v>8975</v>
          </cell>
          <cell r="Q123">
            <v>12.394012207584169</v>
          </cell>
          <cell r="R123">
            <v>7150.9990058914</v>
          </cell>
          <cell r="U123">
            <v>9.875160888628443</v>
          </cell>
          <cell r="V123">
            <v>1824.0009941085998</v>
          </cell>
          <cell r="X123">
            <v>2.5188513189557287</v>
          </cell>
        </row>
        <row r="124">
          <cell r="A124" t="str">
            <v>Jan-Cil Zug</v>
          </cell>
          <cell r="C124">
            <v>44419</v>
          </cell>
          <cell r="D124">
            <v>33042</v>
          </cell>
          <cell r="E124">
            <v>44422</v>
          </cell>
          <cell r="G124">
            <v>11377</v>
          </cell>
          <cell r="H124">
            <v>34.431935112886627</v>
          </cell>
          <cell r="I124">
            <v>4959.9072052401752</v>
          </cell>
          <cell r="K124">
            <v>15.010917030567686</v>
          </cell>
          <cell r="L124">
            <v>6417.0927947598257</v>
          </cell>
          <cell r="N124">
            <v>19.421018082318934</v>
          </cell>
          <cell r="O124">
            <v>-3</v>
          </cell>
          <cell r="Q124">
            <v>-6.7534104722885057E-3</v>
          </cell>
          <cell r="R124">
            <v>-1387.7265319676112</v>
          </cell>
          <cell r="U124">
            <v>-3.1239622978875583</v>
          </cell>
          <cell r="V124">
            <v>1384.7265319676112</v>
          </cell>
          <cell r="X124">
            <v>3.1172088874152695</v>
          </cell>
        </row>
        <row r="125">
          <cell r="A125" t="str">
            <v>Tasmanian Alkaloids</v>
          </cell>
          <cell r="C125">
            <v>49917</v>
          </cell>
          <cell r="D125">
            <v>53860</v>
          </cell>
          <cell r="E125">
            <v>51841</v>
          </cell>
          <cell r="G125">
            <v>-3943</v>
          </cell>
          <cell r="H125">
            <v>-7.3208317861121435</v>
          </cell>
          <cell r="I125">
            <v>-11491.996678775298</v>
          </cell>
          <cell r="K125">
            <v>-21.336792942397512</v>
          </cell>
          <cell r="L125">
            <v>7548.9966787752974</v>
          </cell>
          <cell r="N125">
            <v>14.015961156285366</v>
          </cell>
          <cell r="O125">
            <v>-1924</v>
          </cell>
          <cell r="Q125">
            <v>-3.7113481607222076</v>
          </cell>
          <cell r="R125">
            <v>-3785.2641814045637</v>
          </cell>
          <cell r="U125">
            <v>-7.3016804872679231</v>
          </cell>
          <cell r="V125">
            <v>1861.2641814045633</v>
          </cell>
          <cell r="X125">
            <v>3.5903323265457154</v>
          </cell>
        </row>
        <row r="126">
          <cell r="A126" t="str">
            <v>Noramco USA</v>
          </cell>
          <cell r="C126">
            <v>105451</v>
          </cell>
          <cell r="D126">
            <v>109831</v>
          </cell>
          <cell r="E126">
            <v>97286</v>
          </cell>
          <cell r="G126">
            <v>-4380</v>
          </cell>
          <cell r="H126">
            <v>-3.9879451156777237</v>
          </cell>
          <cell r="I126">
            <v>-4380</v>
          </cell>
          <cell r="K126">
            <v>-3.9879451156777237</v>
          </cell>
          <cell r="L126">
            <v>0</v>
          </cell>
          <cell r="N126">
            <v>0</v>
          </cell>
          <cell r="O126">
            <v>8165</v>
          </cell>
          <cell r="Q126">
            <v>8.3927800505725365</v>
          </cell>
          <cell r="R126">
            <v>8165</v>
          </cell>
          <cell r="U126">
            <v>8.3927800505725365</v>
          </cell>
          <cell r="V126">
            <v>0</v>
          </cell>
          <cell r="X126">
            <v>0</v>
          </cell>
        </row>
        <row r="127">
          <cell r="A127" t="str">
            <v>Alza Mfg Ireland</v>
          </cell>
          <cell r="C127">
            <v>38144</v>
          </cell>
          <cell r="D127">
            <v>31182</v>
          </cell>
          <cell r="E127">
            <v>10219</v>
          </cell>
          <cell r="G127">
            <v>6962</v>
          </cell>
          <cell r="H127">
            <v>22.326983516131101</v>
          </cell>
          <cell r="I127">
            <v>1450.8848329048842</v>
          </cell>
          <cell r="K127">
            <v>4.6529562982005137</v>
          </cell>
          <cell r="L127">
            <v>5511.1151670951149</v>
          </cell>
          <cell r="N127">
            <v>17.674027217930583</v>
          </cell>
          <cell r="O127">
            <v>27925</v>
          </cell>
          <cell r="Q127">
            <v>273.26548585967316</v>
          </cell>
          <cell r="R127">
            <v>26735.51832111926</v>
          </cell>
          <cell r="U127">
            <v>261.62558294470358</v>
          </cell>
          <cell r="V127">
            <v>1189.4816788807373</v>
          </cell>
          <cell r="X127">
            <v>11.639902914969571</v>
          </cell>
        </row>
        <row r="128">
          <cell r="A128" t="str">
            <v>Subtot Sourcing</v>
          </cell>
          <cell r="B128" t="str">
            <v>Subtot Sourcing</v>
          </cell>
          <cell r="C128">
            <v>359209</v>
          </cell>
          <cell r="D128">
            <v>329172</v>
          </cell>
          <cell r="E128">
            <v>311968</v>
          </cell>
          <cell r="G128">
            <v>30037</v>
          </cell>
          <cell r="H128">
            <v>9.1250167085900404</v>
          </cell>
          <cell r="J128">
            <v>-4894.9033149300303</v>
          </cell>
          <cell r="L128">
            <v>-1.487035141181519</v>
          </cell>
          <cell r="N128">
            <v>34931.90331493003</v>
          </cell>
          <cell r="Q128">
            <v>10.612051849771561</v>
          </cell>
          <cell r="S128">
            <v>47241</v>
          </cell>
          <cell r="V128">
            <v>15.142899271720175</v>
          </cell>
          <cell r="X128">
            <v>39737.957141890118</v>
          </cell>
          <cell r="Z128">
            <v>12.737831169187261</v>
          </cell>
          <cell r="AA128">
            <v>7503.042858109884</v>
          </cell>
          <cell r="AC128">
            <v>2.4050681025329141</v>
          </cell>
        </row>
        <row r="129">
          <cell r="A129" t="str">
            <v>Ttl Shetty</v>
          </cell>
          <cell r="B129" t="str">
            <v>Ttl Shetty</v>
          </cell>
          <cell r="C129">
            <v>494050</v>
          </cell>
          <cell r="D129">
            <v>445418</v>
          </cell>
          <cell r="E129">
            <v>443646</v>
          </cell>
          <cell r="G129">
            <v>48632</v>
          </cell>
          <cell r="H129">
            <v>10.918283499993265</v>
          </cell>
          <cell r="J129">
            <v>-5779.6691018178199</v>
          </cell>
          <cell r="L129">
            <v>-1.2975831919270935</v>
          </cell>
          <cell r="N129">
            <v>54411.669101817824</v>
          </cell>
          <cell r="Q129">
            <v>12.215866691920359</v>
          </cell>
          <cell r="S129">
            <v>50404</v>
          </cell>
          <cell r="V129">
            <v>11.361310594482989</v>
          </cell>
          <cell r="X129">
            <v>38698.57613247152</v>
          </cell>
          <cell r="Z129">
            <v>8.7228502302447257</v>
          </cell>
          <cell r="AA129">
            <v>11705.423867528481</v>
          </cell>
          <cell r="AC129">
            <v>2.6384603642382651</v>
          </cell>
        </row>
        <row r="130">
          <cell r="A130" t="str">
            <v>Total Shetty/Sourcings</v>
          </cell>
          <cell r="B130" t="str">
            <v>Total Shetty/Sourcings</v>
          </cell>
          <cell r="C130">
            <v>494050</v>
          </cell>
          <cell r="D130">
            <v>445418</v>
          </cell>
          <cell r="E130">
            <v>443646</v>
          </cell>
          <cell r="G130">
            <v>48632</v>
          </cell>
          <cell r="H130">
            <v>10.918283499993265</v>
          </cell>
          <cell r="J130">
            <v>-5779.6691018178199</v>
          </cell>
          <cell r="L130">
            <v>-1.2975831919270935</v>
          </cell>
          <cell r="N130">
            <v>54411.669101817824</v>
          </cell>
          <cell r="Q130">
            <v>12.215866691920359</v>
          </cell>
          <cell r="S130">
            <v>50404</v>
          </cell>
          <cell r="V130">
            <v>11.361310594482989</v>
          </cell>
          <cell r="X130">
            <v>38698.57613247152</v>
          </cell>
          <cell r="Z130">
            <v>8.7228502302447257</v>
          </cell>
          <cell r="AA130">
            <v>11705.423867528481</v>
          </cell>
          <cell r="AC130">
            <v>2.6384603642382651</v>
          </cell>
        </row>
        <row r="132">
          <cell r="A132" t="str">
            <v>Tibotec-Virco Belgium</v>
          </cell>
          <cell r="C132">
            <v>11431</v>
          </cell>
          <cell r="D132">
            <v>8042</v>
          </cell>
          <cell r="E132">
            <v>8515</v>
          </cell>
          <cell r="G132">
            <v>3389</v>
          </cell>
          <cell r="H132">
            <v>42.141258393434477</v>
          </cell>
          <cell r="I132">
            <v>1737.4567655120857</v>
          </cell>
          <cell r="K132">
            <v>21.604784450535764</v>
          </cell>
          <cell r="L132">
            <v>1651.5432344879143</v>
          </cell>
          <cell r="N132">
            <v>20.536473942898706</v>
          </cell>
          <cell r="O132">
            <v>2916</v>
          </cell>
          <cell r="Q132">
            <v>34.245449207281268</v>
          </cell>
          <cell r="R132">
            <v>2559.9466950959486</v>
          </cell>
          <cell r="U132">
            <v>30.063965884861403</v>
          </cell>
          <cell r="V132">
            <v>356.05330490405117</v>
          </cell>
          <cell r="X132">
            <v>4.1814833224198633</v>
          </cell>
        </row>
        <row r="133">
          <cell r="A133" t="str">
            <v>Alza USA</v>
          </cell>
          <cell r="C133">
            <v>0</v>
          </cell>
          <cell r="D133">
            <v>116031</v>
          </cell>
          <cell r="E133">
            <v>0</v>
          </cell>
          <cell r="G133">
            <v>-116031</v>
          </cell>
          <cell r="H133">
            <v>-100</v>
          </cell>
          <cell r="I133">
            <v>-116031</v>
          </cell>
          <cell r="K133">
            <v>-100</v>
          </cell>
          <cell r="L133">
            <v>0</v>
          </cell>
          <cell r="N133">
            <v>0</v>
          </cell>
          <cell r="O133">
            <v>0</v>
          </cell>
          <cell r="Q133">
            <v>0</v>
          </cell>
          <cell r="R133">
            <v>0</v>
          </cell>
          <cell r="U133">
            <v>0</v>
          </cell>
          <cell r="V133">
            <v>0</v>
          </cell>
          <cell r="X133">
            <v>0</v>
          </cell>
        </row>
        <row r="134">
          <cell r="A134" t="str">
            <v>Total Peterson</v>
          </cell>
          <cell r="B134" t="str">
            <v>Total Peterson</v>
          </cell>
          <cell r="C134">
            <v>11431</v>
          </cell>
          <cell r="D134">
            <v>124073</v>
          </cell>
          <cell r="E134">
            <v>8515</v>
          </cell>
          <cell r="G134">
            <v>-112642</v>
          </cell>
          <cell r="H134">
            <v>-90.786875468474207</v>
          </cell>
          <cell r="J134">
            <v>-114293.54323448792</v>
          </cell>
          <cell r="L134">
            <v>-92.117981538681192</v>
          </cell>
          <cell r="N134">
            <v>1651.5432344879209</v>
          </cell>
          <cell r="Q134">
            <v>1.3311060702069699</v>
          </cell>
          <cell r="S134">
            <v>2916</v>
          </cell>
          <cell r="V134">
            <v>34.245449207281268</v>
          </cell>
          <cell r="X134">
            <v>2559.9466950959486</v>
          </cell>
          <cell r="Z134">
            <v>30.06396588486141</v>
          </cell>
          <cell r="AA134">
            <v>356.05330490405117</v>
          </cell>
          <cell r="AC134">
            <v>4.181483322419858</v>
          </cell>
        </row>
        <row r="135">
          <cell r="A135" t="str">
            <v>Ttl Pharm ex Corp + Grp E</v>
          </cell>
          <cell r="B135" t="str">
            <v>Ttl Pharm ex Corp + Grp E</v>
          </cell>
          <cell r="C135">
            <v>20099767</v>
          </cell>
          <cell r="D135">
            <v>20772777</v>
          </cell>
          <cell r="E135">
            <v>18672698</v>
          </cell>
          <cell r="G135">
            <v>-673010</v>
          </cell>
          <cell r="H135">
            <v>-3.2398653295127566</v>
          </cell>
          <cell r="J135">
            <v>-1438940.1082497451</v>
          </cell>
          <cell r="L135">
            <v>-6.9270473959728394</v>
          </cell>
          <cell r="N135">
            <v>765930.1082497451</v>
          </cell>
          <cell r="Q135">
            <v>3.6871820664600832</v>
          </cell>
          <cell r="S135">
            <v>1427069</v>
          </cell>
          <cell r="V135">
            <v>7.6425431397219619</v>
          </cell>
          <cell r="X135">
            <v>1253663.370690156</v>
          </cell>
          <cell r="Z135">
            <v>6.7138844675266318</v>
          </cell>
          <cell r="AA135">
            <v>173405.62930984393</v>
          </cell>
          <cell r="AC135">
            <v>0.92865867219532905</v>
          </cell>
        </row>
        <row r="138">
          <cell r="A138" t="str">
            <v>Pharmaceutical Grp w/aj</v>
          </cell>
          <cell r="B138" t="str">
            <v>Pharmaceutical Grp w/aj</v>
          </cell>
          <cell r="C138">
            <v>20099767</v>
          </cell>
          <cell r="D138">
            <v>20772777</v>
          </cell>
          <cell r="E138">
            <v>18672698</v>
          </cell>
          <cell r="G138">
            <v>-673010</v>
          </cell>
          <cell r="H138">
            <v>-3.2398653295127566</v>
          </cell>
          <cell r="J138">
            <v>-1438940.1082497451</v>
          </cell>
          <cell r="L138">
            <v>-6.9270473959728394</v>
          </cell>
          <cell r="N138">
            <v>765930.1082497451</v>
          </cell>
          <cell r="Q138">
            <v>3.6871820664600832</v>
          </cell>
          <cell r="S138">
            <v>1427069</v>
          </cell>
          <cell r="V138">
            <v>7.6425431397219619</v>
          </cell>
          <cell r="X138">
            <v>1253663.370690156</v>
          </cell>
          <cell r="Z138">
            <v>6.7138844675266318</v>
          </cell>
          <cell r="AA138">
            <v>173405.62930984393</v>
          </cell>
          <cell r="AC138">
            <v>0.92865867219532905</v>
          </cell>
        </row>
      </sheetData>
      <sheetData sheetId="12">
        <row r="13">
          <cell r="A13" t="str">
            <v>Ortho-McNeil Pharm U</v>
          </cell>
          <cell r="C13">
            <v>1057496</v>
          </cell>
          <cell r="D13">
            <v>1072604</v>
          </cell>
          <cell r="E13">
            <v>1133260</v>
          </cell>
          <cell r="G13">
            <v>-15108</v>
          </cell>
          <cell r="H13">
            <v>-1.4085347434840818</v>
          </cell>
          <cell r="I13">
            <v>-15108</v>
          </cell>
          <cell r="K13">
            <v>-1.4085347434840818</v>
          </cell>
          <cell r="L13">
            <v>0</v>
          </cell>
          <cell r="N13">
            <v>0</v>
          </cell>
          <cell r="O13">
            <v>-75764</v>
          </cell>
          <cell r="Q13">
            <v>-6.6854914141503272</v>
          </cell>
          <cell r="R13">
            <v>-75764</v>
          </cell>
          <cell r="U13">
            <v>-6.6854914141503272</v>
          </cell>
          <cell r="V13">
            <v>0</v>
          </cell>
          <cell r="X13">
            <v>0</v>
          </cell>
        </row>
        <row r="14">
          <cell r="A14" t="str">
            <v>Total OMP</v>
          </cell>
          <cell r="B14" t="str">
            <v>Total OMP</v>
          </cell>
          <cell r="C14">
            <v>1057496</v>
          </cell>
          <cell r="D14">
            <v>1072604</v>
          </cell>
          <cell r="E14">
            <v>1133260</v>
          </cell>
          <cell r="G14">
            <v>-15108</v>
          </cell>
          <cell r="H14">
            <v>-1.4085347434840818</v>
          </cell>
          <cell r="J14">
            <v>-15108</v>
          </cell>
          <cell r="L14">
            <v>-1.4085347434840818</v>
          </cell>
          <cell r="N14">
            <v>0</v>
          </cell>
          <cell r="Q14">
            <v>0</v>
          </cell>
          <cell r="S14">
            <v>-75764</v>
          </cell>
          <cell r="V14">
            <v>-6.6854914141503272</v>
          </cell>
          <cell r="X14">
            <v>-75764</v>
          </cell>
          <cell r="Z14">
            <v>-6.6854914141503272</v>
          </cell>
          <cell r="AA14">
            <v>0</v>
          </cell>
          <cell r="AC14">
            <v>0</v>
          </cell>
        </row>
        <row r="15">
          <cell r="A15" t="str">
            <v>Janssen USA</v>
          </cell>
          <cell r="C15">
            <v>955684</v>
          </cell>
          <cell r="D15">
            <v>910909</v>
          </cell>
          <cell r="E15">
            <v>803905</v>
          </cell>
          <cell r="G15">
            <v>44775</v>
          </cell>
          <cell r="H15">
            <v>4.9154196522374907</v>
          </cell>
          <cell r="I15">
            <v>44775</v>
          </cell>
          <cell r="K15">
            <v>4.9154196522374916</v>
          </cell>
          <cell r="L15">
            <v>0</v>
          </cell>
          <cell r="N15">
            <v>-1.7053025658242404E-15</v>
          </cell>
          <cell r="O15">
            <v>151779</v>
          </cell>
          <cell r="Q15">
            <v>18.880215945914006</v>
          </cell>
          <cell r="R15">
            <v>151779</v>
          </cell>
          <cell r="U15">
            <v>18.880215945914003</v>
          </cell>
          <cell r="V15">
            <v>1.8626451492309571E-11</v>
          </cell>
          <cell r="X15">
            <v>2.2737367544323206E-15</v>
          </cell>
        </row>
        <row r="16">
          <cell r="A16" t="str">
            <v>Janssen CFC PR</v>
          </cell>
          <cell r="C16">
            <v>107784</v>
          </cell>
          <cell r="D16">
            <v>149162</v>
          </cell>
          <cell r="E16">
            <v>112505</v>
          </cell>
          <cell r="G16">
            <v>-41378</v>
          </cell>
          <cell r="H16">
            <v>-27.740309194030651</v>
          </cell>
          <cell r="I16">
            <v>-41378</v>
          </cell>
          <cell r="K16">
            <v>-27.740309194030651</v>
          </cell>
          <cell r="L16">
            <v>0</v>
          </cell>
          <cell r="N16">
            <v>0</v>
          </cell>
          <cell r="O16">
            <v>-4721</v>
          </cell>
          <cell r="Q16">
            <v>-4.1962579440913741</v>
          </cell>
          <cell r="R16">
            <v>-4721</v>
          </cell>
          <cell r="U16">
            <v>-4.1962579440913741</v>
          </cell>
          <cell r="V16">
            <v>0</v>
          </cell>
          <cell r="X16">
            <v>0</v>
          </cell>
        </row>
        <row r="17">
          <cell r="A17" t="str">
            <v>Ttl Janssen USA</v>
          </cell>
          <cell r="B17" t="str">
            <v>Ttl Janssen USA</v>
          </cell>
          <cell r="C17">
            <v>1063468</v>
          </cell>
          <cell r="D17">
            <v>1060071</v>
          </cell>
          <cell r="E17">
            <v>916410</v>
          </cell>
          <cell r="G17">
            <v>3397</v>
          </cell>
          <cell r="H17">
            <v>0.32045023399376077</v>
          </cell>
          <cell r="J17">
            <v>3397</v>
          </cell>
          <cell r="L17">
            <v>0.32045023399376121</v>
          </cell>
          <cell r="N17">
            <v>-4.6566128730773927E-12</v>
          </cell>
          <cell r="Q17">
            <v>-4.9737991503207018E-16</v>
          </cell>
          <cell r="S17">
            <v>147058</v>
          </cell>
          <cell r="V17">
            <v>16.04718412064469</v>
          </cell>
          <cell r="X17">
            <v>147058</v>
          </cell>
          <cell r="Z17">
            <v>16.047184120644687</v>
          </cell>
          <cell r="AA17">
            <v>1.8626451492309571E-11</v>
          </cell>
          <cell r="AC17">
            <v>0</v>
          </cell>
        </row>
        <row r="18">
          <cell r="A18" t="str">
            <v>Jan-Ortho Canada</v>
          </cell>
          <cell r="C18">
            <v>19452</v>
          </cell>
          <cell r="D18">
            <v>13602</v>
          </cell>
          <cell r="E18">
            <v>5594</v>
          </cell>
          <cell r="G18">
            <v>5850</v>
          </cell>
          <cell r="H18">
            <v>43.008381120423465</v>
          </cell>
          <cell r="I18">
            <v>3091.4209794101289</v>
          </cell>
          <cell r="K18">
            <v>22.727694305323691</v>
          </cell>
          <cell r="L18">
            <v>2758.579020589872</v>
          </cell>
          <cell r="N18">
            <v>20.280686815099777</v>
          </cell>
          <cell r="O18">
            <v>13858</v>
          </cell>
          <cell r="Q18">
            <v>247.72971040400429</v>
          </cell>
          <cell r="R18">
            <v>13172.029915071618</v>
          </cell>
          <cell r="U18">
            <v>235.46710609709726</v>
          </cell>
          <cell r="V18">
            <v>685.97008492837892</v>
          </cell>
          <cell r="X18">
            <v>12.26260430690705</v>
          </cell>
        </row>
        <row r="19">
          <cell r="A19" t="str">
            <v>JOI Canada</v>
          </cell>
          <cell r="B19" t="str">
            <v>JOI Canada</v>
          </cell>
          <cell r="C19">
            <v>19452</v>
          </cell>
          <cell r="D19">
            <v>13602</v>
          </cell>
          <cell r="E19">
            <v>5594</v>
          </cell>
          <cell r="G19">
            <v>5850</v>
          </cell>
          <cell r="H19">
            <v>43.008381120423465</v>
          </cell>
          <cell r="J19">
            <v>3091.4209794101289</v>
          </cell>
          <cell r="L19">
            <v>22.727694305323691</v>
          </cell>
          <cell r="N19">
            <v>2758.579020589872</v>
          </cell>
          <cell r="Q19">
            <v>20.280686815099777</v>
          </cell>
          <cell r="S19">
            <v>13858</v>
          </cell>
          <cell r="V19">
            <v>247.72971040400429</v>
          </cell>
          <cell r="X19">
            <v>13172.029915071618</v>
          </cell>
          <cell r="Z19">
            <v>235.46710609709729</v>
          </cell>
          <cell r="AA19">
            <v>685.97008492837892</v>
          </cell>
          <cell r="AC19">
            <v>12.262604306907015</v>
          </cell>
        </row>
        <row r="20">
          <cell r="A20" t="str">
            <v>Ortho Biotech Int'l</v>
          </cell>
          <cell r="C20">
            <v>-8486</v>
          </cell>
          <cell r="D20">
            <v>-5563</v>
          </cell>
          <cell r="E20">
            <v>-8486</v>
          </cell>
          <cell r="G20">
            <v>-2923</v>
          </cell>
          <cell r="H20">
            <v>-52.543591587273056</v>
          </cell>
          <cell r="I20">
            <v>-2923</v>
          </cell>
          <cell r="K20">
            <v>-52.543591587273056</v>
          </cell>
          <cell r="L20">
            <v>0</v>
          </cell>
          <cell r="N20">
            <v>0</v>
          </cell>
          <cell r="O20">
            <v>0</v>
          </cell>
          <cell r="Q20">
            <v>0</v>
          </cell>
          <cell r="R20">
            <v>0</v>
          </cell>
          <cell r="U20">
            <v>0</v>
          </cell>
          <cell r="V20">
            <v>0</v>
          </cell>
          <cell r="X20">
            <v>0</v>
          </cell>
        </row>
        <row r="21">
          <cell r="A21" t="str">
            <v>Alza Sourcing USA</v>
          </cell>
          <cell r="C21">
            <v>66561</v>
          </cell>
          <cell r="D21">
            <v>0</v>
          </cell>
          <cell r="E21">
            <v>115622</v>
          </cell>
          <cell r="G21">
            <v>66561</v>
          </cell>
          <cell r="H21">
            <v>0</v>
          </cell>
          <cell r="I21">
            <v>66561</v>
          </cell>
          <cell r="K21">
            <v>0</v>
          </cell>
          <cell r="L21">
            <v>0</v>
          </cell>
          <cell r="N21">
            <v>0</v>
          </cell>
          <cell r="O21">
            <v>-49061</v>
          </cell>
          <cell r="Q21">
            <v>-42.432236079638812</v>
          </cell>
          <cell r="R21">
            <v>-49061</v>
          </cell>
          <cell r="U21">
            <v>-42.432236079638812</v>
          </cell>
          <cell r="V21">
            <v>-9.3132257461547854E-12</v>
          </cell>
          <cell r="X21">
            <v>0</v>
          </cell>
        </row>
        <row r="22">
          <cell r="A22" t="str">
            <v>Ttl Norton</v>
          </cell>
          <cell r="B22" t="str">
            <v>Ttl Norton</v>
          </cell>
          <cell r="C22">
            <v>2198491</v>
          </cell>
          <cell r="D22">
            <v>2140714</v>
          </cell>
          <cell r="E22">
            <v>2162400</v>
          </cell>
          <cell r="G22">
            <v>57777</v>
          </cell>
          <cell r="H22">
            <v>2.6989593191804233</v>
          </cell>
          <cell r="J22">
            <v>55018.420979410133</v>
          </cell>
          <cell r="L22">
            <v>2.5700967518038436</v>
          </cell>
          <cell r="N22">
            <v>2758.5790205898602</v>
          </cell>
          <cell r="Q22">
            <v>0.12886256737657958</v>
          </cell>
          <cell r="S22">
            <v>36091</v>
          </cell>
          <cell r="V22">
            <v>1.6690251572327046</v>
          </cell>
          <cell r="X22">
            <v>35405.029915071609</v>
          </cell>
          <cell r="Z22">
            <v>1.6373025302937294</v>
          </cell>
          <cell r="AA22">
            <v>685.97008492839063</v>
          </cell>
          <cell r="AC22">
            <v>3.1722626938974659E-2</v>
          </cell>
        </row>
        <row r="23">
          <cell r="A23" t="str">
            <v>Ortho Biotech Canada</v>
          </cell>
          <cell r="C23">
            <v>-879</v>
          </cell>
          <cell r="D23">
            <v>628</v>
          </cell>
          <cell r="E23">
            <v>4427</v>
          </cell>
          <cell r="G23">
            <v>-1507</v>
          </cell>
          <cell r="H23">
            <v>-239.96815286624201</v>
          </cell>
          <cell r="I23">
            <v>-1385.6475327291037</v>
          </cell>
          <cell r="K23">
            <v>-220.64451158106746</v>
          </cell>
          <cell r="L23">
            <v>-121.35246727089631</v>
          </cell>
          <cell r="N23">
            <v>-19.323641285174563</v>
          </cell>
          <cell r="O23">
            <v>-5306</v>
          </cell>
          <cell r="Q23">
            <v>-119.85543257284843</v>
          </cell>
          <cell r="R23">
            <v>-5276.6549182954177</v>
          </cell>
          <cell r="U23">
            <v>-119.19256648510091</v>
          </cell>
          <cell r="V23">
            <v>-29.345081704581389</v>
          </cell>
          <cell r="X23">
            <v>-0.66286608774751588</v>
          </cell>
        </row>
        <row r="24">
          <cell r="A24" t="str">
            <v>OBI Canada</v>
          </cell>
          <cell r="B24" t="str">
            <v>OBI Canada</v>
          </cell>
          <cell r="C24">
            <v>-879</v>
          </cell>
          <cell r="D24">
            <v>628</v>
          </cell>
          <cell r="E24">
            <v>4427</v>
          </cell>
          <cell r="G24">
            <v>-1507</v>
          </cell>
          <cell r="H24">
            <v>-239.96815286624201</v>
          </cell>
          <cell r="J24">
            <v>-1385.6475327291037</v>
          </cell>
          <cell r="L24">
            <v>-220.64451158106749</v>
          </cell>
          <cell r="N24">
            <v>-121.35246727089631</v>
          </cell>
          <cell r="Q24">
            <v>-19.323641285174528</v>
          </cell>
          <cell r="S24">
            <v>-5306</v>
          </cell>
          <cell r="V24">
            <v>-119.85543257284843</v>
          </cell>
          <cell r="X24">
            <v>-5276.6549182954177</v>
          </cell>
          <cell r="Z24">
            <v>-119.19256648510094</v>
          </cell>
          <cell r="AA24">
            <v>-29.345081704581389</v>
          </cell>
          <cell r="AC24">
            <v>-0.66286608774746125</v>
          </cell>
        </row>
        <row r="25">
          <cell r="A25" t="str">
            <v>Ortho Biotech France</v>
          </cell>
          <cell r="C25">
            <v>-19567</v>
          </cell>
          <cell r="D25">
            <v>-3465</v>
          </cell>
          <cell r="E25">
            <v>-13087</v>
          </cell>
          <cell r="G25">
            <v>-16102</v>
          </cell>
          <cell r="H25">
            <v>-464.70418470418474</v>
          </cell>
          <cell r="I25">
            <v>-13284.505208333332</v>
          </cell>
          <cell r="K25">
            <v>-383.39120370370364</v>
          </cell>
          <cell r="L25">
            <v>-2817.4947916666697</v>
          </cell>
          <cell r="N25">
            <v>-81.312981000481159</v>
          </cell>
          <cell r="O25">
            <v>-6480</v>
          </cell>
          <cell r="Q25">
            <v>-49.514785665163913</v>
          </cell>
          <cell r="R25">
            <v>-5870.0295673285354</v>
          </cell>
          <cell r="U25">
            <v>-44.853897511488775</v>
          </cell>
          <cell r="V25">
            <v>-609.97043267146341</v>
          </cell>
          <cell r="X25">
            <v>-4.6608881536751232</v>
          </cell>
        </row>
        <row r="26">
          <cell r="A26" t="str">
            <v>Ortho Biotech German</v>
          </cell>
          <cell r="C26">
            <v>-3638</v>
          </cell>
          <cell r="D26">
            <v>-41</v>
          </cell>
          <cell r="E26">
            <v>-3430</v>
          </cell>
          <cell r="G26">
            <v>-3597</v>
          </cell>
          <cell r="H26">
            <v>-8773.1707317073178</v>
          </cell>
          <cell r="I26">
            <v>-2991.0476190476188</v>
          </cell>
          <cell r="K26">
            <v>-7295.2380952380963</v>
          </cell>
          <cell r="L26">
            <v>-605.95238095238108</v>
          </cell>
          <cell r="N26">
            <v>-1477.932636469222</v>
          </cell>
          <cell r="O26">
            <v>-208</v>
          </cell>
          <cell r="Q26">
            <v>-6.0641399416909625</v>
          </cell>
          <cell r="R26">
            <v>-94.17466093284817</v>
          </cell>
          <cell r="U26">
            <v>-2.745616936817731</v>
          </cell>
          <cell r="V26">
            <v>-113.82533906715182</v>
          </cell>
          <cell r="X26">
            <v>-3.3185230048732333</v>
          </cell>
        </row>
        <row r="27">
          <cell r="A27" t="str">
            <v>Ortho Biotech Italy</v>
          </cell>
          <cell r="C27">
            <v>-8592</v>
          </cell>
          <cell r="D27">
            <v>523</v>
          </cell>
          <cell r="E27">
            <v>-8436</v>
          </cell>
          <cell r="G27">
            <v>-9115</v>
          </cell>
          <cell r="H27">
            <v>-1742.8298279158701</v>
          </cell>
          <cell r="I27">
            <v>-7886.1573896353166</v>
          </cell>
          <cell r="K27">
            <v>-1507.8694817658352</v>
          </cell>
          <cell r="L27">
            <v>-1228.8426103646832</v>
          </cell>
          <cell r="N27">
            <v>-234.96034615003504</v>
          </cell>
          <cell r="O27">
            <v>-156</v>
          </cell>
          <cell r="Q27">
            <v>-1.8492176386913231</v>
          </cell>
          <cell r="R27">
            <v>110.10387513455329</v>
          </cell>
          <cell r="U27">
            <v>1.3051668460710442</v>
          </cell>
          <cell r="V27">
            <v>-266.10387513455333</v>
          </cell>
          <cell r="X27">
            <v>-3.1543844847623679</v>
          </cell>
        </row>
        <row r="28">
          <cell r="A28" t="str">
            <v>Ortho Biotech UK</v>
          </cell>
          <cell r="C28">
            <v>548</v>
          </cell>
          <cell r="D28">
            <v>279</v>
          </cell>
          <cell r="E28">
            <v>633</v>
          </cell>
          <cell r="G28">
            <v>269</v>
          </cell>
          <cell r="H28">
            <v>96.415770609319011</v>
          </cell>
          <cell r="I28">
            <v>244.70949720670396</v>
          </cell>
          <cell r="K28">
            <v>87.709497206703915</v>
          </cell>
          <cell r="L28">
            <v>24.290502793296039</v>
          </cell>
          <cell r="N28">
            <v>8.7062734026151158</v>
          </cell>
          <cell r="O28">
            <v>-85</v>
          </cell>
          <cell r="Q28">
            <v>-13.428120063191155</v>
          </cell>
          <cell r="R28">
            <v>-86.244215938303327</v>
          </cell>
          <cell r="U28">
            <v>-13.624678663239074</v>
          </cell>
          <cell r="V28">
            <v>1.244215938303314</v>
          </cell>
          <cell r="X28">
            <v>0.19655860004791975</v>
          </cell>
        </row>
        <row r="29">
          <cell r="A29" t="str">
            <v>OBI Europe</v>
          </cell>
          <cell r="B29" t="str">
            <v>OBI Europe</v>
          </cell>
          <cell r="C29">
            <v>-31249</v>
          </cell>
          <cell r="D29">
            <v>-2704</v>
          </cell>
          <cell r="E29">
            <v>-24320</v>
          </cell>
          <cell r="G29">
            <v>-28545</v>
          </cell>
          <cell r="H29">
            <v>-1055.6582840236688</v>
          </cell>
          <cell r="J29">
            <v>-23917.000719809566</v>
          </cell>
          <cell r="L29">
            <v>-884.50446448999867</v>
          </cell>
          <cell r="N29">
            <v>-4627.9992801904355</v>
          </cell>
          <cell r="Q29">
            <v>-171.15381953367017</v>
          </cell>
          <cell r="S29">
            <v>-6929</v>
          </cell>
          <cell r="V29">
            <v>-28.490953947368421</v>
          </cell>
          <cell r="X29">
            <v>-5940.3445690651333</v>
          </cell>
          <cell r="Z29">
            <v>-24.42575891885334</v>
          </cell>
          <cell r="AA29">
            <v>-988.6554309348669</v>
          </cell>
          <cell r="AC29">
            <v>-4.065195028515082</v>
          </cell>
        </row>
        <row r="30">
          <cell r="A30" t="str">
            <v>Ortho Biotech Manati</v>
          </cell>
          <cell r="C30">
            <v>114649</v>
          </cell>
          <cell r="D30">
            <v>184528</v>
          </cell>
          <cell r="E30">
            <v>115871</v>
          </cell>
          <cell r="G30">
            <v>-69879</v>
          </cell>
          <cell r="H30">
            <v>-37.869049683516863</v>
          </cell>
          <cell r="I30">
            <v>-69879</v>
          </cell>
          <cell r="K30">
            <v>-37.869049683516863</v>
          </cell>
          <cell r="L30">
            <v>0</v>
          </cell>
          <cell r="N30">
            <v>0</v>
          </cell>
          <cell r="O30">
            <v>-1222</v>
          </cell>
          <cell r="Q30">
            <v>-1.0546210872435726</v>
          </cell>
          <cell r="R30">
            <v>-1222</v>
          </cell>
          <cell r="U30">
            <v>-1.0546210872435724</v>
          </cell>
          <cell r="V30">
            <v>-1.4551915228366852E-13</v>
          </cell>
          <cell r="X30">
            <v>-4.263256414560601E-16</v>
          </cell>
        </row>
        <row r="31">
          <cell r="A31" t="str">
            <v>Ortho Biotech Zug</v>
          </cell>
          <cell r="C31">
            <v>96118</v>
          </cell>
          <cell r="D31">
            <v>140090</v>
          </cell>
          <cell r="E31">
            <v>75394</v>
          </cell>
          <cell r="G31">
            <v>-43972</v>
          </cell>
          <cell r="H31">
            <v>-31.388393175815544</v>
          </cell>
          <cell r="I31">
            <v>-57857.640941277452</v>
          </cell>
          <cell r="K31">
            <v>-41.300336170517141</v>
          </cell>
          <cell r="L31">
            <v>13885.640941277445</v>
          </cell>
          <cell r="N31">
            <v>9.9119429947015938</v>
          </cell>
          <cell r="O31">
            <v>20724</v>
          </cell>
          <cell r="Q31">
            <v>27.487598482637878</v>
          </cell>
          <cell r="R31">
            <v>17725.74824669657</v>
          </cell>
          <cell r="U31">
            <v>23.510820816903955</v>
          </cell>
          <cell r="V31">
            <v>2998.2517533034297</v>
          </cell>
          <cell r="X31">
            <v>3.9767776657339211</v>
          </cell>
        </row>
        <row r="32">
          <cell r="A32" t="str">
            <v>OBII Sourcing</v>
          </cell>
          <cell r="B32" t="str">
            <v>OBII Sourcing</v>
          </cell>
          <cell r="C32">
            <v>210767</v>
          </cell>
          <cell r="D32">
            <v>324618</v>
          </cell>
          <cell r="E32">
            <v>191265</v>
          </cell>
          <cell r="G32">
            <v>-113851</v>
          </cell>
          <cell r="H32">
            <v>-35.072300365352504</v>
          </cell>
          <cell r="J32">
            <v>-127736.64094127745</v>
          </cell>
          <cell r="L32">
            <v>-39.349833016430843</v>
          </cell>
          <cell r="N32">
            <v>13885.640941277445</v>
          </cell>
          <cell r="Q32">
            <v>4.2775326510783316</v>
          </cell>
          <cell r="S32">
            <v>19502</v>
          </cell>
          <cell r="V32">
            <v>10.196324471283297</v>
          </cell>
          <cell r="X32">
            <v>16503.748246696567</v>
          </cell>
          <cell r="Z32">
            <v>8.6287340844883129</v>
          </cell>
          <cell r="AA32">
            <v>2998.2517533034297</v>
          </cell>
          <cell r="AC32">
            <v>1.567590386794983</v>
          </cell>
        </row>
        <row r="33">
          <cell r="A33" t="str">
            <v>Ttl Webb</v>
          </cell>
          <cell r="B33" t="str">
            <v>Ttl Webb</v>
          </cell>
          <cell r="C33">
            <v>178639</v>
          </cell>
          <cell r="D33">
            <v>322542</v>
          </cell>
          <cell r="E33">
            <v>171372</v>
          </cell>
          <cell r="G33">
            <v>-143903</v>
          </cell>
          <cell r="H33">
            <v>-44.615274909934207</v>
          </cell>
          <cell r="J33">
            <v>-153039.2891938161</v>
          </cell>
          <cell r="L33">
            <v>-47.447863904178725</v>
          </cell>
          <cell r="N33">
            <v>9136.2891938161101</v>
          </cell>
          <cell r="Q33">
            <v>2.8325889942445337</v>
          </cell>
          <cell r="S33">
            <v>7267</v>
          </cell>
          <cell r="V33">
            <v>4.2404826926218986</v>
          </cell>
          <cell r="X33">
            <v>5286.7487593360174</v>
          </cell>
          <cell r="Z33">
            <v>3.0849548113670955</v>
          </cell>
          <cell r="AA33">
            <v>1980.2512406639814</v>
          </cell>
          <cell r="AC33">
            <v>1.155527881254804</v>
          </cell>
        </row>
        <row r="34">
          <cell r="A34" t="str">
            <v>Ortho Biotech USA</v>
          </cell>
          <cell r="C34">
            <v>965100</v>
          </cell>
          <cell r="D34">
            <v>1556527</v>
          </cell>
          <cell r="E34">
            <v>1167413</v>
          </cell>
          <cell r="G34">
            <v>-591427</v>
          </cell>
          <cell r="H34">
            <v>-37.996578279721454</v>
          </cell>
          <cell r="I34">
            <v>-591427</v>
          </cell>
          <cell r="K34">
            <v>-37.996578279721454</v>
          </cell>
          <cell r="L34">
            <v>0</v>
          </cell>
          <cell r="N34">
            <v>0</v>
          </cell>
          <cell r="O34">
            <v>-202313</v>
          </cell>
          <cell r="Q34">
            <v>-17.330028019218563</v>
          </cell>
          <cell r="R34">
            <v>-202313</v>
          </cell>
          <cell r="U34">
            <v>-17.33002801921856</v>
          </cell>
          <cell r="V34">
            <v>-3.7252902984619141E-11</v>
          </cell>
          <cell r="X34">
            <v>-2.2737367544323206E-15</v>
          </cell>
        </row>
        <row r="35">
          <cell r="A35" t="str">
            <v>Total OBI USA</v>
          </cell>
          <cell r="B35" t="str">
            <v>Total OBI USA</v>
          </cell>
          <cell r="C35">
            <v>965100</v>
          </cell>
          <cell r="D35">
            <v>1556527</v>
          </cell>
          <cell r="E35">
            <v>1167413</v>
          </cell>
          <cell r="G35">
            <v>-591427</v>
          </cell>
          <cell r="H35">
            <v>-37.996578279721454</v>
          </cell>
          <cell r="J35">
            <v>-591427</v>
          </cell>
          <cell r="L35">
            <v>-37.996578279721454</v>
          </cell>
          <cell r="N35">
            <v>0</v>
          </cell>
          <cell r="Q35">
            <v>0</v>
          </cell>
          <cell r="S35">
            <v>-202313</v>
          </cell>
          <cell r="V35">
            <v>-17.330028019218563</v>
          </cell>
          <cell r="X35">
            <v>-202313</v>
          </cell>
          <cell r="Z35">
            <v>-17.33002801921856</v>
          </cell>
          <cell r="AA35">
            <v>-3.7252902984619141E-11</v>
          </cell>
          <cell r="AC35">
            <v>-2.2737367544323206E-15</v>
          </cell>
        </row>
        <row r="36">
          <cell r="A36" t="str">
            <v>Centocor USA</v>
          </cell>
          <cell r="C36">
            <v>703710</v>
          </cell>
          <cell r="D36">
            <v>667692</v>
          </cell>
          <cell r="E36">
            <v>631514</v>
          </cell>
          <cell r="G36">
            <v>36018</v>
          </cell>
          <cell r="H36">
            <v>5.3944034075591736</v>
          </cell>
          <cell r="I36">
            <v>36018</v>
          </cell>
          <cell r="K36">
            <v>5.3944034075591736</v>
          </cell>
          <cell r="L36">
            <v>0</v>
          </cell>
          <cell r="N36">
            <v>0</v>
          </cell>
          <cell r="O36">
            <v>72196</v>
          </cell>
          <cell r="Q36">
            <v>11.432208945486561</v>
          </cell>
          <cell r="R36">
            <v>72196</v>
          </cell>
          <cell r="U36">
            <v>11.432208945486563</v>
          </cell>
          <cell r="V36">
            <v>0</v>
          </cell>
          <cell r="X36">
            <v>-2.2737367544323206E-15</v>
          </cell>
        </row>
        <row r="37">
          <cell r="A37" t="str">
            <v>Scios Inc USA</v>
          </cell>
          <cell r="C37">
            <v>45570</v>
          </cell>
          <cell r="D37">
            <v>0</v>
          </cell>
          <cell r="E37">
            <v>-8451</v>
          </cell>
          <cell r="G37">
            <v>45570</v>
          </cell>
          <cell r="H37">
            <v>0</v>
          </cell>
          <cell r="I37">
            <v>45570</v>
          </cell>
          <cell r="K37">
            <v>0</v>
          </cell>
          <cell r="L37">
            <v>0</v>
          </cell>
          <cell r="N37">
            <v>0</v>
          </cell>
          <cell r="O37">
            <v>54021</v>
          </cell>
          <cell r="Q37">
            <v>639.22612708555198</v>
          </cell>
          <cell r="R37">
            <v>54021</v>
          </cell>
          <cell r="U37">
            <v>639.22612708555198</v>
          </cell>
          <cell r="V37">
            <v>0</v>
          </cell>
          <cell r="X37">
            <v>0</v>
          </cell>
        </row>
        <row r="38">
          <cell r="A38" t="str">
            <v>Ttl Scodari</v>
          </cell>
          <cell r="B38" t="str">
            <v>Ttl Scodari</v>
          </cell>
          <cell r="C38">
            <v>1893019</v>
          </cell>
          <cell r="D38">
            <v>2546761</v>
          </cell>
          <cell r="E38">
            <v>1961848</v>
          </cell>
          <cell r="G38">
            <v>-653742</v>
          </cell>
          <cell r="H38">
            <v>-25.669546533812952</v>
          </cell>
          <cell r="J38">
            <v>-662878.28919381625</v>
          </cell>
          <cell r="L38">
            <v>-26.028288056626288</v>
          </cell>
          <cell r="N38">
            <v>9136.2891938161847</v>
          </cell>
          <cell r="Q38">
            <v>0.35874152281334321</v>
          </cell>
          <cell r="S38">
            <v>-68829</v>
          </cell>
          <cell r="V38">
            <v>-3.5083757763088683</v>
          </cell>
          <cell r="X38">
            <v>-70809.251240663943</v>
          </cell>
          <cell r="Z38">
            <v>-3.6093138327058942</v>
          </cell>
          <cell r="AA38">
            <v>1980.2512406639382</v>
          </cell>
          <cell r="AC38">
            <v>0.10093805639702623</v>
          </cell>
        </row>
        <row r="39">
          <cell r="A39" t="str">
            <v>Jan-Cil Denmark</v>
          </cell>
          <cell r="C39">
            <v>1856</v>
          </cell>
          <cell r="D39">
            <v>1448</v>
          </cell>
          <cell r="E39">
            <v>1069</v>
          </cell>
          <cell r="G39">
            <v>408</v>
          </cell>
          <cell r="H39">
            <v>28.176795580110497</v>
          </cell>
          <cell r="I39">
            <v>138.00111794298488</v>
          </cell>
          <cell r="K39">
            <v>9.5304639463387346</v>
          </cell>
          <cell r="L39">
            <v>269.99888205701512</v>
          </cell>
          <cell r="N39">
            <v>18.646331633771762</v>
          </cell>
          <cell r="O39">
            <v>787</v>
          </cell>
          <cell r="Q39">
            <v>73.620205799812908</v>
          </cell>
          <cell r="R39">
            <v>728.51616132723098</v>
          </cell>
          <cell r="U39">
            <v>68.14931350114415</v>
          </cell>
          <cell r="V39">
            <v>58.483838672769053</v>
          </cell>
          <cell r="X39">
            <v>5.4708922986687414</v>
          </cell>
        </row>
        <row r="40">
          <cell r="A40" t="str">
            <v>Jan-Cil Finland</v>
          </cell>
          <cell r="C40">
            <v>3626</v>
          </cell>
          <cell r="D40">
            <v>2687</v>
          </cell>
          <cell r="E40">
            <v>2256</v>
          </cell>
          <cell r="G40">
            <v>939</v>
          </cell>
          <cell r="H40">
            <v>34.946036471901749</v>
          </cell>
          <cell r="I40">
            <v>414.7718120805369</v>
          </cell>
          <cell r="K40">
            <v>15.436241610738257</v>
          </cell>
          <cell r="L40">
            <v>524.22818791946315</v>
          </cell>
          <cell r="N40">
            <v>19.509794861163488</v>
          </cell>
          <cell r="O40">
            <v>1370</v>
          </cell>
          <cell r="Q40">
            <v>60.726950354609926</v>
          </cell>
          <cell r="R40">
            <v>1255.6018099547512</v>
          </cell>
          <cell r="U40">
            <v>55.656108597285083</v>
          </cell>
          <cell r="V40">
            <v>114.39819004524863</v>
          </cell>
          <cell r="X40">
            <v>5.0708417573248514</v>
          </cell>
        </row>
        <row r="41">
          <cell r="A41" t="str">
            <v>Jan-Cil Norway</v>
          </cell>
          <cell r="C41">
            <v>1958</v>
          </cell>
          <cell r="D41">
            <v>1040</v>
          </cell>
          <cell r="E41">
            <v>1200</v>
          </cell>
          <cell r="G41">
            <v>918</v>
          </cell>
          <cell r="H41">
            <v>88.269230769230788</v>
          </cell>
          <cell r="I41">
            <v>750.2984093598003</v>
          </cell>
          <cell r="K41">
            <v>72.144077823057714</v>
          </cell>
          <cell r="L41">
            <v>167.70159064019973</v>
          </cell>
          <cell r="N41">
            <v>16.125152946173074</v>
          </cell>
          <cell r="O41">
            <v>758</v>
          </cell>
          <cell r="Q41">
            <v>63.166666666666664</v>
          </cell>
          <cell r="R41">
            <v>717.04282054410157</v>
          </cell>
          <cell r="U41">
            <v>59.753568378675141</v>
          </cell>
          <cell r="V41">
            <v>40.95717945589859</v>
          </cell>
          <cell r="X41">
            <v>3.4130982879915246</v>
          </cell>
        </row>
        <row r="42">
          <cell r="A42" t="str">
            <v>Jan-Cil Sweden</v>
          </cell>
          <cell r="C42">
            <v>1699</v>
          </cell>
          <cell r="D42">
            <v>2764</v>
          </cell>
          <cell r="E42">
            <v>1476</v>
          </cell>
          <cell r="G42">
            <v>-1065</v>
          </cell>
          <cell r="H42">
            <v>-38.531114327062227</v>
          </cell>
          <cell r="I42">
            <v>-1299.1462829736211</v>
          </cell>
          <cell r="K42">
            <v>-47.002398081534764</v>
          </cell>
          <cell r="L42">
            <v>234.14628297362114</v>
          </cell>
          <cell r="N42">
            <v>8.4712837544725428</v>
          </cell>
          <cell r="O42">
            <v>223</v>
          </cell>
          <cell r="Q42">
            <v>15.108401084010838</v>
          </cell>
          <cell r="R42">
            <v>166.75306362262884</v>
          </cell>
          <cell r="U42">
            <v>11.29763303676347</v>
          </cell>
          <cell r="V42">
            <v>56.246936377371171</v>
          </cell>
          <cell r="X42">
            <v>3.8107680472473682</v>
          </cell>
        </row>
        <row r="43">
          <cell r="A43" t="str">
            <v>Ttl Scandanavia</v>
          </cell>
          <cell r="B43" t="str">
            <v>Ttl Scandanavia</v>
          </cell>
          <cell r="C43">
            <v>9139</v>
          </cell>
          <cell r="D43">
            <v>7939</v>
          </cell>
          <cell r="E43">
            <v>6001</v>
          </cell>
          <cell r="G43">
            <v>1200</v>
          </cell>
          <cell r="H43">
            <v>15.115253810303566</v>
          </cell>
          <cell r="J43">
            <v>3.9250564097010647</v>
          </cell>
          <cell r="L43">
            <v>4.9440186543658705E-2</v>
          </cell>
          <cell r="N43">
            <v>1196.074943590299</v>
          </cell>
          <cell r="Q43">
            <v>15.065813623759908</v>
          </cell>
          <cell r="S43">
            <v>3138</v>
          </cell>
          <cell r="V43">
            <v>52.291284785869031</v>
          </cell>
          <cell r="X43">
            <v>2867.9138554487122</v>
          </cell>
          <cell r="Z43">
            <v>47.790599157618928</v>
          </cell>
          <cell r="AA43">
            <v>270.08614455128787</v>
          </cell>
          <cell r="AC43">
            <v>4.5006856282501033</v>
          </cell>
        </row>
        <row r="44">
          <cell r="A44" t="str">
            <v>Jan-Cil Poland</v>
          </cell>
          <cell r="C44">
            <v>17247</v>
          </cell>
          <cell r="D44">
            <v>-9379</v>
          </cell>
          <cell r="E44">
            <v>6032</v>
          </cell>
          <cell r="G44">
            <v>26626</v>
          </cell>
          <cell r="H44">
            <v>283.88954046273591</v>
          </cell>
          <cell r="I44">
            <v>25631.100108489289</v>
          </cell>
          <cell r="K44">
            <v>273.28180092215894</v>
          </cell>
          <cell r="L44">
            <v>994.89989151071757</v>
          </cell>
          <cell r="N44">
            <v>10.607739540577022</v>
          </cell>
          <cell r="O44">
            <v>11215</v>
          </cell>
          <cell r="Q44">
            <v>185.92506631299736</v>
          </cell>
          <cell r="R44">
            <v>10866.116635972989</v>
          </cell>
          <cell r="U44">
            <v>180.14119091467157</v>
          </cell>
          <cell r="V44">
            <v>348.88336402701214</v>
          </cell>
          <cell r="X44">
            <v>5.7838753983257991</v>
          </cell>
        </row>
        <row r="45">
          <cell r="A45" t="str">
            <v>Jan-Cil Czech Rep</v>
          </cell>
          <cell r="C45">
            <v>-1522</v>
          </cell>
          <cell r="D45">
            <v>184</v>
          </cell>
          <cell r="E45">
            <v>9</v>
          </cell>
          <cell r="G45">
            <v>-1706</v>
          </cell>
          <cell r="H45">
            <v>-927.17391304347836</v>
          </cell>
          <cell r="I45">
            <v>-1518.8101761252444</v>
          </cell>
          <cell r="K45">
            <v>-825.44031311154595</v>
          </cell>
          <cell r="L45">
            <v>-187.18982387475555</v>
          </cell>
          <cell r="N45">
            <v>-101.7335999319324</v>
          </cell>
          <cell r="O45">
            <v>-1531</v>
          </cell>
          <cell r="Q45">
            <v>-17011.111111111109</v>
          </cell>
          <cell r="R45">
            <v>-1453.8543307086616</v>
          </cell>
          <cell r="U45">
            <v>-16153.937007874016</v>
          </cell>
          <cell r="V45">
            <v>-77.145669291338422</v>
          </cell>
          <cell r="X45">
            <v>-857.17410323709487</v>
          </cell>
        </row>
        <row r="46">
          <cell r="A46" t="str">
            <v>Jan-Cil E Europe</v>
          </cell>
          <cell r="C46">
            <v>23989</v>
          </cell>
          <cell r="D46">
            <v>22887</v>
          </cell>
          <cell r="E46">
            <v>19282</v>
          </cell>
          <cell r="G46">
            <v>1102</v>
          </cell>
          <cell r="H46">
            <v>4.8149604579018659</v>
          </cell>
          <cell r="I46">
            <v>-2363.7508427827156</v>
          </cell>
          <cell r="K46">
            <v>-10.327919092859331</v>
          </cell>
          <cell r="L46">
            <v>3465.7508427827156</v>
          </cell>
          <cell r="N46">
            <v>15.142879550761196</v>
          </cell>
          <cell r="O46">
            <v>4707</v>
          </cell>
          <cell r="Q46">
            <v>24.411368115340736</v>
          </cell>
          <cell r="R46">
            <v>3960.3448681732589</v>
          </cell>
          <cell r="U46">
            <v>20.539077212806031</v>
          </cell>
          <cell r="V46">
            <v>746.65513182674124</v>
          </cell>
          <cell r="X46">
            <v>3.8722909025346963</v>
          </cell>
        </row>
        <row r="47">
          <cell r="A47" t="str">
            <v>Jan-Cil Russia</v>
          </cell>
          <cell r="C47">
            <v>16491</v>
          </cell>
          <cell r="D47">
            <v>16491</v>
          </cell>
          <cell r="E47">
            <v>13813</v>
          </cell>
          <cell r="G47">
            <v>0</v>
          </cell>
          <cell r="H47">
            <v>0</v>
          </cell>
          <cell r="I47">
            <v>0</v>
          </cell>
          <cell r="K47">
            <v>0</v>
          </cell>
          <cell r="L47">
            <v>0</v>
          </cell>
          <cell r="N47">
            <v>0</v>
          </cell>
          <cell r="O47">
            <v>2678</v>
          </cell>
          <cell r="Q47">
            <v>19.387533482950843</v>
          </cell>
          <cell r="R47">
            <v>2678</v>
          </cell>
          <cell r="U47">
            <v>19.387533482950843</v>
          </cell>
          <cell r="V47">
            <v>0</v>
          </cell>
          <cell r="X47">
            <v>0</v>
          </cell>
        </row>
        <row r="48">
          <cell r="A48" t="str">
            <v>Jan-Cil Hungary</v>
          </cell>
          <cell r="C48">
            <v>2529</v>
          </cell>
          <cell r="D48">
            <v>2144</v>
          </cell>
          <cell r="E48">
            <v>-404</v>
          </cell>
          <cell r="G48">
            <v>385</v>
          </cell>
          <cell r="H48">
            <v>17.957089552238806</v>
          </cell>
          <cell r="I48">
            <v>93.512967726824499</v>
          </cell>
          <cell r="K48">
            <v>4.3616123006914407</v>
          </cell>
          <cell r="L48">
            <v>291.48703227317549</v>
          </cell>
          <cell r="N48">
            <v>13.595477251547363</v>
          </cell>
          <cell r="O48">
            <v>2933</v>
          </cell>
          <cell r="Q48">
            <v>725.99009900990109</v>
          </cell>
          <cell r="R48">
            <v>2857.4143760307861</v>
          </cell>
          <cell r="U48">
            <v>707.28078614623416</v>
          </cell>
          <cell r="V48">
            <v>75.58562396921451</v>
          </cell>
          <cell r="X48">
            <v>18.709312863667002</v>
          </cell>
        </row>
        <row r="49">
          <cell r="A49" t="str">
            <v>Ttl New Europe</v>
          </cell>
          <cell r="B49" t="str">
            <v>Ttl New Europe</v>
          </cell>
          <cell r="C49">
            <v>58734</v>
          </cell>
          <cell r="D49">
            <v>32327</v>
          </cell>
          <cell r="E49">
            <v>38732</v>
          </cell>
          <cell r="G49">
            <v>26407</v>
          </cell>
          <cell r="H49">
            <v>81.687134593373955</v>
          </cell>
          <cell r="J49">
            <v>21842.052057308156</v>
          </cell>
          <cell r="L49">
            <v>67.565972893581701</v>
          </cell>
          <cell r="N49">
            <v>4564.9479426918415</v>
          </cell>
          <cell r="Q49">
            <v>14.121161699792255</v>
          </cell>
          <cell r="S49">
            <v>20002</v>
          </cell>
          <cell r="V49">
            <v>51.642053082722299</v>
          </cell>
          <cell r="X49">
            <v>18908.021549468373</v>
          </cell>
          <cell r="Z49">
            <v>48.817570870258116</v>
          </cell>
          <cell r="AA49">
            <v>1093.9784505316265</v>
          </cell>
          <cell r="AC49">
            <v>2.8244822124641722</v>
          </cell>
        </row>
        <row r="50">
          <cell r="A50" t="str">
            <v>Jan-Cil Greece</v>
          </cell>
          <cell r="C50">
            <v>11370</v>
          </cell>
          <cell r="D50">
            <v>10627</v>
          </cell>
          <cell r="E50">
            <v>8173</v>
          </cell>
          <cell r="G50">
            <v>743</v>
          </cell>
          <cell r="H50">
            <v>6.9916251058624255</v>
          </cell>
          <cell r="I50">
            <v>-899.69322145752824</v>
          </cell>
          <cell r="K50">
            <v>-8.4661072876402397</v>
          </cell>
          <cell r="L50">
            <v>1642.6932214575284</v>
          </cell>
          <cell r="N50">
            <v>15.457732393502665</v>
          </cell>
          <cell r="O50">
            <v>3197</v>
          </cell>
          <cell r="Q50">
            <v>39.116603450385412</v>
          </cell>
          <cell r="R50">
            <v>2848.0634722222221</v>
          </cell>
          <cell r="U50">
            <v>34.847222222222221</v>
          </cell>
          <cell r="V50">
            <v>348.93652777777811</v>
          </cell>
          <cell r="X50">
            <v>4.269381228163188</v>
          </cell>
        </row>
        <row r="51">
          <cell r="A51" t="str">
            <v>Jan-Cil Italy</v>
          </cell>
          <cell r="C51">
            <v>1018</v>
          </cell>
          <cell r="D51">
            <v>5471</v>
          </cell>
          <cell r="E51">
            <v>-1828</v>
          </cell>
          <cell r="G51">
            <v>-4453</v>
          </cell>
          <cell r="H51">
            <v>-81.392798391518923</v>
          </cell>
          <cell r="I51">
            <v>-4600.4087163523154</v>
          </cell>
          <cell r="K51">
            <v>-84.087163523164236</v>
          </cell>
          <cell r="L51">
            <v>147.40871635231596</v>
          </cell>
          <cell r="N51">
            <v>2.6943651316453363</v>
          </cell>
          <cell r="O51">
            <v>2846</v>
          </cell>
          <cell r="Q51">
            <v>155.68927789934355</v>
          </cell>
          <cell r="R51">
            <v>2814.6658385093174</v>
          </cell>
          <cell r="U51">
            <v>153.97515527950316</v>
          </cell>
          <cell r="V51">
            <v>31.334161490682163</v>
          </cell>
          <cell r="X51">
            <v>1.7141226198404185</v>
          </cell>
        </row>
        <row r="52">
          <cell r="A52" t="str">
            <v>Ttl Cermak</v>
          </cell>
          <cell r="B52" t="str">
            <v>Ttl Cermak</v>
          </cell>
          <cell r="C52">
            <v>80261</v>
          </cell>
          <cell r="D52">
            <v>56364</v>
          </cell>
          <cell r="E52">
            <v>51078</v>
          </cell>
          <cell r="G52">
            <v>23897</v>
          </cell>
          <cell r="H52">
            <v>42.397629692711661</v>
          </cell>
          <cell r="J52">
            <v>16345.875175908013</v>
          </cell>
          <cell r="L52">
            <v>29.000559179454992</v>
          </cell>
          <cell r="N52">
            <v>7551.1248240919876</v>
          </cell>
          <cell r="Q52">
            <v>13.397070513256672</v>
          </cell>
          <cell r="S52">
            <v>29183</v>
          </cell>
          <cell r="V52">
            <v>57.134186929793643</v>
          </cell>
          <cell r="X52">
            <v>27438.664715648625</v>
          </cell>
          <cell r="Z52">
            <v>53.719144672165356</v>
          </cell>
          <cell r="AA52">
            <v>1744.335284351376</v>
          </cell>
          <cell r="AC52">
            <v>3.4150422576282926</v>
          </cell>
        </row>
        <row r="55">
          <cell r="B55" t="str">
            <v>Report Name : BRDMAF116
Responsibility: 
USD in Thousands
Exchange Rate: as Reported</v>
          </cell>
          <cell r="G55" t="str">
            <v>Johnson &amp; Johnson
Worldwide Company Account Comparison
Report Level:  A00007 : Pharmaceutical Grp w/aj
Acct Code: 900020 : Mgt Net Income EB
 Company Composite YTD
Elimination: Exclude All
Non-Operating Co's: Excluded</v>
          </cell>
          <cell r="T55" t="str">
            <v xml:space="preserve">Page 2 of 3
Date : 05/30/03
Time : 13:52:52
</v>
          </cell>
        </row>
        <row r="59">
          <cell r="G59" t="str">
            <v>2004 DEC UJUNY2 vs 2004 DEC BPY2</v>
          </cell>
          <cell r="O59" t="str">
            <v xml:space="preserve">2004 DEC UJUNY2 vs 2003 DEC UJUNY1 </v>
          </cell>
        </row>
        <row r="60">
          <cell r="C60" t="str">
            <v xml:space="preserve">2004      </v>
          </cell>
          <cell r="D60" t="str">
            <v xml:space="preserve">2004        </v>
          </cell>
          <cell r="E60" t="str">
            <v xml:space="preserve">2003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UJUNY2</v>
          </cell>
          <cell r="D62" t="str">
            <v>DEC BPY2</v>
          </cell>
          <cell r="E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France</v>
          </cell>
          <cell r="C65">
            <v>37046</v>
          </cell>
          <cell r="D65">
            <v>37806</v>
          </cell>
          <cell r="E65">
            <v>35024</v>
          </cell>
          <cell r="G65">
            <v>-760</v>
          </cell>
          <cell r="H65">
            <v>-2.0102629212294345</v>
          </cell>
          <cell r="I65">
            <v>-6112.8032756473094</v>
          </cell>
          <cell r="K65">
            <v>-16.1688707497416</v>
          </cell>
          <cell r="L65">
            <v>5352.8032756473076</v>
          </cell>
          <cell r="N65">
            <v>14.158607828512165</v>
          </cell>
          <cell r="O65">
            <v>2022</v>
          </cell>
          <cell r="Q65">
            <v>5.7731841023298323</v>
          </cell>
          <cell r="R65">
            <v>870.35179005345867</v>
          </cell>
          <cell r="U65">
            <v>2.4850153895998708</v>
          </cell>
          <cell r="V65">
            <v>1151.6482099465416</v>
          </cell>
          <cell r="X65">
            <v>3.288168712729961</v>
          </cell>
        </row>
        <row r="66">
          <cell r="A66" t="str">
            <v>Ttl Pharm France</v>
          </cell>
          <cell r="B66" t="str">
            <v>Ttl Pharm France</v>
          </cell>
          <cell r="C66">
            <v>37046</v>
          </cell>
          <cell r="D66">
            <v>37806</v>
          </cell>
          <cell r="E66">
            <v>35024</v>
          </cell>
          <cell r="G66">
            <v>-760</v>
          </cell>
          <cell r="H66">
            <v>-2.0102629212294345</v>
          </cell>
          <cell r="J66">
            <v>-6112.8032756473094</v>
          </cell>
          <cell r="L66">
            <v>-16.168870749741597</v>
          </cell>
          <cell r="N66">
            <v>5352.8032756473076</v>
          </cell>
          <cell r="Q66">
            <v>14.158607828512164</v>
          </cell>
          <cell r="S66">
            <v>2022</v>
          </cell>
          <cell r="V66">
            <v>5.7731841023298323</v>
          </cell>
          <cell r="X66">
            <v>870.35179005345867</v>
          </cell>
          <cell r="Z66">
            <v>2.4850153895998703</v>
          </cell>
          <cell r="AA66">
            <v>1151.6482099465416</v>
          </cell>
          <cell r="AC66">
            <v>3.288168712729961</v>
          </cell>
        </row>
        <row r="67">
          <cell r="A67" t="str">
            <v>Jan-Cil UK</v>
          </cell>
          <cell r="C67">
            <v>23768</v>
          </cell>
          <cell r="D67">
            <v>11720</v>
          </cell>
          <cell r="E67">
            <v>19637</v>
          </cell>
          <cell r="G67">
            <v>12048</v>
          </cell>
          <cell r="H67">
            <v>102.79863481228669</v>
          </cell>
          <cell r="I67">
            <v>11172.027408303104</v>
          </cell>
          <cell r="K67">
            <v>95.324465941152781</v>
          </cell>
          <cell r="L67">
            <v>875.97259169689619</v>
          </cell>
          <cell r="N67">
            <v>7.4741688711338981</v>
          </cell>
          <cell r="O67">
            <v>4131</v>
          </cell>
          <cell r="Q67">
            <v>21.036818251260375</v>
          </cell>
          <cell r="R67">
            <v>3931.2907619912494</v>
          </cell>
          <cell r="U67">
            <v>20.019813423594488</v>
          </cell>
          <cell r="V67">
            <v>199.70923800875025</v>
          </cell>
          <cell r="X67">
            <v>1.0170048276658872</v>
          </cell>
        </row>
        <row r="68">
          <cell r="A68" t="str">
            <v>Jan-Cil So. Africa</v>
          </cell>
          <cell r="C68">
            <v>2573</v>
          </cell>
          <cell r="D68">
            <v>1119</v>
          </cell>
          <cell r="E68">
            <v>-892</v>
          </cell>
          <cell r="G68">
            <v>1454</v>
          </cell>
          <cell r="H68">
            <v>129.93744414655941</v>
          </cell>
          <cell r="I68">
            <v>987.09084174460588</v>
          </cell>
          <cell r="K68">
            <v>88.211871469580487</v>
          </cell>
          <cell r="L68">
            <v>466.909158255394</v>
          </cell>
          <cell r="N68">
            <v>41.725572676978921</v>
          </cell>
          <cell r="O68">
            <v>3465</v>
          </cell>
          <cell r="Q68">
            <v>388.45291479820628</v>
          </cell>
          <cell r="R68">
            <v>3444.4285513163445</v>
          </cell>
          <cell r="U68">
            <v>386.14669857806558</v>
          </cell>
          <cell r="V68">
            <v>20.571448683655472</v>
          </cell>
          <cell r="X68">
            <v>2.306216220140632</v>
          </cell>
        </row>
        <row r="69">
          <cell r="A69" t="str">
            <v>Ttl McDonald</v>
          </cell>
          <cell r="B69" t="str">
            <v>Ttl McDonald</v>
          </cell>
          <cell r="C69">
            <v>26341</v>
          </cell>
          <cell r="D69">
            <v>12839</v>
          </cell>
          <cell r="E69">
            <v>18745</v>
          </cell>
          <cell r="G69">
            <v>13502</v>
          </cell>
          <cell r="H69">
            <v>105.16395357893919</v>
          </cell>
          <cell r="J69">
            <v>12159.11825004771</v>
          </cell>
          <cell r="L69">
            <v>94.704558377192228</v>
          </cell>
          <cell r="N69">
            <v>1342.8817499522888</v>
          </cell>
          <cell r="Q69">
            <v>10.459395201746956</v>
          </cell>
          <cell r="S69">
            <v>7596</v>
          </cell>
          <cell r="V69">
            <v>40.522806081621766</v>
          </cell>
          <cell r="X69">
            <v>7375.7193133075934</v>
          </cell>
          <cell r="Z69">
            <v>39.347662380942083</v>
          </cell>
          <cell r="AA69">
            <v>220.28068669240574</v>
          </cell>
          <cell r="AC69">
            <v>1.1751437006796779</v>
          </cell>
        </row>
        <row r="70">
          <cell r="A70" t="str">
            <v>Jan-Cil Austria</v>
          </cell>
          <cell r="C70">
            <v>2768</v>
          </cell>
          <cell r="D70">
            <v>6312</v>
          </cell>
          <cell r="E70">
            <v>2305</v>
          </cell>
          <cell r="G70">
            <v>-3544</v>
          </cell>
          <cell r="H70">
            <v>-56.147021546261087</v>
          </cell>
          <cell r="I70">
            <v>-3944.8747817806693</v>
          </cell>
          <cell r="K70">
            <v>-62.498016187906671</v>
          </cell>
          <cell r="L70">
            <v>400.87478178066903</v>
          </cell>
          <cell r="N70">
            <v>6.3509946416455936</v>
          </cell>
          <cell r="O70">
            <v>463</v>
          </cell>
          <cell r="Q70">
            <v>20.086767895878523</v>
          </cell>
          <cell r="R70">
            <v>375.46998031496065</v>
          </cell>
          <cell r="U70">
            <v>16.289370078740159</v>
          </cell>
          <cell r="V70">
            <v>87.530019685039377</v>
          </cell>
          <cell r="X70">
            <v>3.7973978171383624</v>
          </cell>
        </row>
        <row r="71">
          <cell r="A71" t="str">
            <v>Jan-Cil Germany</v>
          </cell>
          <cell r="C71">
            <v>17652</v>
          </cell>
          <cell r="D71">
            <v>-6086</v>
          </cell>
          <cell r="E71">
            <v>7079</v>
          </cell>
          <cell r="G71">
            <v>23738</v>
          </cell>
          <cell r="H71">
            <v>390.04272099901414</v>
          </cell>
          <cell r="I71">
            <v>21185.290864197534</v>
          </cell>
          <cell r="K71">
            <v>348.09876543209879</v>
          </cell>
          <cell r="L71">
            <v>2552.7091358024672</v>
          </cell>
          <cell r="N71">
            <v>41.943955566915392</v>
          </cell>
          <cell r="O71">
            <v>10573</v>
          </cell>
          <cell r="Q71">
            <v>149.35725384941375</v>
          </cell>
          <cell r="R71">
            <v>10024.989740301377</v>
          </cell>
          <cell r="U71">
            <v>141.61590253286306</v>
          </cell>
          <cell r="V71">
            <v>548.01025969862474</v>
          </cell>
          <cell r="X71">
            <v>7.741351316550718</v>
          </cell>
        </row>
        <row r="72">
          <cell r="A72" t="str">
            <v>Jan-Cil Switzerland</v>
          </cell>
          <cell r="C72">
            <v>3839</v>
          </cell>
          <cell r="D72">
            <v>3782</v>
          </cell>
          <cell r="E72">
            <v>3428</v>
          </cell>
          <cell r="G72">
            <v>57</v>
          </cell>
          <cell r="H72">
            <v>1.5071390798519304</v>
          </cell>
          <cell r="I72">
            <v>-400.11771077811886</v>
          </cell>
          <cell r="K72">
            <v>-10.579526990431487</v>
          </cell>
          <cell r="L72">
            <v>457.11771077811886</v>
          </cell>
          <cell r="N72">
            <v>12.086666070283417</v>
          </cell>
          <cell r="O72">
            <v>411</v>
          </cell>
          <cell r="Q72">
            <v>11.989498249708285</v>
          </cell>
          <cell r="R72">
            <v>323.41051701281486</v>
          </cell>
          <cell r="U72">
            <v>9.4343791427308883</v>
          </cell>
          <cell r="V72">
            <v>87.589482987185178</v>
          </cell>
          <cell r="X72">
            <v>2.5551191069773962</v>
          </cell>
        </row>
        <row r="73">
          <cell r="A73" t="str">
            <v>Ttl Peeters</v>
          </cell>
          <cell r="B73" t="str">
            <v>Ttl Peeters</v>
          </cell>
          <cell r="C73">
            <v>24259</v>
          </cell>
          <cell r="D73">
            <v>4008</v>
          </cell>
          <cell r="E73">
            <v>12812</v>
          </cell>
          <cell r="G73">
            <v>20251</v>
          </cell>
          <cell r="H73">
            <v>505.26447105788424</v>
          </cell>
          <cell r="J73">
            <v>16840.298371638746</v>
          </cell>
          <cell r="L73">
            <v>420.16712504088684</v>
          </cell>
          <cell r="N73">
            <v>3410.7016283612538</v>
          </cell>
          <cell r="Q73">
            <v>85.097346016997477</v>
          </cell>
          <cell r="S73">
            <v>11447</v>
          </cell>
          <cell r="V73">
            <v>89.345925694661261</v>
          </cell>
          <cell r="X73">
            <v>10723.870237629153</v>
          </cell>
          <cell r="Z73">
            <v>83.701765826015873</v>
          </cell>
          <cell r="AA73">
            <v>723.12976237084717</v>
          </cell>
          <cell r="AC73">
            <v>5.6441598686453656</v>
          </cell>
        </row>
        <row r="74">
          <cell r="A74" t="str">
            <v>Jan-Cil Portugal</v>
          </cell>
          <cell r="C74">
            <v>2029</v>
          </cell>
          <cell r="D74">
            <v>1357</v>
          </cell>
          <cell r="E74">
            <v>789</v>
          </cell>
          <cell r="G74">
            <v>672</v>
          </cell>
          <cell r="H74">
            <v>49.521002210759029</v>
          </cell>
          <cell r="I74">
            <v>379.27949852507373</v>
          </cell>
          <cell r="K74">
            <v>27.949852507374626</v>
          </cell>
          <cell r="L74">
            <v>292.72050147492621</v>
          </cell>
          <cell r="N74">
            <v>21.571149703384396</v>
          </cell>
          <cell r="O74">
            <v>1240</v>
          </cell>
          <cell r="Q74">
            <v>157.16096324461344</v>
          </cell>
          <cell r="R74">
            <v>1175.0100430416071</v>
          </cell>
          <cell r="U74">
            <v>148.92395982783361</v>
          </cell>
          <cell r="V74">
            <v>64.989956958392867</v>
          </cell>
          <cell r="X74">
            <v>8.237003416779844</v>
          </cell>
        </row>
        <row r="75">
          <cell r="A75" t="str">
            <v>Jan-Cil Spain</v>
          </cell>
          <cell r="C75">
            <v>12512</v>
          </cell>
          <cell r="D75">
            <v>11895</v>
          </cell>
          <cell r="E75">
            <v>11738</v>
          </cell>
          <cell r="G75">
            <v>617</v>
          </cell>
          <cell r="H75">
            <v>5.1870533837746953</v>
          </cell>
          <cell r="I75">
            <v>-1195.109903991915</v>
          </cell>
          <cell r="K75">
            <v>-10.047161866262421</v>
          </cell>
          <cell r="L75">
            <v>1812.1099039919152</v>
          </cell>
          <cell r="N75">
            <v>15.234215250037117</v>
          </cell>
          <cell r="O75">
            <v>774</v>
          </cell>
          <cell r="Q75">
            <v>6.5939683080592957</v>
          </cell>
          <cell r="R75">
            <v>381.24388593523435</v>
          </cell>
          <cell r="U75">
            <v>3.2479458675688733</v>
          </cell>
          <cell r="V75">
            <v>392.75611406476565</v>
          </cell>
          <cell r="X75">
            <v>3.3460224404904233</v>
          </cell>
        </row>
        <row r="76">
          <cell r="A76" t="str">
            <v>Ttl Sotoca</v>
          </cell>
          <cell r="B76" t="str">
            <v>Ttl Sotoca</v>
          </cell>
          <cell r="C76">
            <v>14541</v>
          </cell>
          <cell r="D76">
            <v>13252</v>
          </cell>
          <cell r="E76">
            <v>12527</v>
          </cell>
          <cell r="G76">
            <v>1289</v>
          </cell>
          <cell r="H76">
            <v>9.7268336854814361</v>
          </cell>
          <cell r="J76">
            <v>-815.83040546684117</v>
          </cell>
          <cell r="L76">
            <v>-6.1562813572807213</v>
          </cell>
          <cell r="N76">
            <v>2104.8304054668411</v>
          </cell>
          <cell r="Q76">
            <v>15.883115042762158</v>
          </cell>
          <cell r="S76">
            <v>2014</v>
          </cell>
          <cell r="V76">
            <v>16.077273090125328</v>
          </cell>
          <cell r="X76">
            <v>1556.2539289768415</v>
          </cell>
          <cell r="Z76">
            <v>12.423197325591453</v>
          </cell>
          <cell r="AA76">
            <v>457.74607102315872</v>
          </cell>
          <cell r="AC76">
            <v>3.6540757645338751</v>
          </cell>
        </row>
        <row r="77">
          <cell r="A77" t="str">
            <v>Jan-Cil Egypt</v>
          </cell>
          <cell r="C77">
            <v>154</v>
          </cell>
          <cell r="D77">
            <v>-554</v>
          </cell>
          <cell r="E77">
            <v>17</v>
          </cell>
          <cell r="G77">
            <v>708</v>
          </cell>
          <cell r="H77">
            <v>127.79783393501805</v>
          </cell>
          <cell r="I77">
            <v>751.67136150234739</v>
          </cell>
          <cell r="K77">
            <v>135.68075117370896</v>
          </cell>
          <cell r="L77">
            <v>-43.671361502347281</v>
          </cell>
          <cell r="N77">
            <v>-7.8829172386908795</v>
          </cell>
          <cell r="O77">
            <v>137</v>
          </cell>
          <cell r="Q77">
            <v>805.88235294117658</v>
          </cell>
          <cell r="R77">
            <v>169.79518072289153</v>
          </cell>
          <cell r="U77">
            <v>998.79518072289159</v>
          </cell>
          <cell r="V77">
            <v>-32.79518072289153</v>
          </cell>
          <cell r="X77">
            <v>-192.91282778171518</v>
          </cell>
        </row>
        <row r="78">
          <cell r="A78" t="str">
            <v>Jan-Cil Israel</v>
          </cell>
          <cell r="C78">
            <v>1103</v>
          </cell>
          <cell r="D78">
            <v>1218</v>
          </cell>
          <cell r="E78">
            <v>749</v>
          </cell>
          <cell r="G78">
            <v>-115</v>
          </cell>
          <cell r="H78">
            <v>-9.4417077175697859</v>
          </cell>
          <cell r="I78">
            <v>-152.86380368098159</v>
          </cell>
          <cell r="K78">
            <v>-12.550394390885188</v>
          </cell>
          <cell r="L78">
            <v>37.863803680981583</v>
          </cell>
          <cell r="N78">
            <v>3.1086866733153977</v>
          </cell>
          <cell r="O78">
            <v>354</v>
          </cell>
          <cell r="Q78">
            <v>47.263017356475302</v>
          </cell>
          <cell r="R78">
            <v>335.6911465892598</v>
          </cell>
          <cell r="U78">
            <v>44.818577648766329</v>
          </cell>
          <cell r="V78">
            <v>18.308853410740266</v>
          </cell>
          <cell r="X78">
            <v>2.4444397077089799</v>
          </cell>
        </row>
        <row r="79">
          <cell r="A79" t="str">
            <v>Jan-Cil ME/W Africa</v>
          </cell>
          <cell r="C79">
            <v>46525</v>
          </cell>
          <cell r="D79">
            <v>44166</v>
          </cell>
          <cell r="E79">
            <v>37396</v>
          </cell>
          <cell r="G79">
            <v>2359</v>
          </cell>
          <cell r="H79">
            <v>5.3412126975501524</v>
          </cell>
          <cell r="I79">
            <v>-4364.5975634655961</v>
          </cell>
          <cell r="K79">
            <v>-9.8822568570067375</v>
          </cell>
          <cell r="L79">
            <v>6723.5975634655961</v>
          </cell>
          <cell r="N79">
            <v>15.223469554556891</v>
          </cell>
          <cell r="O79">
            <v>9129</v>
          </cell>
          <cell r="Q79">
            <v>24.411701786287303</v>
          </cell>
          <cell r="R79">
            <v>7675.949390132897</v>
          </cell>
          <cell r="U79">
            <v>20.526124158019297</v>
          </cell>
          <cell r="V79">
            <v>1453.0506098671037</v>
          </cell>
          <cell r="X79">
            <v>3.8855776282680066</v>
          </cell>
        </row>
        <row r="80">
          <cell r="A80" t="str">
            <v>Jan-Cil Pakistan</v>
          </cell>
          <cell r="C80">
            <v>180</v>
          </cell>
          <cell r="D80">
            <v>153</v>
          </cell>
          <cell r="E80">
            <v>303</v>
          </cell>
          <cell r="G80">
            <v>27</v>
          </cell>
          <cell r="H80">
            <v>17.647058823529413</v>
          </cell>
          <cell r="I80">
            <v>27.261002031144223</v>
          </cell>
          <cell r="K80">
            <v>17.81764838636877</v>
          </cell>
          <cell r="L80">
            <v>-0.26100203114421677</v>
          </cell>
          <cell r="N80">
            <v>-0.17058956283935914</v>
          </cell>
          <cell r="O80">
            <v>-123</v>
          </cell>
          <cell r="Q80">
            <v>-40.594059405940591</v>
          </cell>
          <cell r="R80">
            <v>-120.71114952463266</v>
          </cell>
          <cell r="U80">
            <v>-39.83866320944972</v>
          </cell>
          <cell r="V80">
            <v>-2.2888504753673624</v>
          </cell>
          <cell r="X80">
            <v>-0.75539619649087397</v>
          </cell>
        </row>
        <row r="81">
          <cell r="A81" t="str">
            <v>Jan-Cil Turkey</v>
          </cell>
          <cell r="C81">
            <v>2677</v>
          </cell>
          <cell r="D81">
            <v>2216</v>
          </cell>
          <cell r="E81">
            <v>1814</v>
          </cell>
          <cell r="G81">
            <v>461</v>
          </cell>
          <cell r="H81">
            <v>20.803249097472925</v>
          </cell>
          <cell r="I81">
            <v>461</v>
          </cell>
          <cell r="K81">
            <v>20.803249097472925</v>
          </cell>
          <cell r="L81">
            <v>0</v>
          </cell>
          <cell r="N81">
            <v>0</v>
          </cell>
          <cell r="O81">
            <v>863</v>
          </cell>
          <cell r="Q81">
            <v>47.574421168687984</v>
          </cell>
          <cell r="R81">
            <v>863</v>
          </cell>
          <cell r="U81">
            <v>47.574421168687984</v>
          </cell>
          <cell r="V81">
            <v>0</v>
          </cell>
          <cell r="X81">
            <v>0</v>
          </cell>
        </row>
        <row r="82">
          <cell r="A82" t="str">
            <v>Ttl MEWA</v>
          </cell>
          <cell r="B82" t="str">
            <v>Ttl MEWA</v>
          </cell>
          <cell r="C82">
            <v>50639</v>
          </cell>
          <cell r="D82">
            <v>47199</v>
          </cell>
          <cell r="E82">
            <v>40279</v>
          </cell>
          <cell r="G82">
            <v>3440</v>
          </cell>
          <cell r="H82">
            <v>7.288290006144198</v>
          </cell>
          <cell r="J82">
            <v>-3277.5290036130859</v>
          </cell>
          <cell r="L82">
            <v>-6.9440645005468049</v>
          </cell>
          <cell r="N82">
            <v>6717.5290036130864</v>
          </cell>
          <cell r="Q82">
            <v>14.232354506691005</v>
          </cell>
          <cell r="S82">
            <v>10360</v>
          </cell>
          <cell r="V82">
            <v>25.720598823208125</v>
          </cell>
          <cell r="X82">
            <v>8923.7245679204152</v>
          </cell>
          <cell r="Z82">
            <v>22.154781816630045</v>
          </cell>
          <cell r="AA82">
            <v>1436.2754320795846</v>
          </cell>
          <cell r="AC82">
            <v>3.5658170065780861</v>
          </cell>
        </row>
        <row r="83">
          <cell r="A83" t="str">
            <v>Jan-Cil Belgium</v>
          </cell>
          <cell r="C83">
            <v>-580</v>
          </cell>
          <cell r="D83">
            <v>-1377</v>
          </cell>
          <cell r="E83">
            <v>-1034</v>
          </cell>
          <cell r="G83">
            <v>797</v>
          </cell>
          <cell r="H83">
            <v>57.879448075526497</v>
          </cell>
          <cell r="I83">
            <v>882.64098837209326</v>
          </cell>
          <cell r="K83">
            <v>64.098837209302346</v>
          </cell>
          <cell r="L83">
            <v>-85.640988372093275</v>
          </cell>
          <cell r="N83">
            <v>-6.2193891337758673</v>
          </cell>
          <cell r="O83">
            <v>454</v>
          </cell>
          <cell r="Q83">
            <v>43.907156673114123</v>
          </cell>
          <cell r="R83">
            <v>475.14223194748354</v>
          </cell>
          <cell r="U83">
            <v>45.951859956236319</v>
          </cell>
          <cell r="V83">
            <v>-21.142231947483598</v>
          </cell>
          <cell r="X83">
            <v>-2.0447032831222076</v>
          </cell>
        </row>
        <row r="84">
          <cell r="A84" t="str">
            <v>Jan-Cil Holland</v>
          </cell>
          <cell r="C84">
            <v>5996</v>
          </cell>
          <cell r="D84">
            <v>6928</v>
          </cell>
          <cell r="E84">
            <v>3945</v>
          </cell>
          <cell r="G84">
            <v>-932</v>
          </cell>
          <cell r="H84">
            <v>-13.452655889145497</v>
          </cell>
          <cell r="I84">
            <v>-1801.1197223828804</v>
          </cell>
          <cell r="K84">
            <v>-25.997686524002315</v>
          </cell>
          <cell r="L84">
            <v>869.11972238288035</v>
          </cell>
          <cell r="N84">
            <v>12.545030634856815</v>
          </cell>
          <cell r="O84">
            <v>2051</v>
          </cell>
          <cell r="Q84">
            <v>51.98986058301648</v>
          </cell>
          <cell r="R84">
            <v>1861.8766177739428</v>
          </cell>
          <cell r="U84">
            <v>47.195858498705775</v>
          </cell>
          <cell r="V84">
            <v>189.1233822260576</v>
          </cell>
          <cell r="X84">
            <v>4.794002084310705</v>
          </cell>
        </row>
        <row r="85">
          <cell r="A85" t="str">
            <v>Ttl Van Steenbergen</v>
          </cell>
          <cell r="B85" t="str">
            <v>Ttl Van Steenbergen</v>
          </cell>
          <cell r="C85">
            <v>56055</v>
          </cell>
          <cell r="D85">
            <v>52750</v>
          </cell>
          <cell r="E85">
            <v>43190</v>
          </cell>
          <cell r="G85">
            <v>3305</v>
          </cell>
          <cell r="H85">
            <v>6.2654028436018967</v>
          </cell>
          <cell r="J85">
            <v>-4196.0077376238733</v>
          </cell>
          <cell r="L85">
            <v>-7.95451703814952</v>
          </cell>
          <cell r="N85">
            <v>7501.0077376238723</v>
          </cell>
          <cell r="Q85">
            <v>14.219919881751416</v>
          </cell>
          <cell r="S85">
            <v>12865</v>
          </cell>
          <cell r="V85">
            <v>29.786987728640884</v>
          </cell>
          <cell r="X85">
            <v>11260.743417641843</v>
          </cell>
          <cell r="Z85">
            <v>26.07257100634833</v>
          </cell>
          <cell r="AA85">
            <v>1604.2565823581558</v>
          </cell>
          <cell r="AC85">
            <v>3.7144167222925537</v>
          </cell>
        </row>
        <row r="87">
          <cell r="A87" t="str">
            <v>Ttl Gorsky</v>
          </cell>
          <cell r="B87" t="str">
            <v>Ttl Gorsky</v>
          </cell>
          <cell r="C87">
            <v>238503</v>
          </cell>
          <cell r="D87">
            <v>177019</v>
          </cell>
          <cell r="E87">
            <v>173376</v>
          </cell>
          <cell r="G87">
            <v>61484</v>
          </cell>
          <cell r="H87">
            <v>34.732994763274</v>
          </cell>
          <cell r="J87">
            <v>34220.650378856451</v>
          </cell>
          <cell r="L87">
            <v>19.331625632760584</v>
          </cell>
          <cell r="N87">
            <v>27263.349621143545</v>
          </cell>
          <cell r="Q87">
            <v>15.401369130513416</v>
          </cell>
          <cell r="S87">
            <v>65127</v>
          </cell>
          <cell r="V87">
            <v>37.564022702104097</v>
          </cell>
          <cell r="X87">
            <v>59225.603403257497</v>
          </cell>
          <cell r="Z87">
            <v>34.160208681280849</v>
          </cell>
          <cell r="AA87">
            <v>5901.3965967425056</v>
          </cell>
          <cell r="AC87">
            <v>3.4038140208232472</v>
          </cell>
        </row>
        <row r="88">
          <cell r="A88" t="str">
            <v>Jan-Cil Argentina</v>
          </cell>
          <cell r="C88">
            <v>-1351</v>
          </cell>
          <cell r="D88">
            <v>-1271</v>
          </cell>
          <cell r="E88">
            <v>-1527</v>
          </cell>
          <cell r="G88">
            <v>-80</v>
          </cell>
          <cell r="H88">
            <v>-6.294256490952006</v>
          </cell>
          <cell r="I88">
            <v>175.73403776978418</v>
          </cell>
          <cell r="K88">
            <v>13.826438848920866</v>
          </cell>
          <cell r="L88">
            <v>-255.73403776978421</v>
          </cell>
          <cell r="N88">
            <v>-20.120695339872874</v>
          </cell>
          <cell r="O88">
            <v>176</v>
          </cell>
          <cell r="Q88">
            <v>11.525867714472822</v>
          </cell>
          <cell r="R88">
            <v>211.12972122302159</v>
          </cell>
          <cell r="U88">
            <v>13.826438848920866</v>
          </cell>
          <cell r="V88">
            <v>-35.129721223021591</v>
          </cell>
          <cell r="X88">
            <v>-2.3005711344480462</v>
          </cell>
        </row>
        <row r="89">
          <cell r="A89" t="str">
            <v>Jan-Cil Brazil</v>
          </cell>
          <cell r="C89">
            <v>8422</v>
          </cell>
          <cell r="D89">
            <v>10616</v>
          </cell>
          <cell r="E89">
            <v>7485</v>
          </cell>
          <cell r="G89">
            <v>-2194</v>
          </cell>
          <cell r="H89">
            <v>-20.666917859834218</v>
          </cell>
          <cell r="I89">
            <v>-3493.262763966854</v>
          </cell>
          <cell r="K89">
            <v>-32.905640203154235</v>
          </cell>
          <cell r="L89">
            <v>1299.2627639668547</v>
          </cell>
          <cell r="N89">
            <v>12.238722343320024</v>
          </cell>
          <cell r="O89">
            <v>937</v>
          </cell>
          <cell r="Q89">
            <v>12.518370073480295</v>
          </cell>
          <cell r="R89">
            <v>576.5104054923836</v>
          </cell>
          <cell r="U89">
            <v>7.7022098262175493</v>
          </cell>
          <cell r="V89">
            <v>360.4895945076164</v>
          </cell>
          <cell r="X89">
            <v>4.8161602472627418</v>
          </cell>
        </row>
        <row r="90">
          <cell r="A90" t="str">
            <v>Jan-Cil Colombia</v>
          </cell>
          <cell r="C90">
            <v>1016</v>
          </cell>
          <cell r="D90">
            <v>1443</v>
          </cell>
          <cell r="E90">
            <v>940</v>
          </cell>
          <cell r="G90">
            <v>-427</v>
          </cell>
          <cell r="H90">
            <v>-29.591129591129594</v>
          </cell>
          <cell r="I90">
            <v>-334.82065642432025</v>
          </cell>
          <cell r="K90">
            <v>-23.203094693300088</v>
          </cell>
          <cell r="L90">
            <v>-92.179343575679809</v>
          </cell>
          <cell r="N90">
            <v>-6.3880348978295114</v>
          </cell>
          <cell r="O90">
            <v>76</v>
          </cell>
          <cell r="Q90">
            <v>8.085106382978724</v>
          </cell>
          <cell r="R90">
            <v>76.18537249526841</v>
          </cell>
          <cell r="U90">
            <v>8.1048268611987666</v>
          </cell>
          <cell r="V90">
            <v>-0.18537249526841151</v>
          </cell>
          <cell r="X90">
            <v>-1.9720478220042425E-2</v>
          </cell>
        </row>
        <row r="91">
          <cell r="A91" t="str">
            <v>Jan-Cil Mexico</v>
          </cell>
          <cell r="C91">
            <v>53965</v>
          </cell>
          <cell r="D91">
            <v>51886</v>
          </cell>
          <cell r="E91">
            <v>47465</v>
          </cell>
          <cell r="G91">
            <v>2079</v>
          </cell>
          <cell r="H91">
            <v>4.0068611956982618</v>
          </cell>
          <cell r="I91">
            <v>2477.867243593153</v>
          </cell>
          <cell r="K91">
            <v>4.7755988967990461</v>
          </cell>
          <cell r="L91">
            <v>-398.86724359315326</v>
          </cell>
          <cell r="N91">
            <v>-0.7687377011007851</v>
          </cell>
          <cell r="O91">
            <v>6500</v>
          </cell>
          <cell r="Q91">
            <v>13.694301063941852</v>
          </cell>
          <cell r="R91">
            <v>5716.308562131464</v>
          </cell>
          <cell r="U91">
            <v>12.043207757571821</v>
          </cell>
          <cell r="V91">
            <v>783.69143786853647</v>
          </cell>
          <cell r="X91">
            <v>1.6510933063700373</v>
          </cell>
        </row>
        <row r="92">
          <cell r="A92" t="str">
            <v>Jan-Cil Venezuela</v>
          </cell>
          <cell r="C92">
            <v>-841</v>
          </cell>
          <cell r="D92">
            <v>815</v>
          </cell>
          <cell r="E92">
            <v>-1586</v>
          </cell>
          <cell r="G92">
            <v>-1656</v>
          </cell>
          <cell r="H92">
            <v>-203.19018404907976</v>
          </cell>
          <cell r="I92">
            <v>-1815.1029082774048</v>
          </cell>
          <cell r="K92">
            <v>-222.71201328557117</v>
          </cell>
          <cell r="L92">
            <v>159.10290827740451</v>
          </cell>
          <cell r="N92">
            <v>19.521829236491357</v>
          </cell>
          <cell r="O92">
            <v>745</v>
          </cell>
          <cell r="Q92">
            <v>46.973518284993695</v>
          </cell>
          <cell r="R92">
            <v>752.47274223507554</v>
          </cell>
          <cell r="U92">
            <v>47.444687404481428</v>
          </cell>
          <cell r="V92">
            <v>-7.4727422350755663</v>
          </cell>
          <cell r="X92">
            <v>-0.47116911948774032</v>
          </cell>
        </row>
        <row r="93">
          <cell r="A93" t="str">
            <v>Ttl Latin Am</v>
          </cell>
          <cell r="B93" t="str">
            <v>Ttl Latin Am</v>
          </cell>
          <cell r="C93">
            <v>61211</v>
          </cell>
          <cell r="D93">
            <v>63489</v>
          </cell>
          <cell r="E93">
            <v>52777</v>
          </cell>
          <cell r="G93">
            <v>-2278</v>
          </cell>
          <cell r="H93">
            <v>-3.5880231221156418</v>
          </cell>
          <cell r="J93">
            <v>-2989.5850473056421</v>
          </cell>
          <cell r="L93">
            <v>-4.7088236502475116</v>
          </cell>
          <cell r="N93">
            <v>711.58504730564255</v>
          </cell>
          <cell r="Q93">
            <v>1.1208005281318696</v>
          </cell>
          <cell r="S93">
            <v>8434</v>
          </cell>
          <cell r="V93">
            <v>15.980446027625669</v>
          </cell>
          <cell r="X93">
            <v>7332.6068035772114</v>
          </cell>
          <cell r="Z93">
            <v>13.893565006683236</v>
          </cell>
          <cell r="AA93">
            <v>1101.3931964227884</v>
          </cell>
          <cell r="AC93">
            <v>2.0868810209424304</v>
          </cell>
        </row>
        <row r="94">
          <cell r="A94" t="str">
            <v>Janssen Pharm KK Japan</v>
          </cell>
          <cell r="C94">
            <v>25019</v>
          </cell>
          <cell r="D94">
            <v>29533</v>
          </cell>
          <cell r="E94">
            <v>33099</v>
          </cell>
          <cell r="G94">
            <v>-4514</v>
          </cell>
          <cell r="H94">
            <v>-15.284596891612773</v>
          </cell>
          <cell r="I94">
            <v>-5591.4861360960858</v>
          </cell>
          <cell r="K94">
            <v>-18.933010991420058</v>
          </cell>
          <cell r="L94">
            <v>1077.4861360960861</v>
          </cell>
          <cell r="N94">
            <v>3.6484140998072849</v>
          </cell>
          <cell r="O94">
            <v>-8080</v>
          </cell>
          <cell r="Q94">
            <v>-24.411613643916734</v>
          </cell>
          <cell r="R94">
            <v>-8236.7273221338801</v>
          </cell>
          <cell r="U94">
            <v>-24.88512439086945</v>
          </cell>
          <cell r="V94">
            <v>156.72732213388082</v>
          </cell>
          <cell r="X94">
            <v>0.47351074695272022</v>
          </cell>
        </row>
        <row r="96">
          <cell r="A96" t="str">
            <v>Jan-Cil K.K. Japan</v>
          </cell>
          <cell r="C96">
            <v>27</v>
          </cell>
          <cell r="D96">
            <v>27</v>
          </cell>
          <cell r="E96">
            <v>26</v>
          </cell>
          <cell r="G96">
            <v>0</v>
          </cell>
          <cell r="H96">
            <v>0</v>
          </cell>
          <cell r="I96">
            <v>0</v>
          </cell>
          <cell r="K96">
            <v>0</v>
          </cell>
          <cell r="L96">
            <v>0</v>
          </cell>
          <cell r="N96">
            <v>0</v>
          </cell>
          <cell r="O96">
            <v>1</v>
          </cell>
          <cell r="Q96">
            <v>3.8461538461538458</v>
          </cell>
          <cell r="R96">
            <v>0.76273372018052854</v>
          </cell>
          <cell r="U96">
            <v>2.9335912314635717</v>
          </cell>
          <cell r="V96">
            <v>0.2372662798194716</v>
          </cell>
          <cell r="X96">
            <v>0.91256261469027378</v>
          </cell>
        </row>
        <row r="97">
          <cell r="A97" t="str">
            <v>Ttl Japan</v>
          </cell>
          <cell r="B97" t="str">
            <v>Ttl Japan</v>
          </cell>
          <cell r="C97">
            <v>25046</v>
          </cell>
          <cell r="D97">
            <v>29560</v>
          </cell>
          <cell r="E97">
            <v>33125</v>
          </cell>
          <cell r="G97">
            <v>-4514</v>
          </cell>
          <cell r="H97">
            <v>-15.27063599458728</v>
          </cell>
          <cell r="J97">
            <v>-5591.4861360960858</v>
          </cell>
          <cell r="L97">
            <v>-18.915717645791901</v>
          </cell>
          <cell r="N97">
            <v>1077.4861360960861</v>
          </cell>
          <cell r="Q97">
            <v>3.6450816512046207</v>
          </cell>
          <cell r="S97">
            <v>-8079</v>
          </cell>
          <cell r="V97">
            <v>-24.389433962264153</v>
          </cell>
          <cell r="X97">
            <v>-8235.9645884136989</v>
          </cell>
          <cell r="Z97">
            <v>-24.863289323513055</v>
          </cell>
          <cell r="AA97">
            <v>156.96458841369954</v>
          </cell>
          <cell r="AC97">
            <v>0.47385536124890226</v>
          </cell>
        </row>
        <row r="98">
          <cell r="A98" t="str">
            <v>Janssen China</v>
          </cell>
          <cell r="C98">
            <v>23776</v>
          </cell>
          <cell r="D98">
            <v>46730</v>
          </cell>
          <cell r="E98">
            <v>52659</v>
          </cell>
          <cell r="G98">
            <v>-22954</v>
          </cell>
          <cell r="H98">
            <v>-49.120479349454307</v>
          </cell>
          <cell r="I98">
            <v>-22952.84738506245</v>
          </cell>
          <cell r="K98">
            <v>-49.118012807751875</v>
          </cell>
          <cell r="L98">
            <v>-1.152614937555045</v>
          </cell>
          <cell r="N98">
            <v>-2.4665417024425551E-3</v>
          </cell>
          <cell r="O98">
            <v>-28883</v>
          </cell>
          <cell r="Q98">
            <v>-54.849123606600962</v>
          </cell>
          <cell r="R98">
            <v>-28882.013448779006</v>
          </cell>
          <cell r="U98">
            <v>-54.847250135359594</v>
          </cell>
          <cell r="V98">
            <v>-0.9865512209944427</v>
          </cell>
          <cell r="X98">
            <v>-1.8734712413515809E-3</v>
          </cell>
        </row>
        <row r="99">
          <cell r="A99" t="str">
            <v>Jan-Cil Australia</v>
          </cell>
          <cell r="C99">
            <v>-8</v>
          </cell>
          <cell r="D99">
            <v>4161</v>
          </cell>
          <cell r="E99">
            <v>-1194</v>
          </cell>
          <cell r="G99">
            <v>-4169</v>
          </cell>
          <cell r="H99">
            <v>-100.19226147560683</v>
          </cell>
          <cell r="I99">
            <v>-4169.3879854858214</v>
          </cell>
          <cell r="K99">
            <v>-100.20158580835908</v>
          </cell>
          <cell r="L99">
            <v>0.38798548582184594</v>
          </cell>
          <cell r="N99">
            <v>9.3243327522395704E-3</v>
          </cell>
          <cell r="O99">
            <v>1186</v>
          </cell>
          <cell r="Q99">
            <v>99.329983249581232</v>
          </cell>
          <cell r="R99">
            <v>1184.4936305732488</v>
          </cell>
          <cell r="U99">
            <v>99.203821656050977</v>
          </cell>
          <cell r="V99">
            <v>1.5063694267511891</v>
          </cell>
          <cell r="X99">
            <v>0.12616159353026887</v>
          </cell>
        </row>
        <row r="100">
          <cell r="A100" t="str">
            <v>Jan-Cil Hong Kong</v>
          </cell>
          <cell r="C100">
            <v>969</v>
          </cell>
          <cell r="D100">
            <v>1830</v>
          </cell>
          <cell r="E100">
            <v>880</v>
          </cell>
          <cell r="G100">
            <v>-861</v>
          </cell>
          <cell r="H100">
            <v>-47.049180327868854</v>
          </cell>
          <cell r="I100">
            <v>-860.24873878923768</v>
          </cell>
          <cell r="K100">
            <v>-47.008127802690581</v>
          </cell>
          <cell r="L100">
            <v>-0.75126121076231356</v>
          </cell>
          <cell r="N100">
            <v>-4.1052525178274665E-2</v>
          </cell>
          <cell r="O100">
            <v>89</v>
          </cell>
          <cell r="Q100">
            <v>10.113636363636363</v>
          </cell>
          <cell r="R100">
            <v>89.756666180970427</v>
          </cell>
          <cell r="U100">
            <v>10.199621156928457</v>
          </cell>
          <cell r="V100">
            <v>-0.75666618097042371</v>
          </cell>
          <cell r="X100">
            <v>-8.5984793292092271E-2</v>
          </cell>
        </row>
        <row r="101">
          <cell r="A101" t="str">
            <v>Jan-Cil India</v>
          </cell>
          <cell r="C101">
            <v>2424</v>
          </cell>
          <cell r="D101">
            <v>2824</v>
          </cell>
          <cell r="E101">
            <v>2336</v>
          </cell>
          <cell r="G101">
            <v>-400</v>
          </cell>
          <cell r="H101">
            <v>-14.164305949008499</v>
          </cell>
          <cell r="I101">
            <v>-464.924548571765</v>
          </cell>
          <cell r="K101">
            <v>-16.463333872937852</v>
          </cell>
          <cell r="L101">
            <v>64.924548571764902</v>
          </cell>
          <cell r="N101">
            <v>2.2990279239293523</v>
          </cell>
          <cell r="O101">
            <v>88</v>
          </cell>
          <cell r="Q101">
            <v>3.7671232876712328</v>
          </cell>
          <cell r="R101">
            <v>73.016577797560117</v>
          </cell>
          <cell r="U101">
            <v>3.1257096659914438</v>
          </cell>
          <cell r="V101">
            <v>14.983422202439879</v>
          </cell>
          <cell r="X101">
            <v>0.64141362167978966</v>
          </cell>
        </row>
        <row r="102">
          <cell r="A102" t="str">
            <v>Jan-Cil Korea</v>
          </cell>
          <cell r="C102">
            <v>4097</v>
          </cell>
          <cell r="D102">
            <v>7595</v>
          </cell>
          <cell r="E102">
            <v>6612</v>
          </cell>
          <cell r="G102">
            <v>-3498</v>
          </cell>
          <cell r="H102">
            <v>-46.05661619486505</v>
          </cell>
          <cell r="I102">
            <v>-3536.4322348319506</v>
          </cell>
          <cell r="K102">
            <v>-46.562636403317327</v>
          </cell>
          <cell r="L102">
            <v>38.43223483195063</v>
          </cell>
          <cell r="N102">
            <v>0.50602020845228257</v>
          </cell>
          <cell r="O102">
            <v>-2515</v>
          </cell>
          <cell r="Q102">
            <v>-38.036902601330915</v>
          </cell>
          <cell r="R102">
            <v>-2528.2741304462975</v>
          </cell>
          <cell r="U102">
            <v>-38.237660775049875</v>
          </cell>
          <cell r="V102">
            <v>13.274130446297349</v>
          </cell>
          <cell r="X102">
            <v>0.20075817371896393</v>
          </cell>
        </row>
        <row r="103">
          <cell r="A103" t="str">
            <v>Jan-Cil Philippines</v>
          </cell>
          <cell r="C103">
            <v>2543</v>
          </cell>
          <cell r="D103">
            <v>2659</v>
          </cell>
          <cell r="E103">
            <v>2418</v>
          </cell>
          <cell r="G103">
            <v>-116</v>
          </cell>
          <cell r="H103">
            <v>-4.3625423091387736</v>
          </cell>
          <cell r="I103">
            <v>-157.86856031893095</v>
          </cell>
          <cell r="K103">
            <v>-5.937140290294507</v>
          </cell>
          <cell r="L103">
            <v>41.86856031893096</v>
          </cell>
          <cell r="N103">
            <v>1.5745979811557322</v>
          </cell>
          <cell r="O103">
            <v>125</v>
          </cell>
          <cell r="Q103">
            <v>5.1695616211745241</v>
          </cell>
          <cell r="R103">
            <v>112.24162970828912</v>
          </cell>
          <cell r="U103">
            <v>4.6419201699044299</v>
          </cell>
          <cell r="V103">
            <v>12.758370291710889</v>
          </cell>
          <cell r="X103">
            <v>0.52764145127009388</v>
          </cell>
        </row>
        <row r="104">
          <cell r="A104" t="str">
            <v>Jan-Cil S.M.</v>
          </cell>
          <cell r="C104">
            <v>1327</v>
          </cell>
          <cell r="D104">
            <v>1078</v>
          </cell>
          <cell r="E104">
            <v>1269</v>
          </cell>
          <cell r="G104">
            <v>249</v>
          </cell>
          <cell r="H104">
            <v>23.098330241187384</v>
          </cell>
          <cell r="I104">
            <v>213.56603773584911</v>
          </cell>
          <cell r="K104">
            <v>19.811320754716984</v>
          </cell>
          <cell r="L104">
            <v>35.433962264150907</v>
          </cell>
          <cell r="N104">
            <v>3.28700948647039</v>
          </cell>
          <cell r="O104">
            <v>58</v>
          </cell>
          <cell r="Q104">
            <v>4.5705279747832952</v>
          </cell>
          <cell r="R104">
            <v>50.206002728512971</v>
          </cell>
          <cell r="U104">
            <v>3.9563437926330152</v>
          </cell>
          <cell r="V104">
            <v>7.7939972714870329</v>
          </cell>
          <cell r="X104">
            <v>0.61418418215027948</v>
          </cell>
        </row>
        <row r="107">
          <cell r="B107" t="str">
            <v>Report Name : BRDMAF116
Responsibility: 
USD in Thousands
Exchange Rate: as Reported</v>
          </cell>
          <cell r="G107" t="str">
            <v>Johnson &amp; Johnson
Worldwide Company Account Comparison
Report Level:  A00007 : Pharmaceutical Grp w/aj
Acct Code: 900020 : Mgt Net Income EB
 Company Composite YTD
Elimination: Exclude All
Non-Operating Co's: Excluded</v>
          </cell>
          <cell r="T107" t="str">
            <v xml:space="preserve">Page 3 of 3
Date : 05/30/03
Time : 13:52:52
</v>
          </cell>
        </row>
        <row r="111">
          <cell r="G111" t="str">
            <v>2004 DEC UJUNY2 vs 2004 DEC BPY2</v>
          </cell>
          <cell r="O111" t="str">
            <v xml:space="preserve">2004 DEC UJUNY2 vs 2003 DEC UJUNY1 </v>
          </cell>
        </row>
        <row r="112">
          <cell r="C112" t="str">
            <v xml:space="preserve">2004      </v>
          </cell>
          <cell r="D112" t="str">
            <v xml:space="preserve">2004        </v>
          </cell>
          <cell r="E112" t="str">
            <v xml:space="preserve">2003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UJUNY2</v>
          </cell>
          <cell r="D114" t="str">
            <v>DEC BPY2</v>
          </cell>
          <cell r="E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Jan-Cil Indonesia</v>
          </cell>
          <cell r="C117">
            <v>1444</v>
          </cell>
          <cell r="D117">
            <v>2056</v>
          </cell>
          <cell r="E117">
            <v>1149</v>
          </cell>
          <cell r="G117">
            <v>-612</v>
          </cell>
          <cell r="H117">
            <v>-29.766536964980546</v>
          </cell>
          <cell r="I117">
            <v>-716.51118626430809</v>
          </cell>
          <cell r="K117">
            <v>-34.849765868886578</v>
          </cell>
          <cell r="L117">
            <v>104.51118626430805</v>
          </cell>
          <cell r="N117">
            <v>5.0832289039060381</v>
          </cell>
          <cell r="O117">
            <v>295</v>
          </cell>
          <cell r="Q117">
            <v>25.674499564838989</v>
          </cell>
          <cell r="R117">
            <v>264.57702878954234</v>
          </cell>
          <cell r="U117">
            <v>23.026721391605079</v>
          </cell>
          <cell r="V117">
            <v>30.422971210457654</v>
          </cell>
          <cell r="X117">
            <v>2.6477781732339101</v>
          </cell>
        </row>
        <row r="118">
          <cell r="A118" t="str">
            <v>Jan-Cil Taiwan</v>
          </cell>
          <cell r="C118">
            <v>874</v>
          </cell>
          <cell r="D118">
            <v>412</v>
          </cell>
          <cell r="E118">
            <v>-1918</v>
          </cell>
          <cell r="G118">
            <v>462</v>
          </cell>
          <cell r="H118">
            <v>112.13592233009709</v>
          </cell>
          <cell r="I118">
            <v>463.55418390965849</v>
          </cell>
          <cell r="K118">
            <v>112.51315143438313</v>
          </cell>
          <cell r="L118">
            <v>-1.5541839096584591</v>
          </cell>
          <cell r="N118">
            <v>-0.37722910428601608</v>
          </cell>
          <cell r="O118">
            <v>2792</v>
          </cell>
          <cell r="Q118">
            <v>145.56830031282587</v>
          </cell>
          <cell r="R118">
            <v>2793.1346174118639</v>
          </cell>
          <cell r="U118">
            <v>145.62745659081668</v>
          </cell>
          <cell r="V118">
            <v>-1.1346174118638737</v>
          </cell>
          <cell r="X118">
            <v>-5.9156277990787202E-2</v>
          </cell>
        </row>
        <row r="119">
          <cell r="A119" t="str">
            <v>Jan-Cil Thailand</v>
          </cell>
          <cell r="C119">
            <v>56</v>
          </cell>
          <cell r="D119">
            <v>937</v>
          </cell>
          <cell r="E119">
            <v>24</v>
          </cell>
          <cell r="G119">
            <v>-881</v>
          </cell>
          <cell r="H119">
            <v>-94.023479188900751</v>
          </cell>
          <cell r="I119">
            <v>-879.58758837391974</v>
          </cell>
          <cell r="K119">
            <v>-93.872741555380983</v>
          </cell>
          <cell r="L119">
            <v>-1.4124116260802839</v>
          </cell>
          <cell r="N119">
            <v>-0.15073763351976596</v>
          </cell>
          <cell r="O119">
            <v>32</v>
          </cell>
          <cell r="Q119">
            <v>133.33333333333337</v>
          </cell>
          <cell r="R119">
            <v>35.96396396396397</v>
          </cell>
          <cell r="U119">
            <v>149.84984984984985</v>
          </cell>
          <cell r="V119">
            <v>-3.9639639639639608</v>
          </cell>
          <cell r="X119">
            <v>-16.516516516516496</v>
          </cell>
        </row>
        <row r="120">
          <cell r="A120" t="str">
            <v>Asia/Pac Chang</v>
          </cell>
          <cell r="B120" t="str">
            <v>Asia/Pac Chang</v>
          </cell>
          <cell r="C120">
            <v>37502</v>
          </cell>
          <cell r="D120">
            <v>70282</v>
          </cell>
          <cell r="E120">
            <v>64235</v>
          </cell>
          <cell r="G120">
            <v>-32780</v>
          </cell>
          <cell r="H120">
            <v>-46.640676133291599</v>
          </cell>
          <cell r="J120">
            <v>-33060.688006052871</v>
          </cell>
          <cell r="L120">
            <v>-47.040050092559795</v>
          </cell>
          <cell r="N120">
            <v>280.68800605287311</v>
          </cell>
          <cell r="Q120">
            <v>0.39937395926819591</v>
          </cell>
          <cell r="S120">
            <v>-26733</v>
          </cell>
          <cell r="V120">
            <v>-41.617498248618347</v>
          </cell>
          <cell r="X120">
            <v>-26806.897462071356</v>
          </cell>
          <cell r="Z120">
            <v>-41.732540611927078</v>
          </cell>
          <cell r="AA120">
            <v>73.897462071361957</v>
          </cell>
          <cell r="AC120">
            <v>0.11504236330872118</v>
          </cell>
        </row>
        <row r="121">
          <cell r="A121" t="str">
            <v>Total Asia/Pacific</v>
          </cell>
          <cell r="B121" t="str">
            <v>Total Asia/Pacific</v>
          </cell>
          <cell r="C121">
            <v>62548</v>
          </cell>
          <cell r="D121">
            <v>99842</v>
          </cell>
          <cell r="E121">
            <v>97360</v>
          </cell>
          <cell r="G121">
            <v>-37294</v>
          </cell>
          <cell r="H121">
            <v>-37.353017768073556</v>
          </cell>
          <cell r="J121">
            <v>-38652.174142148964</v>
          </cell>
          <cell r="L121">
            <v>-38.713341221278583</v>
          </cell>
          <cell r="N121">
            <v>1358.1741421489603</v>
          </cell>
          <cell r="Q121">
            <v>1.3603234532050328</v>
          </cell>
          <cell r="S121">
            <v>-34812</v>
          </cell>
          <cell r="V121">
            <v>-35.755957271980279</v>
          </cell>
          <cell r="X121">
            <v>-35042.862050485055</v>
          </cell>
          <cell r="Z121">
            <v>-35.993079345198282</v>
          </cell>
          <cell r="AA121">
            <v>230.86205048505218</v>
          </cell>
          <cell r="AC121">
            <v>0.23712207321801088</v>
          </cell>
        </row>
        <row r="122">
          <cell r="A122" t="str">
            <v>Total Sartarelli</v>
          </cell>
          <cell r="B122" t="str">
            <v>Total Sartarelli</v>
          </cell>
          <cell r="C122">
            <v>123759</v>
          </cell>
          <cell r="D122">
            <v>163331</v>
          </cell>
          <cell r="E122">
            <v>150137</v>
          </cell>
          <cell r="G122">
            <v>-39572</v>
          </cell>
          <cell r="H122">
            <v>-24.228101217772497</v>
          </cell>
          <cell r="J122">
            <v>-41641.759189454599</v>
          </cell>
          <cell r="L122">
            <v>-25.495318824628885</v>
          </cell>
          <cell r="N122">
            <v>2069.7591894545967</v>
          </cell>
          <cell r="Q122">
            <v>1.2672176068563932</v>
          </cell>
          <cell r="S122">
            <v>-26378</v>
          </cell>
          <cell r="V122">
            <v>-17.569286718130773</v>
          </cell>
          <cell r="X122">
            <v>-27710.255246907847</v>
          </cell>
          <cell r="Z122">
            <v>-18.456646427534746</v>
          </cell>
          <cell r="AA122">
            <v>1332.2552469078453</v>
          </cell>
          <cell r="AC122">
            <v>0.88735970940397924</v>
          </cell>
        </row>
        <row r="123">
          <cell r="A123" t="str">
            <v>Janssen Belgium</v>
          </cell>
          <cell r="C123">
            <v>748561</v>
          </cell>
          <cell r="D123">
            <v>614772</v>
          </cell>
          <cell r="E123">
            <v>565140</v>
          </cell>
          <cell r="G123">
            <v>133789</v>
          </cell>
          <cell r="H123">
            <v>21.762376946249994</v>
          </cell>
          <cell r="I123">
            <v>25645.10064917602</v>
          </cell>
          <cell r="K123">
            <v>4.1714815653894481</v>
          </cell>
          <cell r="L123">
            <v>108143.89935082398</v>
          </cell>
          <cell r="N123">
            <v>17.590895380860538</v>
          </cell>
          <cell r="O123">
            <v>183421</v>
          </cell>
          <cell r="Q123">
            <v>32.455851647379411</v>
          </cell>
          <cell r="R123">
            <v>160090.88809647146</v>
          </cell>
          <cell r="U123">
            <v>28.32765121854257</v>
          </cell>
          <cell r="V123">
            <v>23330.11190352857</v>
          </cell>
          <cell r="X123">
            <v>4.1282004288368448</v>
          </cell>
        </row>
        <row r="124">
          <cell r="A124" t="str">
            <v>Total Jans Beerse</v>
          </cell>
          <cell r="B124" t="str">
            <v>Total Jans Beerse</v>
          </cell>
          <cell r="C124">
            <v>748561</v>
          </cell>
          <cell r="D124">
            <v>614772</v>
          </cell>
          <cell r="E124">
            <v>565140</v>
          </cell>
          <cell r="G124">
            <v>133789</v>
          </cell>
          <cell r="H124">
            <v>21.762376946249994</v>
          </cell>
          <cell r="J124">
            <v>25645.10064917602</v>
          </cell>
          <cell r="L124">
            <v>4.1714815653894481</v>
          </cell>
          <cell r="N124">
            <v>108143.89935082398</v>
          </cell>
          <cell r="Q124">
            <v>17.590895380860538</v>
          </cell>
          <cell r="S124">
            <v>183421</v>
          </cell>
          <cell r="V124">
            <v>32.455851647379411</v>
          </cell>
          <cell r="X124">
            <v>160090.88809647146</v>
          </cell>
          <cell r="Z124">
            <v>28.32765121854256</v>
          </cell>
          <cell r="AA124">
            <v>23330.11190352857</v>
          </cell>
          <cell r="AC124">
            <v>4.1282004288368581</v>
          </cell>
        </row>
        <row r="125">
          <cell r="A125" t="str">
            <v>Janssen Ireland Mfg</v>
          </cell>
          <cell r="C125">
            <v>487426</v>
          </cell>
          <cell r="D125">
            <v>427465</v>
          </cell>
          <cell r="E125">
            <v>453520</v>
          </cell>
          <cell r="G125">
            <v>59961</v>
          </cell>
          <cell r="H125">
            <v>14.027113330915981</v>
          </cell>
          <cell r="I125">
            <v>-10455.840011907747</v>
          </cell>
          <cell r="K125">
            <v>-2.4460107872943393</v>
          </cell>
          <cell r="L125">
            <v>70416.840011907741</v>
          </cell>
          <cell r="N125">
            <v>16.473124118210322</v>
          </cell>
          <cell r="O125">
            <v>33906</v>
          </cell>
          <cell r="Q125">
            <v>7.4761862762391962</v>
          </cell>
          <cell r="R125">
            <v>18715.682589245502</v>
          </cell>
          <cell r="U125">
            <v>4.1267601405110028</v>
          </cell>
          <cell r="V125">
            <v>15190.317410754498</v>
          </cell>
          <cell r="X125">
            <v>3.3494261357281925</v>
          </cell>
        </row>
        <row r="126">
          <cell r="A126" t="str">
            <v>OMJ Mfg Ireland</v>
          </cell>
          <cell r="C126">
            <v>378501</v>
          </cell>
          <cell r="D126">
            <v>446627</v>
          </cell>
          <cell r="E126">
            <v>472290</v>
          </cell>
          <cell r="G126">
            <v>-68126</v>
          </cell>
          <cell r="H126">
            <v>-15.253444149144588</v>
          </cell>
          <cell r="I126">
            <v>-68126</v>
          </cell>
          <cell r="K126">
            <v>-15.253444149144592</v>
          </cell>
          <cell r="L126">
            <v>0</v>
          </cell>
          <cell r="N126">
            <v>0</v>
          </cell>
          <cell r="O126">
            <v>-93789</v>
          </cell>
          <cell r="Q126">
            <v>-19.858349742742806</v>
          </cell>
          <cell r="R126">
            <v>-93789</v>
          </cell>
          <cell r="U126">
            <v>-19.858349742742803</v>
          </cell>
          <cell r="V126">
            <v>-1.8626451492309571E-11</v>
          </cell>
          <cell r="X126">
            <v>0</v>
          </cell>
        </row>
        <row r="127">
          <cell r="A127" t="str">
            <v>Cilag CH-Schaff Oper</v>
          </cell>
          <cell r="C127">
            <v>73441</v>
          </cell>
          <cell r="D127">
            <v>64391</v>
          </cell>
          <cell r="E127">
            <v>65586</v>
          </cell>
          <cell r="G127">
            <v>9050</v>
          </cell>
          <cell r="H127">
            <v>14.054759205479026</v>
          </cell>
          <cell r="I127">
            <v>305.22563096500534</v>
          </cell>
          <cell r="K127">
            <v>0.47401908801696724</v>
          </cell>
          <cell r="L127">
            <v>8744.7743690349944</v>
          </cell>
          <cell r="N127">
            <v>13.580740117462062</v>
          </cell>
          <cell r="O127">
            <v>7855</v>
          </cell>
          <cell r="Q127">
            <v>11.976641356387036</v>
          </cell>
          <cell r="R127">
            <v>6209.8769525834196</v>
          </cell>
          <cell r="U127">
            <v>9.4682965153895946</v>
          </cell>
          <cell r="V127">
            <v>1645.1230474165793</v>
          </cell>
          <cell r="X127">
            <v>2.5083448409974425</v>
          </cell>
        </row>
        <row r="128">
          <cell r="A128" t="str">
            <v>Jan-Cil Zug</v>
          </cell>
          <cell r="C128">
            <v>205867</v>
          </cell>
          <cell r="D128">
            <v>190369</v>
          </cell>
          <cell r="E128">
            <v>143111</v>
          </cell>
          <cell r="G128">
            <v>15498</v>
          </cell>
          <cell r="H128">
            <v>8.1410313654008792</v>
          </cell>
          <cell r="I128">
            <v>-14241.50260542771</v>
          </cell>
          <cell r="K128">
            <v>-7.4809987999242047</v>
          </cell>
          <cell r="L128">
            <v>29739.502605427708</v>
          </cell>
          <cell r="N128">
            <v>15.622030165325087</v>
          </cell>
          <cell r="O128">
            <v>62756</v>
          </cell>
          <cell r="Q128">
            <v>43.851276282046804</v>
          </cell>
          <cell r="R128">
            <v>56341.403426840676</v>
          </cell>
          <cell r="U128">
            <v>39.369023643773488</v>
          </cell>
          <cell r="V128">
            <v>6414.5965731593224</v>
          </cell>
          <cell r="X128">
            <v>4.4822526382733257</v>
          </cell>
        </row>
        <row r="129">
          <cell r="A129" t="str">
            <v>Tasmanian Alkaloids</v>
          </cell>
          <cell r="C129">
            <v>8909</v>
          </cell>
          <cell r="D129">
            <v>17639</v>
          </cell>
          <cell r="E129">
            <v>19178</v>
          </cell>
          <cell r="G129">
            <v>-8730</v>
          </cell>
          <cell r="H129">
            <v>-49.492601621407111</v>
          </cell>
          <cell r="I129">
            <v>-10076.953034384407</v>
          </cell>
          <cell r="K129">
            <v>-57.128822690540318</v>
          </cell>
          <cell r="L129">
            <v>1346.9530343844078</v>
          </cell>
          <cell r="N129">
            <v>7.6362210691332075</v>
          </cell>
          <cell r="O129">
            <v>-10269</v>
          </cell>
          <cell r="Q129">
            <v>-53.545729481697784</v>
          </cell>
          <cell r="R129">
            <v>-10600.053760952223</v>
          </cell>
          <cell r="U129">
            <v>-55.271945776161338</v>
          </cell>
          <cell r="V129">
            <v>331.05376095222312</v>
          </cell>
          <cell r="X129">
            <v>1.7262162944635566</v>
          </cell>
        </row>
        <row r="130">
          <cell r="A130" t="str">
            <v>Noramco USA</v>
          </cell>
          <cell r="C130">
            <v>9200</v>
          </cell>
          <cell r="D130">
            <v>8133</v>
          </cell>
          <cell r="E130">
            <v>5338</v>
          </cell>
          <cell r="G130">
            <v>1067</v>
          </cell>
          <cell r="H130">
            <v>13.119390138940121</v>
          </cell>
          <cell r="I130">
            <v>1067</v>
          </cell>
          <cell r="K130">
            <v>13.119390138940121</v>
          </cell>
          <cell r="L130">
            <v>1.4551915228366852E-13</v>
          </cell>
          <cell r="N130">
            <v>0</v>
          </cell>
          <cell r="O130">
            <v>3862</v>
          </cell>
          <cell r="Q130">
            <v>72.349194454852011</v>
          </cell>
          <cell r="R130">
            <v>3862</v>
          </cell>
          <cell r="U130">
            <v>72.349194454852011</v>
          </cell>
          <cell r="V130">
            <v>0</v>
          </cell>
          <cell r="X130">
            <v>0</v>
          </cell>
        </row>
        <row r="131">
          <cell r="A131" t="str">
            <v>Alza Mfg Ireland</v>
          </cell>
          <cell r="C131">
            <v>15224</v>
          </cell>
          <cell r="D131">
            <v>7233</v>
          </cell>
          <cell r="E131">
            <v>-909</v>
          </cell>
          <cell r="G131">
            <v>7991</v>
          </cell>
          <cell r="H131">
            <v>110.4797456103968</v>
          </cell>
          <cell r="I131">
            <v>5790.2073694417522</v>
          </cell>
          <cell r="K131">
            <v>80.052638869649556</v>
          </cell>
          <cell r="L131">
            <v>2200.7926305582478</v>
          </cell>
          <cell r="N131">
            <v>30.427106740747231</v>
          </cell>
          <cell r="O131">
            <v>16133</v>
          </cell>
          <cell r="Q131">
            <v>1774.807480748075</v>
          </cell>
          <cell r="R131">
            <v>15659.539325842694</v>
          </cell>
          <cell r="U131">
            <v>1722.7215980024969</v>
          </cell>
          <cell r="V131">
            <v>473.46067415730329</v>
          </cell>
          <cell r="X131">
            <v>52.08588274557755</v>
          </cell>
        </row>
        <row r="132">
          <cell r="A132" t="str">
            <v>Subtot Sourcing</v>
          </cell>
          <cell r="B132" t="str">
            <v>Subtot Sourcing</v>
          </cell>
          <cell r="C132">
            <v>1178568</v>
          </cell>
          <cell r="D132">
            <v>1161857</v>
          </cell>
          <cell r="E132">
            <v>1158114</v>
          </cell>
          <cell r="G132">
            <v>16711</v>
          </cell>
          <cell r="H132">
            <v>1.4383009268782647</v>
          </cell>
          <cell r="J132">
            <v>-95737.862651313117</v>
          </cell>
          <cell r="L132">
            <v>-8.2400728016712126</v>
          </cell>
          <cell r="N132">
            <v>112448.8626513131</v>
          </cell>
          <cell r="Q132">
            <v>9.6783737285494755</v>
          </cell>
          <cell r="S132">
            <v>20454</v>
          </cell>
          <cell r="V132">
            <v>1.7661473740927058</v>
          </cell>
          <cell r="X132">
            <v>-3600.5514664399111</v>
          </cell>
          <cell r="Z132">
            <v>-0.31089784480974336</v>
          </cell>
          <cell r="AA132">
            <v>24054.551466439912</v>
          </cell>
          <cell r="AC132">
            <v>2.0770452189024491</v>
          </cell>
        </row>
        <row r="133">
          <cell r="A133" t="str">
            <v>Ttl Shetty</v>
          </cell>
          <cell r="B133" t="str">
            <v>Ttl Shetty</v>
          </cell>
          <cell r="C133">
            <v>1927129</v>
          </cell>
          <cell r="D133">
            <v>1776629</v>
          </cell>
          <cell r="E133">
            <v>1723254</v>
          </cell>
          <cell r="G133">
            <v>150500</v>
          </cell>
          <cell r="H133">
            <v>8.4710989182322258</v>
          </cell>
          <cell r="J133">
            <v>-70092.762002137097</v>
          </cell>
          <cell r="L133">
            <v>-3.9452672449980879</v>
          </cell>
          <cell r="N133">
            <v>220592.76200213708</v>
          </cell>
          <cell r="Q133">
            <v>12.416366163230315</v>
          </cell>
          <cell r="S133">
            <v>203875</v>
          </cell>
          <cell r="V133">
            <v>11.830815422450783</v>
          </cell>
          <cell r="X133">
            <v>156490.33663003152</v>
          </cell>
          <cell r="Z133">
            <v>9.0810952204394422</v>
          </cell>
          <cell r="AA133">
            <v>47384.663369968475</v>
          </cell>
          <cell r="AC133">
            <v>2.7497202020113436</v>
          </cell>
        </row>
        <row r="134">
          <cell r="A134" t="str">
            <v>Ortho Biotech CFC PR</v>
          </cell>
          <cell r="C134">
            <v>101444</v>
          </cell>
          <cell r="D134">
            <v>147378</v>
          </cell>
          <cell r="E134">
            <v>114091</v>
          </cell>
          <cell r="G134">
            <v>-45934</v>
          </cell>
          <cell r="H134">
            <v>-31.167474114182578</v>
          </cell>
          <cell r="I134">
            <v>-45934</v>
          </cell>
          <cell r="K134">
            <v>-31.167474114182578</v>
          </cell>
          <cell r="L134">
            <v>0</v>
          </cell>
          <cell r="N134">
            <v>0</v>
          </cell>
          <cell r="O134">
            <v>-12647</v>
          </cell>
          <cell r="Q134">
            <v>-11.085011087640568</v>
          </cell>
          <cell r="R134">
            <v>-12647</v>
          </cell>
          <cell r="U134">
            <v>-11.085011087640567</v>
          </cell>
          <cell r="V134">
            <v>-2.3283064365386963E-12</v>
          </cell>
          <cell r="X134">
            <v>-2.2737367544323206E-15</v>
          </cell>
        </row>
        <row r="135">
          <cell r="A135" t="str">
            <v>Total Shetty/Sourcings</v>
          </cell>
          <cell r="B135" t="str">
            <v>Total Shetty/Sourcings</v>
          </cell>
          <cell r="C135">
            <v>2028573</v>
          </cell>
          <cell r="D135">
            <v>1924007</v>
          </cell>
          <cell r="E135">
            <v>1837345</v>
          </cell>
          <cell r="G135">
            <v>104566</v>
          </cell>
          <cell r="H135">
            <v>5.4348035116296352</v>
          </cell>
          <cell r="J135">
            <v>-116026.76200213708</v>
          </cell>
          <cell r="L135">
            <v>-6.030475045160288</v>
          </cell>
          <cell r="N135">
            <v>220592.76200213708</v>
          </cell>
          <cell r="Q135">
            <v>11.465278556789922</v>
          </cell>
          <cell r="S135">
            <v>191228</v>
          </cell>
          <cell r="V135">
            <v>10.407843926970711</v>
          </cell>
          <cell r="X135">
            <v>143843.33663003152</v>
          </cell>
          <cell r="Z135">
            <v>7.8288691906001056</v>
          </cell>
          <cell r="AA135">
            <v>47384.663369968475</v>
          </cell>
          <cell r="AC135">
            <v>2.5789747363706024</v>
          </cell>
        </row>
        <row r="137">
          <cell r="A137" t="str">
            <v>PGSM USA</v>
          </cell>
          <cell r="C137">
            <v>-76105</v>
          </cell>
          <cell r="D137">
            <v>-68847</v>
          </cell>
          <cell r="E137">
            <v>-64134</v>
          </cell>
          <cell r="G137">
            <v>-7258</v>
          </cell>
          <cell r="H137">
            <v>-10.54221679957006</v>
          </cell>
          <cell r="I137">
            <v>-7258</v>
          </cell>
          <cell r="K137">
            <v>-10.54221679957006</v>
          </cell>
          <cell r="L137">
            <v>0</v>
          </cell>
          <cell r="N137">
            <v>0</v>
          </cell>
          <cell r="O137">
            <v>-11971</v>
          </cell>
          <cell r="Q137">
            <v>-18.665606386627999</v>
          </cell>
          <cell r="R137">
            <v>-11971</v>
          </cell>
          <cell r="U137">
            <v>-18.665606386627999</v>
          </cell>
          <cell r="V137">
            <v>0</v>
          </cell>
          <cell r="X137">
            <v>0</v>
          </cell>
        </row>
        <row r="138">
          <cell r="A138" t="str">
            <v>PGSM Beerse</v>
          </cell>
          <cell r="C138">
            <v>-18989</v>
          </cell>
          <cell r="D138">
            <v>-20621</v>
          </cell>
          <cell r="E138">
            <v>-17003</v>
          </cell>
          <cell r="G138">
            <v>1632</v>
          </cell>
          <cell r="H138">
            <v>7.9142621599340481</v>
          </cell>
          <cell r="I138">
            <v>4375.4874398717266</v>
          </cell>
          <cell r="K138">
            <v>21.218599679315872</v>
          </cell>
          <cell r="L138">
            <v>-2743.4874398717261</v>
          </cell>
          <cell r="N138">
            <v>-13.30433751938182</v>
          </cell>
          <cell r="O138">
            <v>-1986</v>
          </cell>
          <cell r="Q138">
            <v>-11.68029171322708</v>
          </cell>
          <cell r="R138">
            <v>-1394.506973640307</v>
          </cell>
          <cell r="U138">
            <v>-8.2015348682015343</v>
          </cell>
          <cell r="V138">
            <v>-591.49302635969275</v>
          </cell>
          <cell r="X138">
            <v>-3.4787568450255457</v>
          </cell>
        </row>
        <row r="139">
          <cell r="A139" t="str">
            <v>PGSM Crane</v>
          </cell>
          <cell r="B139" t="str">
            <v>PGSM Crane</v>
          </cell>
          <cell r="C139">
            <v>-95094</v>
          </cell>
          <cell r="D139">
            <v>-89468</v>
          </cell>
          <cell r="E139">
            <v>-81137</v>
          </cell>
          <cell r="G139">
            <v>-5626</v>
          </cell>
          <cell r="H139">
            <v>-6.2882818437877219</v>
          </cell>
          <cell r="J139">
            <v>-2882.5125601282739</v>
          </cell>
          <cell r="L139">
            <v>-3.2218363662183953</v>
          </cell>
          <cell r="N139">
            <v>-2743.4874398717261</v>
          </cell>
          <cell r="Q139">
            <v>-3.0664454775693275</v>
          </cell>
          <cell r="S139">
            <v>-13957</v>
          </cell>
          <cell r="V139">
            <v>-17.201769846062831</v>
          </cell>
          <cell r="X139">
            <v>-13365.506973640309</v>
          </cell>
          <cell r="Z139">
            <v>-16.472764550871133</v>
          </cell>
          <cell r="AA139">
            <v>-591.493026359689</v>
          </cell>
          <cell r="AC139">
            <v>-0.72900529519169821</v>
          </cell>
        </row>
        <row r="140">
          <cell r="A140" t="str">
            <v>PRD-Beerse</v>
          </cell>
          <cell r="C140">
            <v>-578486</v>
          </cell>
          <cell r="D140">
            <v>-595614</v>
          </cell>
          <cell r="E140">
            <v>-528732</v>
          </cell>
          <cell r="G140">
            <v>17128</v>
          </cell>
          <cell r="H140">
            <v>2.8756879455486266</v>
          </cell>
          <cell r="I140">
            <v>100700.02336039032</v>
          </cell>
          <cell r="K140">
            <v>16.906926862093623</v>
          </cell>
          <cell r="L140">
            <v>-83572.023360390289</v>
          </cell>
          <cell r="N140">
            <v>-14.031238916544996</v>
          </cell>
          <cell r="O140">
            <v>-49754</v>
          </cell>
          <cell r="Q140">
            <v>-9.4100602951968106</v>
          </cell>
          <cell r="R140">
            <v>-31723.829224324418</v>
          </cell>
          <cell r="U140">
            <v>-5.9999828314390689</v>
          </cell>
          <cell r="V140">
            <v>-18030.17077567559</v>
          </cell>
          <cell r="X140">
            <v>-3.4100774637577436</v>
          </cell>
        </row>
        <row r="141">
          <cell r="A141" t="str">
            <v>PRD USA</v>
          </cell>
          <cell r="C141">
            <v>-486819</v>
          </cell>
          <cell r="D141">
            <v>-522789</v>
          </cell>
          <cell r="E141">
            <v>-460148</v>
          </cell>
          <cell r="G141">
            <v>35970</v>
          </cell>
          <cell r="H141">
            <v>6.8804049052294527</v>
          </cell>
          <cell r="I141">
            <v>35970</v>
          </cell>
          <cell r="K141">
            <v>6.88040490522945</v>
          </cell>
          <cell r="L141">
            <v>4.6566128730773927E-12</v>
          </cell>
          <cell r="N141">
            <v>1.1368683772161603E-15</v>
          </cell>
          <cell r="O141">
            <v>-26671</v>
          </cell>
          <cell r="Q141">
            <v>-5.7961786207915713</v>
          </cell>
          <cell r="R141">
            <v>-26671</v>
          </cell>
          <cell r="U141">
            <v>-5.7961786207915713</v>
          </cell>
          <cell r="V141">
            <v>0</v>
          </cell>
          <cell r="X141">
            <v>0</v>
          </cell>
        </row>
        <row r="142">
          <cell r="A142" t="str">
            <v>JRF PRI UK</v>
          </cell>
          <cell r="C142">
            <v>-75308</v>
          </cell>
          <cell r="D142">
            <v>-78241</v>
          </cell>
          <cell r="E142">
            <v>-70431</v>
          </cell>
          <cell r="G142">
            <v>2933</v>
          </cell>
          <cell r="H142">
            <v>3.7486739688909907</v>
          </cell>
          <cell r="I142">
            <v>5713.9295862513072</v>
          </cell>
          <cell r="K142">
            <v>7.3029863962005939</v>
          </cell>
          <cell r="L142">
            <v>-2780.9295862513072</v>
          </cell>
          <cell r="N142">
            <v>-3.5543124273096027</v>
          </cell>
          <cell r="O142">
            <v>-4877</v>
          </cell>
          <cell r="Q142">
            <v>-6.9245076741775646</v>
          </cell>
          <cell r="R142">
            <v>-4237.3042877856797</v>
          </cell>
          <cell r="U142">
            <v>-6.0162489355336142</v>
          </cell>
          <cell r="V142">
            <v>-639.69571221432011</v>
          </cell>
          <cell r="X142">
            <v>-0.90825873864395246</v>
          </cell>
        </row>
        <row r="143">
          <cell r="A143" t="str">
            <v>Ttl PRD</v>
          </cell>
          <cell r="B143" t="str">
            <v>Ttl PRD</v>
          </cell>
          <cell r="C143">
            <v>-1140613</v>
          </cell>
          <cell r="D143">
            <v>-1196644</v>
          </cell>
          <cell r="E143">
            <v>-1059311</v>
          </cell>
          <cell r="G143">
            <v>56031</v>
          </cell>
          <cell r="H143">
            <v>4.6823449580660581</v>
          </cell>
          <cell r="J143">
            <v>142383.95294664163</v>
          </cell>
          <cell r="L143">
            <v>11.898605846571042</v>
          </cell>
          <cell r="N143">
            <v>-86352.952946641599</v>
          </cell>
          <cell r="Q143">
            <v>-7.2162608885049853</v>
          </cell>
          <cell r="S143">
            <v>-81302</v>
          </cell>
          <cell r="V143">
            <v>-7.6749887426827437</v>
          </cell>
          <cell r="X143">
            <v>-62632.1335121101</v>
          </cell>
          <cell r="Z143">
            <v>-5.9125349885076348</v>
          </cell>
          <cell r="AA143">
            <v>-18669.866487889896</v>
          </cell>
          <cell r="AC143">
            <v>-1.762453754175108</v>
          </cell>
        </row>
        <row r="144">
          <cell r="A144" t="str">
            <v>Centocor R&amp;D USA</v>
          </cell>
          <cell r="C144">
            <v>-308508</v>
          </cell>
          <cell r="D144">
            <v>-282100</v>
          </cell>
          <cell r="E144">
            <v>-246884</v>
          </cell>
          <cell r="G144">
            <v>-26408</v>
          </cell>
          <cell r="H144">
            <v>-9.3612194257355554</v>
          </cell>
          <cell r="I144">
            <v>-26408</v>
          </cell>
          <cell r="K144">
            <v>-9.3612194257355554</v>
          </cell>
          <cell r="L144">
            <v>0</v>
          </cell>
          <cell r="N144">
            <v>0</v>
          </cell>
          <cell r="O144">
            <v>-61624</v>
          </cell>
          <cell r="Q144">
            <v>-24.960710293093111</v>
          </cell>
          <cell r="R144">
            <v>-61624</v>
          </cell>
          <cell r="U144">
            <v>-24.960710293093111</v>
          </cell>
          <cell r="V144">
            <v>0</v>
          </cell>
          <cell r="X144">
            <v>0</v>
          </cell>
        </row>
        <row r="145">
          <cell r="A145" t="str">
            <v>Tibotec-Virco Belgium</v>
          </cell>
          <cell r="C145">
            <v>-182328</v>
          </cell>
          <cell r="D145">
            <v>-143537</v>
          </cell>
          <cell r="E145">
            <v>-127785</v>
          </cell>
          <cell r="G145">
            <v>-38791</v>
          </cell>
          <cell r="H145">
            <v>-27.025087608073182</v>
          </cell>
          <cell r="I145">
            <v>-12448.891364746945</v>
          </cell>
          <cell r="K145">
            <v>-8.672949389179756</v>
          </cell>
          <cell r="L145">
            <v>-26342.108635253051</v>
          </cell>
          <cell r="N145">
            <v>-18.35213821889343</v>
          </cell>
          <cell r="O145">
            <v>-54543</v>
          </cell>
          <cell r="Q145">
            <v>-42.68341354619087</v>
          </cell>
          <cell r="R145">
            <v>-48859.337699240772</v>
          </cell>
          <cell r="U145">
            <v>-38.235581405674196</v>
          </cell>
          <cell r="V145">
            <v>-5683.6623007592279</v>
          </cell>
          <cell r="X145">
            <v>-4.4478321405166614</v>
          </cell>
        </row>
        <row r="146">
          <cell r="A146" t="str">
            <v>Alza USA</v>
          </cell>
          <cell r="C146">
            <v>-210121</v>
          </cell>
          <cell r="D146">
            <v>-147483</v>
          </cell>
          <cell r="E146">
            <v>-214148</v>
          </cell>
          <cell r="G146">
            <v>-62638</v>
          </cell>
          <cell r="H146">
            <v>-42.471335679366433</v>
          </cell>
          <cell r="I146">
            <v>-62638</v>
          </cell>
          <cell r="K146">
            <v>-42.471335679366433</v>
          </cell>
          <cell r="L146">
            <v>0</v>
          </cell>
          <cell r="N146">
            <v>0</v>
          </cell>
          <cell r="O146">
            <v>4027</v>
          </cell>
          <cell r="Q146">
            <v>1.8804751853858082</v>
          </cell>
          <cell r="R146">
            <v>4027</v>
          </cell>
          <cell r="U146">
            <v>1.8804751853858077</v>
          </cell>
          <cell r="V146">
            <v>5.8207660913467408E-13</v>
          </cell>
          <cell r="X146">
            <v>2.8421709430404008E-16</v>
          </cell>
        </row>
        <row r="147">
          <cell r="A147" t="str">
            <v>Total Peterson</v>
          </cell>
          <cell r="B147" t="str">
            <v>Total Peterson</v>
          </cell>
          <cell r="C147">
            <v>-1841570</v>
          </cell>
          <cell r="D147">
            <v>-1769764</v>
          </cell>
          <cell r="E147">
            <v>-1648128</v>
          </cell>
          <cell r="G147">
            <v>-71806</v>
          </cell>
          <cell r="H147">
            <v>-4.0573771418109983</v>
          </cell>
          <cell r="J147">
            <v>40889.061581894661</v>
          </cell>
          <cell r="L147">
            <v>2.3104245301573916</v>
          </cell>
          <cell r="N147">
            <v>-112695.06158189467</v>
          </cell>
          <cell r="Q147">
            <v>-6.3678016719683903</v>
          </cell>
          <cell r="S147">
            <v>-193442</v>
          </cell>
          <cell r="V147">
            <v>-11.737073819509165</v>
          </cell>
          <cell r="X147">
            <v>-169088.47121135087</v>
          </cell>
          <cell r="Z147">
            <v>-10.259425919063986</v>
          </cell>
          <cell r="AA147">
            <v>-24353.528788649142</v>
          </cell>
          <cell r="AC147">
            <v>-1.4776479004451812</v>
          </cell>
        </row>
        <row r="148">
          <cell r="A148" t="str">
            <v>Ttl Pharm ex Corp + Grp E</v>
          </cell>
          <cell r="B148" t="str">
            <v>Ttl Pharm ex Corp + Grp E</v>
          </cell>
          <cell r="C148">
            <v>4545681</v>
          </cell>
          <cell r="D148">
            <v>5092600</v>
          </cell>
          <cell r="E148">
            <v>4555841</v>
          </cell>
          <cell r="G148">
            <v>-546919</v>
          </cell>
          <cell r="H148">
            <v>-10.739484742567647</v>
          </cell>
          <cell r="J148">
            <v>-693301.19000537484</v>
          </cell>
          <cell r="L148">
            <v>-13.613894474440855</v>
          </cell>
          <cell r="N148">
            <v>146382.19000537501</v>
          </cell>
          <cell r="Q148">
            <v>2.8744097318732087</v>
          </cell>
          <cell r="S148">
            <v>-10160</v>
          </cell>
          <cell r="V148">
            <v>-0.2230104167375464</v>
          </cell>
          <cell r="X148">
            <v>-42499.514724202279</v>
          </cell>
          <cell r="Z148">
            <v>-0.93285772537281841</v>
          </cell>
          <cell r="AA148">
            <v>32339.514724202269</v>
          </cell>
          <cell r="AC148">
            <v>0.70984730863527201</v>
          </cell>
        </row>
        <row r="151">
          <cell r="A151" t="str">
            <v>Pharmaceutical Grp w/aj</v>
          </cell>
          <cell r="B151" t="str">
            <v>Pharmaceutical Grp w/aj</v>
          </cell>
          <cell r="C151">
            <v>4545681</v>
          </cell>
          <cell r="D151">
            <v>5092600</v>
          </cell>
          <cell r="E151">
            <v>4555841</v>
          </cell>
          <cell r="G151">
            <v>-546919</v>
          </cell>
          <cell r="H151">
            <v>-10.739484742567647</v>
          </cell>
          <cell r="J151">
            <v>-693301.19000537484</v>
          </cell>
          <cell r="L151">
            <v>-13.613894474440855</v>
          </cell>
          <cell r="N151">
            <v>146382.19000537501</v>
          </cell>
          <cell r="Q151">
            <v>2.8744097318732087</v>
          </cell>
          <cell r="S151">
            <v>-10160</v>
          </cell>
          <cell r="V151">
            <v>-0.2230104167375464</v>
          </cell>
          <cell r="X151">
            <v>-42499.514724202279</v>
          </cell>
          <cell r="Z151">
            <v>-0.93285772537281841</v>
          </cell>
          <cell r="AA151">
            <v>32339.514724202269</v>
          </cell>
          <cell r="AC151">
            <v>0.70984730863527201</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5BP Adjusted"/>
      <sheetName val="75Act Adjusted"/>
      <sheetName val="93BP Adjusted"/>
      <sheetName val="93Act Adjusted"/>
      <sheetName val="7mos vs 5mosBP"/>
      <sheetName val="7mos vs 5mosACT"/>
      <sheetName val="9mos vs 3mosBP"/>
      <sheetName val="9mos vs 3mosACT"/>
      <sheetName val="8mos vs. 4mosBP"/>
      <sheetName val="8mos vs 4mosAct"/>
      <sheetName val="SGH 3Q to go"/>
      <sheetName val="JGH True 2Q"/>
      <sheetName val="Currency JGH"/>
      <sheetName val="ratejob"/>
      <sheetName val="SGH1"/>
      <sheetName val="SGH2"/>
      <sheetName val="SGH3"/>
      <sheetName val="3Q YTD"/>
      <sheetName val="Sheet7"/>
      <sheetName val="ACM0131(GT)"/>
      <sheetName val="JU2"/>
      <sheetName val="JU3"/>
      <sheetName val="Fｲﾝﾌﾟｯﾄ"/>
      <sheetName val="C比較貸借"/>
      <sheetName val="E財務指標"/>
      <sheetName val="Y残高試算表"/>
      <sheetName val="State Rates"/>
      <sheetName val="444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7">
          <cell r="B7" t="str">
            <v>Company</v>
          </cell>
          <cell r="D7" t="str">
            <v>SGH Full Year</v>
          </cell>
          <cell r="F7" t="str">
            <v>1Q Actual</v>
          </cell>
          <cell r="H7" t="str">
            <v>2Q Actual</v>
          </cell>
          <cell r="J7" t="str">
            <v>3Q SGH</v>
          </cell>
          <cell r="L7" t="str">
            <v>4Q SGH</v>
          </cell>
          <cell r="N7" t="str">
            <v>SGH Full Year</v>
          </cell>
          <cell r="P7" t="str">
            <v>1Q Actual</v>
          </cell>
          <cell r="R7" t="str">
            <v>2Q Actual</v>
          </cell>
          <cell r="T7" t="str">
            <v>3Q SGH</v>
          </cell>
          <cell r="V7" t="str">
            <v>4Q SGH</v>
          </cell>
        </row>
        <row r="9">
          <cell r="A9" t="str">
            <v>1540  Ortho McNeil Pharm</v>
          </cell>
          <cell r="B9" t="str">
            <v>Ortho McNeil Pharm</v>
          </cell>
          <cell r="D9">
            <v>2331.6970000000001</v>
          </cell>
          <cell r="F9">
            <v>618.36099999999999</v>
          </cell>
          <cell r="H9">
            <v>617.41700000000003</v>
          </cell>
          <cell r="J9">
            <v>605.79999999999995</v>
          </cell>
          <cell r="L9">
            <v>490.11900000000014</v>
          </cell>
          <cell r="N9">
            <v>702.42</v>
          </cell>
          <cell r="P9">
            <v>214.97399999999999</v>
          </cell>
          <cell r="R9">
            <v>197.83099999999999</v>
          </cell>
          <cell r="T9">
            <v>180.417</v>
          </cell>
          <cell r="V9">
            <v>109.19799999999998</v>
          </cell>
        </row>
        <row r="10">
          <cell r="A10" t="str">
            <v>1290  Ortho Biotech US</v>
          </cell>
          <cell r="B10" t="str">
            <v>Ortho Biotech US</v>
          </cell>
          <cell r="D10">
            <v>1235</v>
          </cell>
          <cell r="F10">
            <v>263.55</v>
          </cell>
          <cell r="H10">
            <v>318.517</v>
          </cell>
          <cell r="J10">
            <v>323.93299999999999</v>
          </cell>
          <cell r="L10">
            <v>329</v>
          </cell>
          <cell r="N10">
            <v>422.47</v>
          </cell>
          <cell r="P10">
            <v>98.384</v>
          </cell>
          <cell r="R10">
            <v>124.71</v>
          </cell>
          <cell r="T10">
            <v>104.40600000000001</v>
          </cell>
          <cell r="V10">
            <v>94.97</v>
          </cell>
        </row>
        <row r="11">
          <cell r="A11" t="str">
            <v>2860  Jan-Cil Argent-HI</v>
          </cell>
          <cell r="B11" t="str">
            <v>Jan-Cil Argent-HI</v>
          </cell>
          <cell r="D11">
            <v>51.024000000000001</v>
          </cell>
          <cell r="F11">
            <v>11.003</v>
          </cell>
          <cell r="H11">
            <v>10.105</v>
          </cell>
          <cell r="J11">
            <v>14.551</v>
          </cell>
          <cell r="L11">
            <v>15.365</v>
          </cell>
          <cell r="N11">
            <v>2.681</v>
          </cell>
          <cell r="P11">
            <v>0.51200000000000001</v>
          </cell>
          <cell r="R11">
            <v>-0.13900000000000001</v>
          </cell>
          <cell r="T11">
            <v>0.91800000000000004</v>
          </cell>
          <cell r="V11">
            <v>1.39</v>
          </cell>
        </row>
        <row r="12">
          <cell r="A12" t="str">
            <v>3160  Jan-Cil Brazil-HI</v>
          </cell>
          <cell r="B12" t="str">
            <v>Jan-Cil Brazil-HI</v>
          </cell>
          <cell r="D12">
            <v>156.685</v>
          </cell>
          <cell r="F12">
            <v>36.014000000000003</v>
          </cell>
          <cell r="H12">
            <v>42.972000000000001</v>
          </cell>
          <cell r="J12">
            <v>39.760999999999996</v>
          </cell>
          <cell r="L12">
            <v>37.938000000000002</v>
          </cell>
          <cell r="N12">
            <v>25.931000000000001</v>
          </cell>
          <cell r="P12">
            <v>10.420999999999999</v>
          </cell>
          <cell r="R12">
            <v>7.86</v>
          </cell>
          <cell r="T12">
            <v>5.0680000000000005</v>
          </cell>
          <cell r="V12">
            <v>2.5820000000000007</v>
          </cell>
        </row>
        <row r="13">
          <cell r="A13" t="str">
            <v>2117  Jan-Cil Colombia</v>
          </cell>
          <cell r="B13" t="str">
            <v>Jan-Cil Colombia</v>
          </cell>
          <cell r="D13">
            <v>10.513</v>
          </cell>
          <cell r="F13">
            <v>2.258</v>
          </cell>
          <cell r="H13">
            <v>2.9319999999999999</v>
          </cell>
          <cell r="J13">
            <v>2.766</v>
          </cell>
          <cell r="L13">
            <v>2.5570000000000004</v>
          </cell>
          <cell r="N13">
            <v>0.78</v>
          </cell>
          <cell r="P13">
            <v>2.8000000000000001E-2</v>
          </cell>
          <cell r="R13">
            <v>0.30399999999999999</v>
          </cell>
          <cell r="T13">
            <v>7.4999999999999997E-2</v>
          </cell>
          <cell r="V13">
            <v>0.373</v>
          </cell>
        </row>
        <row r="14">
          <cell r="A14" t="str">
            <v>2490  Jan-Cil Mexico</v>
          </cell>
          <cell r="B14" t="str">
            <v>Jan-Cil Mexico</v>
          </cell>
          <cell r="D14">
            <v>180.53700000000001</v>
          </cell>
          <cell r="F14">
            <v>45.344999999999999</v>
          </cell>
          <cell r="H14">
            <v>43.222999999999999</v>
          </cell>
          <cell r="J14">
            <v>46.817999999999998</v>
          </cell>
          <cell r="L14">
            <v>45.15100000000001</v>
          </cell>
          <cell r="N14">
            <v>27.233999999999998</v>
          </cell>
          <cell r="P14">
            <v>8.2609999999999992</v>
          </cell>
          <cell r="R14">
            <v>5.7649999999999997</v>
          </cell>
          <cell r="T14">
            <v>6.2880000000000003</v>
          </cell>
          <cell r="V14">
            <v>6.92</v>
          </cell>
        </row>
        <row r="15">
          <cell r="A15" t="str">
            <v>5252  Jan-Cil Venezuela</v>
          </cell>
          <cell r="B15" t="str">
            <v>Jan-Cil Venezuela</v>
          </cell>
          <cell r="D15">
            <v>15.464</v>
          </cell>
          <cell r="F15">
            <v>3.7040000000000002</v>
          </cell>
          <cell r="H15">
            <v>3.9049999999999998</v>
          </cell>
          <cell r="J15">
            <v>3.3650000000000002</v>
          </cell>
          <cell r="L15">
            <v>4.49</v>
          </cell>
          <cell r="N15">
            <v>1.577</v>
          </cell>
          <cell r="P15">
            <v>0.88</v>
          </cell>
          <cell r="R15">
            <v>0.114</v>
          </cell>
          <cell r="T15">
            <v>2.7E-2</v>
          </cell>
          <cell r="V15">
            <v>0.55600000000000005</v>
          </cell>
        </row>
        <row r="16">
          <cell r="A16" t="str">
            <v>Total Latin Am.</v>
          </cell>
          <cell r="B16" t="str">
            <v>Total Latin Am.</v>
          </cell>
          <cell r="D16">
            <v>414.22300000000001</v>
          </cell>
          <cell r="F16">
            <v>98.323999999999998</v>
          </cell>
          <cell r="H16">
            <v>103.137</v>
          </cell>
          <cell r="J16">
            <v>107.26099999999998</v>
          </cell>
          <cell r="L16">
            <v>105.50100000000002</v>
          </cell>
          <cell r="N16">
            <v>58.203000000000003</v>
          </cell>
          <cell r="P16">
            <v>20.102</v>
          </cell>
          <cell r="R16">
            <v>13.904</v>
          </cell>
          <cell r="T16">
            <v>12.375999999999999</v>
          </cell>
          <cell r="V16">
            <v>11.821000000000005</v>
          </cell>
        </row>
        <row r="17">
          <cell r="A17" t="str">
            <v>3290  Jan-Ortho Canada</v>
          </cell>
          <cell r="B17" t="str">
            <v>Jan-Ortho Canada</v>
          </cell>
          <cell r="D17">
            <v>252.85900000000001</v>
          </cell>
          <cell r="F17">
            <v>59.067</v>
          </cell>
          <cell r="H17">
            <v>59.923000000000002</v>
          </cell>
          <cell r="J17">
            <v>63.376999999999995</v>
          </cell>
          <cell r="L17">
            <v>70.49199999999999</v>
          </cell>
          <cell r="N17">
            <v>17.341999999999999</v>
          </cell>
          <cell r="P17">
            <v>3.9260000000000002</v>
          </cell>
          <cell r="R17">
            <v>5.6130000000000004</v>
          </cell>
          <cell r="T17">
            <v>5.0469999999999997</v>
          </cell>
          <cell r="V17">
            <v>2.7559999999999967</v>
          </cell>
        </row>
        <row r="18">
          <cell r="A18" t="str">
            <v>1295  Ortho Biotech Intl</v>
          </cell>
          <cell r="B18" t="str">
            <v>Ortho Biotech Intl</v>
          </cell>
          <cell r="D18">
            <v>19.149999999999999</v>
          </cell>
          <cell r="F18">
            <v>4.3419999999999996</v>
          </cell>
          <cell r="H18">
            <v>5.1260000000000003</v>
          </cell>
          <cell r="J18">
            <v>4.7460000000000004</v>
          </cell>
          <cell r="L18">
            <v>4.9359999999999982</v>
          </cell>
          <cell r="N18">
            <v>203.01499999999999</v>
          </cell>
          <cell r="P18">
            <v>54.515999999999998</v>
          </cell>
          <cell r="R18">
            <v>44.953000000000003</v>
          </cell>
          <cell r="T18">
            <v>53.521000000000001</v>
          </cell>
          <cell r="V18">
            <v>50.024999999999999</v>
          </cell>
        </row>
        <row r="19">
          <cell r="A19" t="str">
            <v>2164  Ortho Biotech CFC PR</v>
          </cell>
          <cell r="B19" t="str">
            <v>Ortho Biotech CFC PR</v>
          </cell>
          <cell r="D19">
            <v>0</v>
          </cell>
          <cell r="F19">
            <v>0</v>
          </cell>
          <cell r="H19">
            <v>0</v>
          </cell>
          <cell r="J19">
            <v>0</v>
          </cell>
          <cell r="L19">
            <v>0</v>
          </cell>
          <cell r="N19">
            <v>0</v>
          </cell>
          <cell r="P19">
            <v>0</v>
          </cell>
          <cell r="R19">
            <v>0</v>
          </cell>
          <cell r="T19">
            <v>0</v>
          </cell>
          <cell r="V19">
            <v>0</v>
          </cell>
        </row>
        <row r="20">
          <cell r="A20" t="str">
            <v>Total OBI</v>
          </cell>
          <cell r="B20" t="str">
            <v>Total OBI</v>
          </cell>
          <cell r="D20">
            <v>19.149999999999999</v>
          </cell>
          <cell r="F20">
            <v>4.3419999999999996</v>
          </cell>
          <cell r="H20">
            <v>5.1260000000000003</v>
          </cell>
          <cell r="J20">
            <v>4.7460000000000004</v>
          </cell>
          <cell r="L20">
            <v>4.9359999999999982</v>
          </cell>
          <cell r="N20">
            <v>203.01499999999999</v>
          </cell>
          <cell r="P20">
            <v>54.515999999999998</v>
          </cell>
          <cell r="R20">
            <v>44.953000000000003</v>
          </cell>
          <cell r="T20">
            <v>53.521000000000001</v>
          </cell>
          <cell r="V20">
            <v>50.024999999999999</v>
          </cell>
        </row>
        <row r="21">
          <cell r="A21" t="str">
            <v>Total Tattle</v>
          </cell>
          <cell r="B21" t="str">
            <v>Total Tattle</v>
          </cell>
          <cell r="D21">
            <v>4252.9290000000001</v>
          </cell>
          <cell r="F21">
            <v>1043.644</v>
          </cell>
          <cell r="H21">
            <v>1104.1199999999999</v>
          </cell>
          <cell r="J21">
            <v>1105.117</v>
          </cell>
          <cell r="L21">
            <v>1000.0480000000001</v>
          </cell>
          <cell r="N21">
            <v>1403.45</v>
          </cell>
          <cell r="P21">
            <v>391.90199999999999</v>
          </cell>
          <cell r="R21">
            <v>387.01100000000002</v>
          </cell>
          <cell r="T21">
            <v>355.76700000000005</v>
          </cell>
          <cell r="V21">
            <v>268.77</v>
          </cell>
        </row>
        <row r="23">
          <cell r="A23" t="str">
            <v>1740  Janssen USA</v>
          </cell>
          <cell r="B23" t="str">
            <v>Janssen USA</v>
          </cell>
          <cell r="D23">
            <v>2150</v>
          </cell>
          <cell r="F23">
            <v>498.83800000000002</v>
          </cell>
          <cell r="H23">
            <v>600.20399999999995</v>
          </cell>
          <cell r="J23">
            <v>534.15599999999995</v>
          </cell>
          <cell r="L23">
            <v>516.80200000000013</v>
          </cell>
          <cell r="N23">
            <v>367.346</v>
          </cell>
          <cell r="P23">
            <v>114.229</v>
          </cell>
          <cell r="R23">
            <v>99.564999999999998</v>
          </cell>
          <cell r="T23">
            <v>124.44</v>
          </cell>
          <cell r="V23">
            <v>29.112000000000023</v>
          </cell>
        </row>
        <row r="24">
          <cell r="A24" t="str">
            <v>2162  Janssen CFC PR</v>
          </cell>
          <cell r="B24" t="str">
            <v>Janssen LLC PR</v>
          </cell>
          <cell r="D24">
            <v>0</v>
          </cell>
          <cell r="F24">
            <v>0</v>
          </cell>
          <cell r="H24">
            <v>0</v>
          </cell>
          <cell r="J24">
            <v>0</v>
          </cell>
          <cell r="L24">
            <v>0</v>
          </cell>
          <cell r="N24">
            <v>160.97</v>
          </cell>
          <cell r="P24">
            <v>0</v>
          </cell>
          <cell r="R24">
            <v>82.68</v>
          </cell>
          <cell r="T24">
            <v>18.106999999999999</v>
          </cell>
          <cell r="V24">
            <v>60.182999999999993</v>
          </cell>
        </row>
        <row r="25">
          <cell r="A25" t="str">
            <v>USA Tanca</v>
          </cell>
          <cell r="B25" t="str">
            <v>USA Tanca</v>
          </cell>
          <cell r="D25">
            <v>2150</v>
          </cell>
          <cell r="F25">
            <v>498.83800000000002</v>
          </cell>
          <cell r="H25">
            <v>600.20399999999995</v>
          </cell>
          <cell r="J25">
            <v>534.15599999999995</v>
          </cell>
          <cell r="L25">
            <v>516.80200000000013</v>
          </cell>
          <cell r="N25">
            <v>528.31600000000003</v>
          </cell>
          <cell r="P25">
            <v>114.229</v>
          </cell>
          <cell r="R25">
            <v>182.245</v>
          </cell>
          <cell r="T25">
            <v>142.547</v>
          </cell>
          <cell r="V25">
            <v>89.295000000000073</v>
          </cell>
        </row>
        <row r="26">
          <cell r="A26" t="str">
            <v>3065  Jan-Cil Austria</v>
          </cell>
          <cell r="B26" t="str">
            <v>Jan-Cil Austria</v>
          </cell>
          <cell r="D26">
            <v>79.954999999999998</v>
          </cell>
          <cell r="F26">
            <v>19.939</v>
          </cell>
          <cell r="H26">
            <v>20.23</v>
          </cell>
          <cell r="J26">
            <v>19.012</v>
          </cell>
          <cell r="L26">
            <v>20.774000000000001</v>
          </cell>
          <cell r="N26">
            <v>4.593</v>
          </cell>
          <cell r="P26">
            <v>2.097</v>
          </cell>
          <cell r="R26">
            <v>1.1830000000000001</v>
          </cell>
          <cell r="T26">
            <v>0.34700000000000003</v>
          </cell>
          <cell r="V26">
            <v>0.96599999999999975</v>
          </cell>
        </row>
        <row r="27">
          <cell r="A27" t="str">
            <v>3535  Jan-Cil France</v>
          </cell>
          <cell r="B27" t="str">
            <v>Jan-Cil France</v>
          </cell>
          <cell r="D27">
            <v>411.52600000000001</v>
          </cell>
          <cell r="F27">
            <v>109.337</v>
          </cell>
          <cell r="H27">
            <v>99.906000000000006</v>
          </cell>
          <cell r="J27">
            <v>87.866</v>
          </cell>
          <cell r="L27">
            <v>114.41700000000003</v>
          </cell>
          <cell r="N27">
            <v>14.375</v>
          </cell>
          <cell r="P27">
            <v>4.0880000000000001</v>
          </cell>
          <cell r="R27">
            <v>3.1110000000000002</v>
          </cell>
          <cell r="T27">
            <v>3.117</v>
          </cell>
          <cell r="V27">
            <v>4.0590000000000011</v>
          </cell>
        </row>
        <row r="28">
          <cell r="A28" t="str">
            <v>2265  Jan-Cil Germany</v>
          </cell>
          <cell r="B28" t="str">
            <v>Jan-Cil Germany</v>
          </cell>
          <cell r="D28">
            <v>435.66</v>
          </cell>
          <cell r="F28">
            <v>114.611</v>
          </cell>
          <cell r="H28">
            <v>110.01300000000001</v>
          </cell>
          <cell r="J28">
            <v>104.49199999999999</v>
          </cell>
          <cell r="L28">
            <v>106.54400000000004</v>
          </cell>
          <cell r="N28">
            <v>-0.18700000000000003</v>
          </cell>
          <cell r="P28">
            <v>0.94299999999999995</v>
          </cell>
          <cell r="R28">
            <v>1.988</v>
          </cell>
          <cell r="T28">
            <v>-1.7409999999999999</v>
          </cell>
          <cell r="V28">
            <v>-1.3770000000000002</v>
          </cell>
        </row>
        <row r="29">
          <cell r="A29" t="str">
            <v>2315  Jan-Cil Greece</v>
          </cell>
          <cell r="B29" t="str">
            <v>Jan-Cil Greece</v>
          </cell>
          <cell r="D29">
            <v>88.445999999999998</v>
          </cell>
          <cell r="F29">
            <v>22.474</v>
          </cell>
          <cell r="H29">
            <v>22.401</v>
          </cell>
          <cell r="J29">
            <v>21.192999999999998</v>
          </cell>
          <cell r="L29">
            <v>22.378</v>
          </cell>
          <cell r="N29">
            <v>1.498</v>
          </cell>
          <cell r="P29">
            <v>0.83599999999999997</v>
          </cell>
          <cell r="R29">
            <v>0.155</v>
          </cell>
          <cell r="T29">
            <v>0.11599999999999999</v>
          </cell>
          <cell r="V29">
            <v>0.39100000000000001</v>
          </cell>
        </row>
        <row r="30">
          <cell r="A30" t="str">
            <v>2575  Jan-Cil Portugl</v>
          </cell>
          <cell r="B30" t="str">
            <v>Jan-Cil Portugl</v>
          </cell>
          <cell r="D30">
            <v>68.986999999999995</v>
          </cell>
          <cell r="F30">
            <v>16.664999999999999</v>
          </cell>
          <cell r="H30">
            <v>17.186</v>
          </cell>
          <cell r="J30">
            <v>16.484000000000002</v>
          </cell>
          <cell r="L30">
            <v>18.651999999999994</v>
          </cell>
          <cell r="N30">
            <v>2.5820000000000003</v>
          </cell>
          <cell r="P30">
            <v>0.42399999999999999</v>
          </cell>
          <cell r="R30">
            <v>0.76700000000000002</v>
          </cell>
          <cell r="T30">
            <v>0.54900000000000004</v>
          </cell>
          <cell r="V30">
            <v>0.84200000000000008</v>
          </cell>
        </row>
        <row r="31">
          <cell r="A31" t="str">
            <v>2625  Jan-Cil Scandin</v>
          </cell>
          <cell r="B31" t="str">
            <v>Jan-Cil Scandin</v>
          </cell>
          <cell r="D31">
            <v>140.53200000000001</v>
          </cell>
          <cell r="F31">
            <v>34.83</v>
          </cell>
          <cell r="H31">
            <v>35.774999999999999</v>
          </cell>
          <cell r="J31">
            <v>33.186999999999998</v>
          </cell>
          <cell r="L31">
            <v>36.74</v>
          </cell>
          <cell r="N31">
            <v>3.8450000000000002</v>
          </cell>
          <cell r="P31">
            <v>0.877</v>
          </cell>
          <cell r="R31">
            <v>1.2849999999999999</v>
          </cell>
          <cell r="T31">
            <v>0.78799999999999992</v>
          </cell>
          <cell r="V31">
            <v>0.89500000000000002</v>
          </cell>
        </row>
        <row r="32">
          <cell r="A32" t="str">
            <v>2605  Jan-Cil Spain</v>
          </cell>
          <cell r="B32" t="str">
            <v>Jan-Cil Spain</v>
          </cell>
          <cell r="D32">
            <v>146.22</v>
          </cell>
          <cell r="F32">
            <v>37.32</v>
          </cell>
          <cell r="H32">
            <v>38.811999999999998</v>
          </cell>
          <cell r="J32">
            <v>31.983000000000004</v>
          </cell>
          <cell r="L32">
            <v>38.104999999999997</v>
          </cell>
          <cell r="N32">
            <v>8.9290000000000003</v>
          </cell>
          <cell r="P32">
            <v>2.42</v>
          </cell>
          <cell r="R32">
            <v>2.7589999999999999</v>
          </cell>
          <cell r="T32">
            <v>0.92300000000000004</v>
          </cell>
          <cell r="V32">
            <v>2.827</v>
          </cell>
        </row>
        <row r="33">
          <cell r="A33" t="str">
            <v>W. Eur Cainzos</v>
          </cell>
          <cell r="B33" t="str">
            <v>W. Europe Cainzos</v>
          </cell>
          <cell r="D33">
            <v>1371.326</v>
          </cell>
          <cell r="F33">
            <v>355.17599999999999</v>
          </cell>
          <cell r="H33">
            <v>344.32299999999998</v>
          </cell>
          <cell r="J33">
            <v>314.21699999999998</v>
          </cell>
          <cell r="L33">
            <v>357.61</v>
          </cell>
          <cell r="N33">
            <v>35.634999999999998</v>
          </cell>
          <cell r="P33">
            <v>11.685</v>
          </cell>
          <cell r="R33">
            <v>11.247999999999999</v>
          </cell>
          <cell r="T33">
            <v>4.0990000000000002</v>
          </cell>
          <cell r="V33">
            <v>8.602999999999998</v>
          </cell>
        </row>
        <row r="34">
          <cell r="A34" t="str">
            <v>2126  Jan-Cil Czech Rep</v>
          </cell>
          <cell r="B34" t="str">
            <v>Jan-Cil Czech Rep</v>
          </cell>
          <cell r="D34">
            <v>21.919</v>
          </cell>
          <cell r="F34">
            <v>5.226</v>
          </cell>
          <cell r="H34">
            <v>5.3879999999999999</v>
          </cell>
          <cell r="J34">
            <v>5.1610000000000005</v>
          </cell>
          <cell r="L34">
            <v>6.1439999999999984</v>
          </cell>
          <cell r="N34">
            <v>-0.75800000000000001</v>
          </cell>
          <cell r="P34">
            <v>-4.5999999999999999E-2</v>
          </cell>
          <cell r="R34">
            <v>-3.6999999999999998E-2</v>
          </cell>
          <cell r="T34">
            <v>-0.42700000000000005</v>
          </cell>
          <cell r="V34">
            <v>-0.248</v>
          </cell>
        </row>
        <row r="35">
          <cell r="A35" t="str">
            <v>2135  Jan-Cil E Europe</v>
          </cell>
          <cell r="B35" t="str">
            <v>Jan-Cil E Europe</v>
          </cell>
          <cell r="D35">
            <v>48.927999999999997</v>
          </cell>
          <cell r="F35">
            <v>14.29</v>
          </cell>
          <cell r="H35">
            <v>14.146000000000001</v>
          </cell>
          <cell r="J35">
            <v>11.289000000000001</v>
          </cell>
          <cell r="L35">
            <v>9.2029999999999959</v>
          </cell>
          <cell r="N35">
            <v>20.669</v>
          </cell>
          <cell r="P35">
            <v>5.9649999999999999</v>
          </cell>
          <cell r="R35">
            <v>8.4819999999999993</v>
          </cell>
          <cell r="T35">
            <v>3.1530000000000005</v>
          </cell>
          <cell r="V35">
            <v>3.0689999999999991</v>
          </cell>
        </row>
        <row r="36">
          <cell r="A36" t="str">
            <v>2326  Jan-Cil Hungary</v>
          </cell>
          <cell r="B36" t="str">
            <v>Jan-Cil Hungary</v>
          </cell>
          <cell r="D36">
            <v>16.53</v>
          </cell>
          <cell r="F36">
            <v>4.0309999999999997</v>
          </cell>
          <cell r="H36">
            <v>4.2389999999999999</v>
          </cell>
          <cell r="J36">
            <v>4.2379999999999995</v>
          </cell>
          <cell r="L36">
            <v>4.022000000000002</v>
          </cell>
          <cell r="N36">
            <v>0.19500000000000001</v>
          </cell>
          <cell r="P36">
            <v>0.251</v>
          </cell>
          <cell r="R36">
            <v>0.192</v>
          </cell>
          <cell r="T36">
            <v>-0.215</v>
          </cell>
          <cell r="V36">
            <v>-3.3000000000000002E-2</v>
          </cell>
        </row>
        <row r="37">
          <cell r="A37" t="str">
            <v>4386  Jan-Cil Poland</v>
          </cell>
          <cell r="B37" t="str">
            <v>Jan-Cil Poland</v>
          </cell>
          <cell r="D37">
            <v>41.881999999999998</v>
          </cell>
          <cell r="F37">
            <v>12.217000000000001</v>
          </cell>
          <cell r="H37">
            <v>11.233000000000001</v>
          </cell>
          <cell r="J37">
            <v>8.3990000000000009</v>
          </cell>
          <cell r="L37">
            <v>10.032999999999994</v>
          </cell>
          <cell r="N37">
            <v>0.89400000000000002</v>
          </cell>
          <cell r="P37">
            <v>0.33200000000000002</v>
          </cell>
          <cell r="R37">
            <v>0.121</v>
          </cell>
          <cell r="T37">
            <v>0.182</v>
          </cell>
          <cell r="V37">
            <v>0.25900000000000001</v>
          </cell>
        </row>
        <row r="38">
          <cell r="A38" t="str">
            <v>E. Eur Cainzos</v>
          </cell>
          <cell r="B38" t="str">
            <v>E. Europe Cainzos</v>
          </cell>
          <cell r="D38">
            <v>129.25899999999999</v>
          </cell>
          <cell r="F38">
            <v>35.764000000000003</v>
          </cell>
          <cell r="H38">
            <v>35.006</v>
          </cell>
          <cell r="J38">
            <v>29.087000000000003</v>
          </cell>
          <cell r="L38">
            <v>29.40199999999999</v>
          </cell>
          <cell r="N38">
            <v>21</v>
          </cell>
          <cell r="P38">
            <v>6.5019999999999998</v>
          </cell>
          <cell r="R38">
            <v>8.7579999999999991</v>
          </cell>
          <cell r="T38">
            <v>2.6930000000000005</v>
          </cell>
          <cell r="V38">
            <v>3.0470000000000006</v>
          </cell>
        </row>
        <row r="39">
          <cell r="A39" t="str">
            <v>Total Cainzos</v>
          </cell>
          <cell r="B39" t="str">
            <v>Total Cainzos</v>
          </cell>
          <cell r="D39">
            <v>1500.585</v>
          </cell>
          <cell r="F39">
            <v>390.94</v>
          </cell>
          <cell r="H39">
            <v>379.32900000000001</v>
          </cell>
          <cell r="J39">
            <v>343.30399999999997</v>
          </cell>
          <cell r="L39">
            <v>387.012</v>
          </cell>
          <cell r="N39">
            <v>56.634999999999998</v>
          </cell>
          <cell r="P39">
            <v>18.187000000000001</v>
          </cell>
          <cell r="R39">
            <v>20.006</v>
          </cell>
          <cell r="T39">
            <v>6.7920000000000007</v>
          </cell>
          <cell r="V39">
            <v>11.65</v>
          </cell>
        </row>
        <row r="40">
          <cell r="A40" t="str">
            <v>3095  Jan-Cil Belgium</v>
          </cell>
          <cell r="B40" t="str">
            <v>Jan-Cil Belgium</v>
          </cell>
          <cell r="D40">
            <v>151.82</v>
          </cell>
          <cell r="F40">
            <v>41.436999999999998</v>
          </cell>
          <cell r="H40">
            <v>38.061999999999998</v>
          </cell>
          <cell r="J40">
            <v>34.630000000000003</v>
          </cell>
          <cell r="L40">
            <v>37.691000000000003</v>
          </cell>
          <cell r="N40">
            <v>5.077</v>
          </cell>
          <cell r="P40">
            <v>2.2240000000000002</v>
          </cell>
          <cell r="R40">
            <v>1.3149999999999999</v>
          </cell>
          <cell r="T40">
            <v>0.48599999999999999</v>
          </cell>
          <cell r="V40">
            <v>1.0519999999999996</v>
          </cell>
        </row>
        <row r="41">
          <cell r="A41" t="str">
            <v>4250  Jan-Cil Holland</v>
          </cell>
          <cell r="B41" t="str">
            <v>Jan-Cil Holland</v>
          </cell>
          <cell r="D41">
            <v>101.22</v>
          </cell>
          <cell r="F41">
            <v>25.417000000000002</v>
          </cell>
          <cell r="H41">
            <v>26.059000000000001</v>
          </cell>
          <cell r="J41">
            <v>23.798000000000002</v>
          </cell>
          <cell r="L41">
            <v>25.945999999999998</v>
          </cell>
          <cell r="N41">
            <v>4.0129999999999999</v>
          </cell>
          <cell r="P41">
            <v>1.3049999999999999</v>
          </cell>
          <cell r="R41">
            <v>1.768</v>
          </cell>
          <cell r="T41">
            <v>1.476</v>
          </cell>
          <cell r="V41">
            <v>-0.53599999999999959</v>
          </cell>
        </row>
        <row r="42">
          <cell r="A42" t="str">
            <v>2355  Jan-Cil Italy</v>
          </cell>
          <cell r="B42" t="str">
            <v>Jan-Cil Italy</v>
          </cell>
          <cell r="D42">
            <v>267.375</v>
          </cell>
          <cell r="F42">
            <v>66.137</v>
          </cell>
          <cell r="H42">
            <v>75.882000000000005</v>
          </cell>
          <cell r="J42">
            <v>65.839000000000013</v>
          </cell>
          <cell r="L42">
            <v>59.516999999999996</v>
          </cell>
          <cell r="N42">
            <v>1.016</v>
          </cell>
          <cell r="P42">
            <v>0.10199999999999999</v>
          </cell>
          <cell r="R42">
            <v>1.7709999999999999</v>
          </cell>
          <cell r="T42">
            <v>-1.4450000000000001</v>
          </cell>
          <cell r="V42">
            <v>0.58800000000000008</v>
          </cell>
        </row>
        <row r="43">
          <cell r="A43" t="str">
            <v>2655  Jan-Cil Switzerland</v>
          </cell>
          <cell r="B43" t="str">
            <v>Jan-Cil Switzerland</v>
          </cell>
          <cell r="D43">
            <v>53.982999999999997</v>
          </cell>
          <cell r="F43">
            <v>13.33</v>
          </cell>
          <cell r="H43">
            <v>13.29</v>
          </cell>
          <cell r="J43">
            <v>12.563000000000001</v>
          </cell>
          <cell r="L43">
            <v>14.8</v>
          </cell>
          <cell r="N43">
            <v>2.5129999999999999</v>
          </cell>
          <cell r="P43">
            <v>0.83299999999999996</v>
          </cell>
          <cell r="R43">
            <v>1.2290000000000001</v>
          </cell>
          <cell r="T43">
            <v>0.71499999999999997</v>
          </cell>
          <cell r="V43">
            <v>-0.26400000000000023</v>
          </cell>
        </row>
        <row r="44">
          <cell r="A44" t="str">
            <v>2725  Jan-Cil UK</v>
          </cell>
          <cell r="B44" t="str">
            <v>Jan-Cil UK</v>
          </cell>
          <cell r="D44">
            <v>265.44200000000001</v>
          </cell>
          <cell r="F44">
            <v>58.448999999999998</v>
          </cell>
          <cell r="H44">
            <v>63.444000000000003</v>
          </cell>
          <cell r="J44">
            <v>68.408999999999992</v>
          </cell>
          <cell r="L44">
            <v>75.14</v>
          </cell>
          <cell r="N44">
            <v>-12.595000000000001</v>
          </cell>
          <cell r="P44">
            <v>-5.1079999999999997</v>
          </cell>
          <cell r="R44">
            <v>-3.7229999999999999</v>
          </cell>
          <cell r="T44">
            <v>-5.5510000000000002</v>
          </cell>
          <cell r="V44">
            <v>1.7870000000000008</v>
          </cell>
        </row>
        <row r="45">
          <cell r="A45" t="str">
            <v>W. Eur Verbeeck</v>
          </cell>
          <cell r="B45" t="str">
            <v>W. Europe Verbeeck</v>
          </cell>
          <cell r="D45">
            <v>839.84</v>
          </cell>
          <cell r="F45">
            <v>204.77</v>
          </cell>
          <cell r="H45">
            <v>216.73699999999999</v>
          </cell>
          <cell r="J45">
            <v>205.239</v>
          </cell>
          <cell r="L45">
            <v>213.09400000000002</v>
          </cell>
          <cell r="N45">
            <v>2.4000000000000909E-2</v>
          </cell>
          <cell r="P45">
            <v>-0.64400000000000002</v>
          </cell>
          <cell r="R45">
            <v>2.36</v>
          </cell>
          <cell r="T45">
            <v>-4.319</v>
          </cell>
          <cell r="V45">
            <v>2.6270000000000011</v>
          </cell>
        </row>
        <row r="46">
          <cell r="A46" t="str">
            <v>3507  Jan-Cil Egypt</v>
          </cell>
          <cell r="B46" t="str">
            <v>Jan-Cil Egypt</v>
          </cell>
          <cell r="D46">
            <v>7.9160000000000004</v>
          </cell>
          <cell r="F46">
            <v>1.976</v>
          </cell>
          <cell r="H46">
            <v>2.5259999999999998</v>
          </cell>
          <cell r="J46">
            <v>1.748</v>
          </cell>
          <cell r="L46">
            <v>1.6660000000000004</v>
          </cell>
          <cell r="N46">
            <v>7.8E-2</v>
          </cell>
          <cell r="P46">
            <v>0.28399999999999997</v>
          </cell>
          <cell r="R46">
            <v>0.182</v>
          </cell>
          <cell r="T46">
            <v>-0.40200000000000002</v>
          </cell>
          <cell r="V46">
            <v>1.4000000000000054E-2</v>
          </cell>
        </row>
        <row r="47">
          <cell r="A47" t="str">
            <v>4967  Jan-Cil Israel</v>
          </cell>
          <cell r="B47" t="str">
            <v>Jan-Cil Israel</v>
          </cell>
          <cell r="D47">
            <v>15.7</v>
          </cell>
          <cell r="F47">
            <v>4.2</v>
          </cell>
          <cell r="H47">
            <v>3.9910000000000001</v>
          </cell>
          <cell r="J47">
            <v>3.8380000000000001</v>
          </cell>
          <cell r="L47">
            <v>3.6709999999999994</v>
          </cell>
          <cell r="N47">
            <v>-5.4539999999999997</v>
          </cell>
          <cell r="P47">
            <v>-1.1759999999999999</v>
          </cell>
          <cell r="R47">
            <v>-0.33300000000000002</v>
          </cell>
          <cell r="T47">
            <v>-2.0819999999999999</v>
          </cell>
          <cell r="V47">
            <v>-1.863</v>
          </cell>
        </row>
        <row r="48">
          <cell r="A48" t="str">
            <v>4720  Jan-Cil MEWA</v>
          </cell>
          <cell r="B48" t="str">
            <v>Jan-Cil MEWA</v>
          </cell>
          <cell r="D48">
            <v>118.94799999999999</v>
          </cell>
          <cell r="F48">
            <v>37.938000000000002</v>
          </cell>
          <cell r="H48">
            <v>37.512999999999998</v>
          </cell>
          <cell r="J48">
            <v>20.388999999999999</v>
          </cell>
          <cell r="L48">
            <v>23.108000000000004</v>
          </cell>
          <cell r="N48">
            <v>28.494</v>
          </cell>
          <cell r="P48">
            <v>12.191000000000001</v>
          </cell>
          <cell r="R48">
            <v>10.532999999999999</v>
          </cell>
          <cell r="T48">
            <v>3.105</v>
          </cell>
          <cell r="V48">
            <v>2.665</v>
          </cell>
        </row>
        <row r="49">
          <cell r="A49" t="str">
            <v>2547  Jan-Cil Pakistan</v>
          </cell>
          <cell r="B49" t="str">
            <v>Jan-Cil Pakistan</v>
          </cell>
          <cell r="D49">
            <v>8.25</v>
          </cell>
          <cell r="F49">
            <v>1.9039999999999999</v>
          </cell>
          <cell r="H49">
            <v>1.96</v>
          </cell>
          <cell r="J49">
            <v>2.4319999999999999</v>
          </cell>
          <cell r="L49">
            <v>1.9540000000000006</v>
          </cell>
          <cell r="N49">
            <v>0.33400000000000002</v>
          </cell>
          <cell r="P49">
            <v>0.10299999999999999</v>
          </cell>
          <cell r="R49">
            <v>8.5999999999999993E-2</v>
          </cell>
          <cell r="T49">
            <v>0.11699999999999999</v>
          </cell>
          <cell r="V49">
            <v>2.8000000000000025E-2</v>
          </cell>
        </row>
        <row r="50">
          <cell r="A50" t="str">
            <v>4510  Jan-Cil So. Africa</v>
          </cell>
          <cell r="B50" t="str">
            <v>Jan-Cil So. Africa</v>
          </cell>
          <cell r="D50">
            <v>43.462000000000003</v>
          </cell>
          <cell r="F50">
            <v>11.446999999999999</v>
          </cell>
          <cell r="H50">
            <v>10.468</v>
          </cell>
          <cell r="J50">
            <v>10.813000000000002</v>
          </cell>
          <cell r="L50">
            <v>10.734000000000002</v>
          </cell>
          <cell r="N50">
            <v>2.33</v>
          </cell>
          <cell r="P50">
            <v>0.54300000000000004</v>
          </cell>
          <cell r="R50">
            <v>0.377</v>
          </cell>
          <cell r="T50">
            <v>0.35499999999999998</v>
          </cell>
          <cell r="V50">
            <v>1.0549999999999999</v>
          </cell>
        </row>
        <row r="51">
          <cell r="A51" t="str">
            <v>2697  Jan-Cil Turkey</v>
          </cell>
          <cell r="B51" t="str">
            <v>Jan-Cil Turkey</v>
          </cell>
          <cell r="D51">
            <v>13.815</v>
          </cell>
          <cell r="F51">
            <v>1.8720000000000001</v>
          </cell>
          <cell r="H51">
            <v>4.6429999999999998</v>
          </cell>
          <cell r="J51">
            <v>3.3690000000000002</v>
          </cell>
          <cell r="L51">
            <v>3.9309999999999992</v>
          </cell>
          <cell r="N51">
            <v>0.90400000000000003</v>
          </cell>
          <cell r="P51">
            <v>-0.90700000000000003</v>
          </cell>
          <cell r="R51">
            <v>1.004</v>
          </cell>
          <cell r="T51">
            <v>0.73099999999999998</v>
          </cell>
          <cell r="V51">
            <v>7.6000000000000068E-2</v>
          </cell>
        </row>
        <row r="52">
          <cell r="A52" t="str">
            <v>MEWAfr Verbeeck</v>
          </cell>
          <cell r="B52" t="str">
            <v>MEWAfr Verbeeck</v>
          </cell>
          <cell r="D52">
            <v>208.09100000000001</v>
          </cell>
          <cell r="F52">
            <v>59.337000000000003</v>
          </cell>
          <cell r="H52">
            <v>61.100999999999999</v>
          </cell>
          <cell r="J52">
            <v>42.588999999999999</v>
          </cell>
          <cell r="L52">
            <v>45.064000000000007</v>
          </cell>
          <cell r="N52">
            <v>26.686000000000003</v>
          </cell>
          <cell r="P52">
            <v>11.038</v>
          </cell>
          <cell r="R52">
            <v>11.849</v>
          </cell>
          <cell r="T52">
            <v>1.8239999999999998</v>
          </cell>
          <cell r="V52">
            <v>1.975000000000005</v>
          </cell>
        </row>
        <row r="53">
          <cell r="A53" t="str">
            <v>Total Verbeeck</v>
          </cell>
          <cell r="B53" t="str">
            <v>Total Verbeeck</v>
          </cell>
          <cell r="D53">
            <v>1047.931</v>
          </cell>
          <cell r="F53">
            <v>264.10700000000003</v>
          </cell>
          <cell r="H53">
            <v>277.83800000000002</v>
          </cell>
          <cell r="J53">
            <v>247.828</v>
          </cell>
          <cell r="L53">
            <v>258.15800000000002</v>
          </cell>
          <cell r="N53">
            <v>26.71</v>
          </cell>
          <cell r="P53">
            <v>10.394</v>
          </cell>
          <cell r="R53">
            <v>14.209</v>
          </cell>
          <cell r="T53">
            <v>-2.4950000000000001</v>
          </cell>
          <cell r="V53">
            <v>4.6020000000000039</v>
          </cell>
        </row>
        <row r="54">
          <cell r="A54" t="str">
            <v>2380  Janssen Kyowa Japan</v>
          </cell>
          <cell r="B54" t="str">
            <v>Janssen Kyowa Japan</v>
          </cell>
          <cell r="D54">
            <v>242.001</v>
          </cell>
          <cell r="F54">
            <v>42.707999999999998</v>
          </cell>
          <cell r="H54">
            <v>75.590999999999994</v>
          </cell>
          <cell r="J54">
            <v>57.172000000000004</v>
          </cell>
          <cell r="L54">
            <v>66.53</v>
          </cell>
          <cell r="N54">
            <v>-1.2709999999999999</v>
          </cell>
          <cell r="P54">
            <v>0.443</v>
          </cell>
          <cell r="R54">
            <v>5.9279999999999999</v>
          </cell>
          <cell r="T54">
            <v>-2.1689999999999996</v>
          </cell>
          <cell r="V54">
            <v>-5.4729999999999999</v>
          </cell>
        </row>
        <row r="55">
          <cell r="A55" t="str">
            <v>2400  Jan-Cil KK Japan</v>
          </cell>
          <cell r="B55" t="str">
            <v>Jan-Cil KK Japan</v>
          </cell>
          <cell r="D55" t="e">
            <v>#N/A</v>
          </cell>
          <cell r="F55">
            <v>0</v>
          </cell>
          <cell r="H55">
            <v>0</v>
          </cell>
          <cell r="J55" t="e">
            <v>#VALUE!</v>
          </cell>
          <cell r="L55" t="e">
            <v>#N/A</v>
          </cell>
          <cell r="N55">
            <v>1.2999999999999999E-2</v>
          </cell>
          <cell r="P55">
            <v>1E-3</v>
          </cell>
          <cell r="R55">
            <v>2E-3</v>
          </cell>
          <cell r="T55">
            <v>6.0000000000000001E-3</v>
          </cell>
          <cell r="V55">
            <v>3.9999999999999983E-3</v>
          </cell>
        </row>
        <row r="56">
          <cell r="A56" t="str">
            <v>Japan Tanca</v>
          </cell>
          <cell r="B56" t="str">
            <v>Japan Tanca</v>
          </cell>
          <cell r="D56">
            <v>242.001</v>
          </cell>
          <cell r="F56">
            <v>42.707999999999998</v>
          </cell>
          <cell r="H56">
            <v>75.590999999999994</v>
          </cell>
          <cell r="J56">
            <v>57.172000000000004</v>
          </cell>
          <cell r="L56">
            <v>66.53</v>
          </cell>
          <cell r="N56">
            <v>-1.2709999999999999</v>
          </cell>
          <cell r="P56">
            <v>0.44400000000000001</v>
          </cell>
          <cell r="R56">
            <v>5.93</v>
          </cell>
          <cell r="T56">
            <v>-2.1629999999999998</v>
          </cell>
          <cell r="V56">
            <v>-5.4820000000000002</v>
          </cell>
        </row>
        <row r="57">
          <cell r="A57" t="str">
            <v>3450  Janssen China</v>
          </cell>
          <cell r="B57" t="str">
            <v>Janssen China</v>
          </cell>
          <cell r="D57">
            <v>198</v>
          </cell>
          <cell r="F57">
            <v>41.1</v>
          </cell>
          <cell r="H57">
            <v>57.356999999999999</v>
          </cell>
          <cell r="J57">
            <v>55.451999999999998</v>
          </cell>
          <cell r="L57">
            <v>44.091000000000008</v>
          </cell>
          <cell r="N57">
            <v>29.707000000000001</v>
          </cell>
          <cell r="P57">
            <v>7.6050000000000004</v>
          </cell>
          <cell r="R57">
            <v>7.9690000000000003</v>
          </cell>
          <cell r="T57">
            <v>6.9079999999999995</v>
          </cell>
          <cell r="V57">
            <v>7.2249999999999996</v>
          </cell>
        </row>
        <row r="58">
          <cell r="A58" t="str">
            <v>2010  Jan-Cilag Pty Ltd</v>
          </cell>
          <cell r="B58" t="str">
            <v>Jan-Cilag Pty Ltd</v>
          </cell>
          <cell r="D58">
            <v>93.748999999999995</v>
          </cell>
          <cell r="F58">
            <v>18.754999999999999</v>
          </cell>
          <cell r="H58">
            <v>22.574999999999999</v>
          </cell>
          <cell r="J58">
            <v>24.983000000000001</v>
          </cell>
          <cell r="L58">
            <v>27.435999999999993</v>
          </cell>
          <cell r="N58">
            <v>2.63</v>
          </cell>
          <cell r="P58">
            <v>-0.24099999999999999</v>
          </cell>
          <cell r="R58">
            <v>-0.46300000000000002</v>
          </cell>
          <cell r="T58">
            <v>1.9269999999999998</v>
          </cell>
          <cell r="V58">
            <v>1.407</v>
          </cell>
        </row>
        <row r="59">
          <cell r="A59" t="str">
            <v>3840  Jan-Cil Hong Kong</v>
          </cell>
          <cell r="B59" t="str">
            <v>Jan-Cil Hong Kong</v>
          </cell>
          <cell r="D59">
            <v>12.513</v>
          </cell>
          <cell r="F59">
            <v>3.08</v>
          </cell>
          <cell r="H59">
            <v>2.661</v>
          </cell>
          <cell r="J59">
            <v>2.8119999999999998</v>
          </cell>
          <cell r="L59">
            <v>3.96</v>
          </cell>
          <cell r="N59">
            <v>1.6619999999999999</v>
          </cell>
          <cell r="P59">
            <v>0.44</v>
          </cell>
          <cell r="R59">
            <v>0.26500000000000001</v>
          </cell>
          <cell r="T59">
            <v>0.26700000000000002</v>
          </cell>
          <cell r="V59">
            <v>0.69</v>
          </cell>
        </row>
        <row r="60">
          <cell r="A60" t="str">
            <v>3873  Jan-Cilag India</v>
          </cell>
          <cell r="B60" t="str">
            <v>Jan-Cilag India</v>
          </cell>
          <cell r="D60">
            <v>22.04</v>
          </cell>
          <cell r="F60">
            <v>5.74</v>
          </cell>
          <cell r="H60">
            <v>5.8979999999999997</v>
          </cell>
          <cell r="J60">
            <v>6.2850000000000001</v>
          </cell>
          <cell r="L60">
            <v>4.1169999999999973</v>
          </cell>
          <cell r="N60">
            <v>1.4430000000000001</v>
          </cell>
          <cell r="P60">
            <v>0.35399999999999998</v>
          </cell>
          <cell r="R60">
            <v>0.48799999999999999</v>
          </cell>
          <cell r="T60">
            <v>0.38399999999999995</v>
          </cell>
          <cell r="V60">
            <v>0.21700000000000008</v>
          </cell>
        </row>
        <row r="61">
          <cell r="A61" t="str">
            <v>2440  Jan-Cil Korea</v>
          </cell>
          <cell r="B61" t="str">
            <v>Jan-Cil Korea</v>
          </cell>
          <cell r="D61">
            <v>97.072000000000003</v>
          </cell>
          <cell r="F61">
            <v>20.530999999999999</v>
          </cell>
          <cell r="H61">
            <v>25.798999999999999</v>
          </cell>
          <cell r="J61">
            <v>26.031000000000002</v>
          </cell>
          <cell r="L61">
            <v>24.710999999999999</v>
          </cell>
          <cell r="N61">
            <v>-2.9170000000000003</v>
          </cell>
          <cell r="P61">
            <v>-0.79500000000000004</v>
          </cell>
          <cell r="R61">
            <v>9.9000000000000005E-2</v>
          </cell>
          <cell r="T61">
            <v>-1.0960000000000001</v>
          </cell>
          <cell r="V61">
            <v>-1.125</v>
          </cell>
        </row>
        <row r="62">
          <cell r="A62" t="str">
            <v>4350  Jan-Cil Philippines</v>
          </cell>
          <cell r="B62" t="str">
            <v>Jan-Cil Philippines</v>
          </cell>
          <cell r="D62">
            <v>18.689</v>
          </cell>
          <cell r="F62">
            <v>3.5979999999999999</v>
          </cell>
          <cell r="H62">
            <v>4.45</v>
          </cell>
          <cell r="J62">
            <v>5.661999999999999</v>
          </cell>
          <cell r="L62">
            <v>4.979000000000001</v>
          </cell>
          <cell r="N62">
            <v>1.9709999999999999</v>
          </cell>
          <cell r="P62">
            <v>0.34200000000000003</v>
          </cell>
          <cell r="R62">
            <v>0.51100000000000001</v>
          </cell>
          <cell r="T62">
            <v>0.61099999999999999</v>
          </cell>
          <cell r="V62">
            <v>0.5069999999999999</v>
          </cell>
        </row>
        <row r="63">
          <cell r="A63" t="str">
            <v>3880  Jan-Cilag S.M.</v>
          </cell>
          <cell r="B63" t="str">
            <v>Jan-Cilag S.M.</v>
          </cell>
          <cell r="D63">
            <v>17.977</v>
          </cell>
          <cell r="F63">
            <v>4.5060000000000002</v>
          </cell>
          <cell r="H63">
            <v>4.5739999999999998</v>
          </cell>
          <cell r="J63">
            <v>4.4219999999999997</v>
          </cell>
          <cell r="L63">
            <v>4.4749999999999996</v>
          </cell>
          <cell r="N63">
            <v>1.081</v>
          </cell>
          <cell r="P63">
            <v>0.24299999999999999</v>
          </cell>
          <cell r="R63">
            <v>0.36299999999999999</v>
          </cell>
          <cell r="T63">
            <v>0.23</v>
          </cell>
          <cell r="V63">
            <v>0.245</v>
          </cell>
        </row>
        <row r="64">
          <cell r="A64" t="str">
            <v>3885  Jan-Cil Indonesia</v>
          </cell>
          <cell r="B64" t="str">
            <v>Jan-Cil Indonesia</v>
          </cell>
          <cell r="D64">
            <v>7.694</v>
          </cell>
          <cell r="F64">
            <v>1.357</v>
          </cell>
          <cell r="H64">
            <v>1.9790000000000001</v>
          </cell>
          <cell r="J64">
            <v>2.2250000000000001</v>
          </cell>
          <cell r="L64">
            <v>2.133</v>
          </cell>
          <cell r="N64">
            <v>0.56700000000000006</v>
          </cell>
          <cell r="P64">
            <v>0.28799999999999998</v>
          </cell>
          <cell r="R64">
            <v>-4.2999999999999997E-2</v>
          </cell>
          <cell r="T64">
            <v>-2.4E-2</v>
          </cell>
          <cell r="V64">
            <v>0.34600000000000009</v>
          </cell>
        </row>
        <row r="65">
          <cell r="A65" t="str">
            <v>4900  Jan-Cil Taiwan</v>
          </cell>
          <cell r="B65" t="str">
            <v>Jan-Cil Taiwan</v>
          </cell>
          <cell r="D65">
            <v>46.137999999999998</v>
          </cell>
          <cell r="F65">
            <v>13.31</v>
          </cell>
          <cell r="H65">
            <v>12.499000000000001</v>
          </cell>
          <cell r="J65">
            <v>9.4749999999999996</v>
          </cell>
          <cell r="L65">
            <v>10.853999999999999</v>
          </cell>
          <cell r="N65">
            <v>3.1190000000000002</v>
          </cell>
          <cell r="P65">
            <v>0.98699999999999999</v>
          </cell>
          <cell r="R65">
            <v>0.78200000000000003</v>
          </cell>
          <cell r="T65">
            <v>0.39700000000000002</v>
          </cell>
          <cell r="V65">
            <v>0.95299999999999985</v>
          </cell>
        </row>
        <row r="66">
          <cell r="A66" t="str">
            <v>2670  Jan-Cil Thailand</v>
          </cell>
          <cell r="B66" t="str">
            <v>Jan-Cil Thailand</v>
          </cell>
          <cell r="D66">
            <v>28.55</v>
          </cell>
          <cell r="F66">
            <v>6.0720000000000001</v>
          </cell>
          <cell r="H66">
            <v>6.48</v>
          </cell>
          <cell r="J66">
            <v>6.7670000000000003</v>
          </cell>
          <cell r="L66">
            <v>9.2310000000000016</v>
          </cell>
          <cell r="N66">
            <v>7.8E-2</v>
          </cell>
          <cell r="P66">
            <v>-0.30199999999999999</v>
          </cell>
          <cell r="R66">
            <v>-6.0999999999999999E-2</v>
          </cell>
          <cell r="T66">
            <v>-0.2</v>
          </cell>
          <cell r="V66">
            <v>0.6409999999999999</v>
          </cell>
        </row>
        <row r="67">
          <cell r="A67" t="str">
            <v>Asia/Pac Chang</v>
          </cell>
          <cell r="B67" t="str">
            <v>Asia/Pacific Chang</v>
          </cell>
          <cell r="D67">
            <v>542.42200000000003</v>
          </cell>
          <cell r="F67">
            <v>118.04900000000001</v>
          </cell>
          <cell r="H67">
            <v>144.27199999999999</v>
          </cell>
          <cell r="J67">
            <v>144.11399999999998</v>
          </cell>
          <cell r="L67">
            <v>135.98699999999997</v>
          </cell>
          <cell r="N67">
            <v>39.341000000000001</v>
          </cell>
          <cell r="P67">
            <v>8.9209999999999994</v>
          </cell>
          <cell r="R67">
            <v>9.91</v>
          </cell>
          <cell r="T67">
            <v>9.4040000000000017</v>
          </cell>
          <cell r="V67">
            <v>11.106000000000002</v>
          </cell>
        </row>
        <row r="68">
          <cell r="A68" t="str">
            <v>Total Asia/Pacific</v>
          </cell>
          <cell r="B68" t="str">
            <v>Total Asia/Pacific</v>
          </cell>
          <cell r="D68">
            <v>784.423</v>
          </cell>
          <cell r="F68">
            <v>160.75700000000001</v>
          </cell>
          <cell r="H68">
            <v>219.863</v>
          </cell>
          <cell r="J68">
            <v>201.28599999999997</v>
          </cell>
          <cell r="L68">
            <v>202.51699999999997</v>
          </cell>
          <cell r="N68">
            <v>38.07</v>
          </cell>
          <cell r="P68">
            <v>9.3650000000000002</v>
          </cell>
          <cell r="R68">
            <v>15.84</v>
          </cell>
          <cell r="T68">
            <v>7.2410000000000014</v>
          </cell>
          <cell r="V68">
            <v>5.6240000000000023</v>
          </cell>
        </row>
        <row r="69">
          <cell r="A69" t="str">
            <v>3090  Janssen Belgium</v>
          </cell>
          <cell r="B69" t="str">
            <v>Janssen Belgium</v>
          </cell>
          <cell r="D69">
            <v>84.427999999999997</v>
          </cell>
          <cell r="F69">
            <v>21.408000000000001</v>
          </cell>
          <cell r="H69">
            <v>21.606000000000002</v>
          </cell>
          <cell r="J69">
            <v>19.118000000000002</v>
          </cell>
          <cell r="L69">
            <v>22.295999999999992</v>
          </cell>
          <cell r="N69">
            <v>402.14799999999997</v>
          </cell>
          <cell r="P69">
            <v>102.07</v>
          </cell>
          <cell r="R69">
            <v>26.428000000000001</v>
          </cell>
          <cell r="T69">
            <v>126.42299999999999</v>
          </cell>
          <cell r="V69">
            <v>147.22699999999998</v>
          </cell>
        </row>
        <row r="70">
          <cell r="A70" t="str">
            <v>3950  Janssen Ireland Mfg</v>
          </cell>
          <cell r="B70" t="str">
            <v>Janssen Ireland Mfg</v>
          </cell>
          <cell r="D70">
            <v>59.042000000000002</v>
          </cell>
          <cell r="F70">
            <v>18.288</v>
          </cell>
          <cell r="H70">
            <v>16.815999999999999</v>
          </cell>
          <cell r="J70">
            <v>9.9030000000000005</v>
          </cell>
          <cell r="L70">
            <v>14.035</v>
          </cell>
          <cell r="N70">
            <v>523.16599999999994</v>
          </cell>
          <cell r="P70">
            <v>155.52099999999999</v>
          </cell>
          <cell r="R70">
            <v>181.31800000000001</v>
          </cell>
          <cell r="T70">
            <v>111.973</v>
          </cell>
          <cell r="V70">
            <v>74.353999999999928</v>
          </cell>
        </row>
        <row r="71">
          <cell r="A71" t="str">
            <v>4680  Cilag CH-Schaff Oper</v>
          </cell>
          <cell r="B71" t="str">
            <v>Cilag CH-Schaff Oper</v>
          </cell>
          <cell r="D71">
            <v>37.854999999999997</v>
          </cell>
          <cell r="F71">
            <v>14.3</v>
          </cell>
          <cell r="H71">
            <v>10.427</v>
          </cell>
          <cell r="J71">
            <v>6.4160000000000004</v>
          </cell>
          <cell r="L71">
            <v>6.7119999999999962</v>
          </cell>
          <cell r="N71">
            <v>45.534999999999997</v>
          </cell>
          <cell r="P71">
            <v>13.802</v>
          </cell>
          <cell r="R71">
            <v>13.821999999999999</v>
          </cell>
          <cell r="T71">
            <v>7.7919999999999998</v>
          </cell>
          <cell r="V71">
            <v>10.119</v>
          </cell>
        </row>
        <row r="72">
          <cell r="A72" t="str">
            <v>4690  Jan-Cilag Zug</v>
          </cell>
          <cell r="B72" t="str">
            <v>Jan-Cilag Zug</v>
          </cell>
          <cell r="D72">
            <v>36.85</v>
          </cell>
          <cell r="F72">
            <v>6.85</v>
          </cell>
          <cell r="H72">
            <v>11.782</v>
          </cell>
          <cell r="J72">
            <v>8.9340000000000011</v>
          </cell>
          <cell r="L72">
            <v>9.2840000000000025</v>
          </cell>
          <cell r="N72">
            <v>247.29599999999999</v>
          </cell>
          <cell r="P72">
            <v>67.685000000000002</v>
          </cell>
          <cell r="R72">
            <v>62.195999999999998</v>
          </cell>
          <cell r="T72">
            <v>56.377000000000002</v>
          </cell>
          <cell r="V72">
            <v>61.037999999999982</v>
          </cell>
        </row>
        <row r="73">
          <cell r="A73" t="str">
            <v>3010  Tasmanian Alkaloids</v>
          </cell>
          <cell r="B73" t="str">
            <v>Tasmanian Alkaloids</v>
          </cell>
          <cell r="D73">
            <v>37.121000000000002</v>
          </cell>
          <cell r="F73">
            <v>11.708</v>
          </cell>
          <cell r="H73">
            <v>7.99</v>
          </cell>
          <cell r="J73">
            <v>9.8970000000000002</v>
          </cell>
          <cell r="L73">
            <v>7.5260000000000034</v>
          </cell>
          <cell r="N73">
            <v>11.011999999999999</v>
          </cell>
          <cell r="P73">
            <v>2.6469999999999998</v>
          </cell>
          <cell r="R73">
            <v>3.0390000000000001</v>
          </cell>
          <cell r="T73">
            <v>2.98</v>
          </cell>
          <cell r="V73">
            <v>2.3459999999999983</v>
          </cell>
        </row>
        <row r="74">
          <cell r="A74" t="str">
            <v>2660  Silsa Switzerland</v>
          </cell>
          <cell r="B74" t="str">
            <v>Silsa Switzerland</v>
          </cell>
          <cell r="D74">
            <v>0</v>
          </cell>
          <cell r="F74" t="e">
            <v>#VALUE!</v>
          </cell>
          <cell r="H74" t="e">
            <v>#VALUE!</v>
          </cell>
          <cell r="J74">
            <v>0</v>
          </cell>
          <cell r="L74" t="e">
            <v>#VALUE!</v>
          </cell>
          <cell r="N74">
            <v>0</v>
          </cell>
          <cell r="P74">
            <v>-1E-3</v>
          </cell>
          <cell r="R74">
            <v>2E-3</v>
          </cell>
          <cell r="T74">
            <v>0</v>
          </cell>
          <cell r="V74">
            <v>-1E-3</v>
          </cell>
        </row>
        <row r="75">
          <cell r="A75" t="str">
            <v>1660  Noramco</v>
          </cell>
          <cell r="B75" t="str">
            <v>Noramco</v>
          </cell>
          <cell r="D75">
            <v>42.405000000000001</v>
          </cell>
          <cell r="F75">
            <v>9.6839999999999993</v>
          </cell>
          <cell r="H75">
            <v>13.497</v>
          </cell>
          <cell r="J75">
            <v>9.6189999999999998</v>
          </cell>
          <cell r="L75">
            <v>9.6050000000000004</v>
          </cell>
          <cell r="N75">
            <v>1.2</v>
          </cell>
          <cell r="P75">
            <v>0.84899999999999998</v>
          </cell>
          <cell r="R75">
            <v>-0.35799999999999998</v>
          </cell>
          <cell r="T75">
            <v>0.35399999999999998</v>
          </cell>
          <cell r="V75">
            <v>0.35499999999999998</v>
          </cell>
        </row>
        <row r="76">
          <cell r="A76" t="str">
            <v>Tot Sourcing Co</v>
          </cell>
          <cell r="B76" t="str">
            <v>Total Sourcing Company</v>
          </cell>
          <cell r="D76">
            <v>297.70100000000002</v>
          </cell>
          <cell r="F76">
            <v>82.238</v>
          </cell>
          <cell r="H76">
            <v>82.117999999999995</v>
          </cell>
          <cell r="J76">
            <v>63.886999999999993</v>
          </cell>
          <cell r="L76">
            <v>69.457999999999998</v>
          </cell>
          <cell r="N76">
            <v>1230.3569999999997</v>
          </cell>
          <cell r="P76">
            <v>342.57299999999998</v>
          </cell>
          <cell r="R76">
            <v>286.447</v>
          </cell>
          <cell r="T76">
            <v>305.899</v>
          </cell>
          <cell r="V76">
            <v>295.43799999999976</v>
          </cell>
        </row>
        <row r="77">
          <cell r="A77" t="str">
            <v>Total Tanca</v>
          </cell>
          <cell r="B77" t="str">
            <v>Total Tanca</v>
          </cell>
          <cell r="D77">
            <v>5780.64</v>
          </cell>
          <cell r="F77">
            <v>1396.88</v>
          </cell>
          <cell r="H77">
            <v>1559.3520000000001</v>
          </cell>
          <cell r="J77">
            <v>1390.4609999999998</v>
          </cell>
          <cell r="L77">
            <v>1433.9470000000001</v>
          </cell>
          <cell r="N77">
            <v>1880.0879999999997</v>
          </cell>
          <cell r="P77">
            <v>494.74799999999999</v>
          </cell>
          <cell r="R77">
            <v>518.74699999999996</v>
          </cell>
          <cell r="T77">
            <v>459.98399999999992</v>
          </cell>
          <cell r="V77">
            <v>406.60899999999992</v>
          </cell>
        </row>
        <row r="79">
          <cell r="A79" t="str">
            <v>3130  Janssen GTSC</v>
          </cell>
          <cell r="B79" t="str">
            <v>Janssen GTSC</v>
          </cell>
          <cell r="D79">
            <v>0</v>
          </cell>
          <cell r="F79">
            <v>0</v>
          </cell>
          <cell r="H79">
            <v>0</v>
          </cell>
          <cell r="J79">
            <v>0</v>
          </cell>
          <cell r="L79">
            <v>0</v>
          </cell>
          <cell r="N79">
            <v>84.7</v>
          </cell>
          <cell r="P79">
            <v>21.995999999999999</v>
          </cell>
          <cell r="R79">
            <v>21.736999999999998</v>
          </cell>
          <cell r="T79">
            <v>20.591999999999999</v>
          </cell>
          <cell r="V79">
            <v>20.375</v>
          </cell>
        </row>
        <row r="80">
          <cell r="A80" t="str">
            <v>3131  Intl Finl Svcs</v>
          </cell>
          <cell r="B80" t="str">
            <v>Intl Finl Svcs</v>
          </cell>
          <cell r="D80">
            <v>0</v>
          </cell>
          <cell r="F80">
            <v>0</v>
          </cell>
          <cell r="H80">
            <v>0</v>
          </cell>
          <cell r="J80">
            <v>0</v>
          </cell>
          <cell r="L80">
            <v>0</v>
          </cell>
          <cell r="N80">
            <v>31.315999999999999</v>
          </cell>
          <cell r="P80">
            <v>8.5030000000000001</v>
          </cell>
          <cell r="R80">
            <v>8.1839999999999993</v>
          </cell>
          <cell r="T80">
            <v>7.2210000000000001</v>
          </cell>
          <cell r="V80">
            <v>7.4080000000000013</v>
          </cell>
        </row>
        <row r="81">
          <cell r="A81" t="str">
            <v>3920  Janssen Ireland Inv</v>
          </cell>
          <cell r="B81" t="str">
            <v>Janssen Ireland Inv</v>
          </cell>
          <cell r="D81">
            <v>0</v>
          </cell>
          <cell r="F81">
            <v>0</v>
          </cell>
          <cell r="H81">
            <v>0</v>
          </cell>
          <cell r="J81">
            <v>0</v>
          </cell>
          <cell r="L81">
            <v>0</v>
          </cell>
          <cell r="N81">
            <v>44.218000000000004</v>
          </cell>
          <cell r="P81">
            <v>9.9550000000000001</v>
          </cell>
          <cell r="R81">
            <v>13.804</v>
          </cell>
          <cell r="T81">
            <v>7.7409999999999997</v>
          </cell>
          <cell r="V81">
            <v>12.718000000000004</v>
          </cell>
        </row>
        <row r="82">
          <cell r="A82" t="str">
            <v>5098  JJ Swiss Finance Com</v>
          </cell>
          <cell r="B82" t="str">
            <v>JJ Swiss Finance</v>
          </cell>
          <cell r="D82">
            <v>0</v>
          </cell>
          <cell r="F82">
            <v>0</v>
          </cell>
          <cell r="H82">
            <v>0</v>
          </cell>
          <cell r="J82">
            <v>0</v>
          </cell>
          <cell r="L82">
            <v>0</v>
          </cell>
          <cell r="N82">
            <v>-6.3E-2</v>
          </cell>
          <cell r="P82">
            <v>0</v>
          </cell>
          <cell r="R82">
            <v>0</v>
          </cell>
          <cell r="T82">
            <v>-4.9000000000000002E-2</v>
          </cell>
          <cell r="V82">
            <v>-1.3999999999999999E-2</v>
          </cell>
        </row>
        <row r="83">
          <cell r="A83" t="str">
            <v>Tot Fincl Ctrs</v>
          </cell>
          <cell r="B83" t="str">
            <v>Total Financial Centers</v>
          </cell>
          <cell r="D83">
            <v>0</v>
          </cell>
          <cell r="F83">
            <v>0</v>
          </cell>
          <cell r="H83">
            <v>0</v>
          </cell>
          <cell r="J83">
            <v>0</v>
          </cell>
          <cell r="L83">
            <v>0</v>
          </cell>
          <cell r="N83">
            <v>160.23400000000001</v>
          </cell>
          <cell r="P83">
            <v>40.454000000000001</v>
          </cell>
          <cell r="R83">
            <v>43.725000000000001</v>
          </cell>
          <cell r="T83">
            <v>35.505000000000003</v>
          </cell>
          <cell r="V83">
            <v>40.549999999999997</v>
          </cell>
        </row>
        <row r="85">
          <cell r="A85" t="str">
            <v>3085  JRF-Beerse</v>
          </cell>
          <cell r="B85" t="str">
            <v>JRF-Beerse</v>
          </cell>
          <cell r="D85">
            <v>0</v>
          </cell>
          <cell r="F85">
            <v>0</v>
          </cell>
          <cell r="H85">
            <v>0</v>
          </cell>
          <cell r="J85">
            <v>0</v>
          </cell>
          <cell r="L85">
            <v>0</v>
          </cell>
          <cell r="N85">
            <v>-204.762</v>
          </cell>
          <cell r="P85">
            <v>-50.917999999999999</v>
          </cell>
          <cell r="R85">
            <v>-50.084000000000003</v>
          </cell>
          <cell r="T85">
            <v>-37.4</v>
          </cell>
          <cell r="V85">
            <v>-66.36</v>
          </cell>
        </row>
        <row r="86">
          <cell r="A86" t="str">
            <v>1745  JRF-USA</v>
          </cell>
          <cell r="B86" t="str">
            <v>JRF-USA</v>
          </cell>
          <cell r="D86">
            <v>0</v>
          </cell>
          <cell r="F86">
            <v>0</v>
          </cell>
          <cell r="H86">
            <v>0</v>
          </cell>
          <cell r="J86">
            <v>0</v>
          </cell>
          <cell r="L86">
            <v>0</v>
          </cell>
          <cell r="N86">
            <v>-124.04</v>
          </cell>
          <cell r="P86">
            <v>-17.047000000000001</v>
          </cell>
          <cell r="R86">
            <v>-28.1</v>
          </cell>
          <cell r="T86">
            <v>-30.704999999999998</v>
          </cell>
          <cell r="V86">
            <v>-48.188000000000002</v>
          </cell>
        </row>
        <row r="87">
          <cell r="A87" t="str">
            <v>1250  Immunobiology Res In</v>
          </cell>
          <cell r="B87" t="str">
            <v>Immunobiology Res In</v>
          </cell>
          <cell r="D87">
            <v>0</v>
          </cell>
          <cell r="F87">
            <v>0</v>
          </cell>
          <cell r="H87">
            <v>0</v>
          </cell>
          <cell r="J87">
            <v>0</v>
          </cell>
          <cell r="L87">
            <v>0</v>
          </cell>
          <cell r="N87">
            <v>-0.26500000000000001</v>
          </cell>
          <cell r="P87">
            <v>-0.4</v>
          </cell>
          <cell r="R87">
            <v>0.13500000000000001</v>
          </cell>
          <cell r="T87">
            <v>0</v>
          </cell>
          <cell r="V87">
            <v>0</v>
          </cell>
        </row>
        <row r="88">
          <cell r="A88" t="str">
            <v>Total  JRF</v>
          </cell>
          <cell r="B88" t="str">
            <v>JRF</v>
          </cell>
          <cell r="D88">
            <v>0</v>
          </cell>
          <cell r="F88">
            <v>0</v>
          </cell>
          <cell r="H88">
            <v>0</v>
          </cell>
          <cell r="J88">
            <v>0</v>
          </cell>
          <cell r="L88">
            <v>0</v>
          </cell>
          <cell r="N88">
            <v>-329.06700000000001</v>
          </cell>
          <cell r="P88">
            <v>-68.364999999999995</v>
          </cell>
          <cell r="R88">
            <v>-78.049000000000007</v>
          </cell>
          <cell r="T88">
            <v>-68.105000000000004</v>
          </cell>
          <cell r="V88">
            <v>-114.548</v>
          </cell>
        </row>
        <row r="89">
          <cell r="A89" t="str">
            <v>1270  RWJ PRI USA</v>
          </cell>
          <cell r="B89" t="str">
            <v>RWJ PRI USA</v>
          </cell>
          <cell r="D89">
            <v>0</v>
          </cell>
          <cell r="F89">
            <v>0</v>
          </cell>
          <cell r="H89">
            <v>0</v>
          </cell>
          <cell r="J89">
            <v>0</v>
          </cell>
          <cell r="L89">
            <v>0</v>
          </cell>
          <cell r="N89">
            <v>-342.62200000000001</v>
          </cell>
          <cell r="P89">
            <v>-67.275000000000006</v>
          </cell>
          <cell r="R89">
            <v>-74.034999999999997</v>
          </cell>
          <cell r="T89">
            <v>-86.384</v>
          </cell>
          <cell r="V89">
            <v>-114.928</v>
          </cell>
        </row>
        <row r="90">
          <cell r="A90" t="str">
            <v>4740  RWJ PRI Switzerland</v>
          </cell>
          <cell r="B90" t="str">
            <v>RWJ PRI Switzerland</v>
          </cell>
          <cell r="D90">
            <v>0</v>
          </cell>
          <cell r="F90">
            <v>0</v>
          </cell>
          <cell r="H90">
            <v>0</v>
          </cell>
          <cell r="J90">
            <v>0</v>
          </cell>
          <cell r="L90">
            <v>0</v>
          </cell>
          <cell r="N90">
            <v>-56.541999999999994</v>
          </cell>
          <cell r="P90">
            <v>-11.853</v>
          </cell>
          <cell r="R90">
            <v>-13.379</v>
          </cell>
          <cell r="T90">
            <v>-15.141999999999999</v>
          </cell>
          <cell r="V90">
            <v>-16.167999999999999</v>
          </cell>
        </row>
        <row r="91">
          <cell r="A91" t="str">
            <v>Total PRI</v>
          </cell>
          <cell r="B91" t="str">
            <v>PRI</v>
          </cell>
          <cell r="D91">
            <v>0</v>
          </cell>
          <cell r="F91">
            <v>0</v>
          </cell>
          <cell r="H91">
            <v>0</v>
          </cell>
          <cell r="J91">
            <v>0</v>
          </cell>
          <cell r="L91">
            <v>0</v>
          </cell>
          <cell r="N91">
            <v>-399.16399999999999</v>
          </cell>
          <cell r="P91">
            <v>-79.128</v>
          </cell>
          <cell r="R91">
            <v>-87.414000000000001</v>
          </cell>
          <cell r="T91">
            <v>-101.526</v>
          </cell>
          <cell r="V91">
            <v>-131.096</v>
          </cell>
        </row>
        <row r="92">
          <cell r="A92" t="str">
            <v>Total Research</v>
          </cell>
          <cell r="B92" t="str">
            <v>Total Research</v>
          </cell>
          <cell r="D92">
            <v>0</v>
          </cell>
          <cell r="F92">
            <v>0</v>
          </cell>
          <cell r="H92">
            <v>0</v>
          </cell>
          <cell r="J92">
            <v>0</v>
          </cell>
          <cell r="L92">
            <v>0</v>
          </cell>
          <cell r="N92">
            <v>-728.23099999999999</v>
          </cell>
          <cell r="P92">
            <v>-147.49299999999999</v>
          </cell>
          <cell r="R92">
            <v>-165.46299999999999</v>
          </cell>
          <cell r="T92">
            <v>-169.631</v>
          </cell>
          <cell r="V92">
            <v>-245.64400000000001</v>
          </cell>
        </row>
        <row r="94">
          <cell r="A94" t="str">
            <v>1960  Commercial Devel-USA</v>
          </cell>
          <cell r="B94" t="str">
            <v>Commercial Devel-USA</v>
          </cell>
          <cell r="D94">
            <v>0</v>
          </cell>
          <cell r="F94">
            <v>0</v>
          </cell>
          <cell r="H94">
            <v>0</v>
          </cell>
          <cell r="J94">
            <v>0</v>
          </cell>
          <cell r="L94">
            <v>0</v>
          </cell>
          <cell r="N94">
            <v>-32.500999999999998</v>
          </cell>
          <cell r="P94">
            <v>-5.1710000000000003</v>
          </cell>
          <cell r="R94">
            <v>-7.4370000000000003</v>
          </cell>
          <cell r="T94">
            <v>-10.093999999999999</v>
          </cell>
          <cell r="V94">
            <v>-9.7989999999999995</v>
          </cell>
        </row>
        <row r="95">
          <cell r="B95" t="str">
            <v>Currency</v>
          </cell>
          <cell r="D95">
            <v>0</v>
          </cell>
          <cell r="F95">
            <v>0</v>
          </cell>
          <cell r="H95">
            <v>0</v>
          </cell>
          <cell r="J95">
            <v>0</v>
          </cell>
          <cell r="L95">
            <v>0</v>
          </cell>
          <cell r="N95">
            <v>0</v>
          </cell>
          <cell r="P95">
            <v>0</v>
          </cell>
          <cell r="R95">
            <v>0</v>
          </cell>
          <cell r="T95">
            <v>0</v>
          </cell>
          <cell r="V95">
            <v>0</v>
          </cell>
        </row>
        <row r="97">
          <cell r="B97" t="str">
            <v>Group Adjustments</v>
          </cell>
          <cell r="N97">
            <v>-57.9</v>
          </cell>
          <cell r="P97">
            <v>-30.6</v>
          </cell>
          <cell r="R97">
            <v>-15.5</v>
          </cell>
          <cell r="T97">
            <v>-13</v>
          </cell>
          <cell r="V97">
            <v>1.2</v>
          </cell>
        </row>
        <row r="99">
          <cell r="A99" t="str">
            <v>Total Pharmaceuticals</v>
          </cell>
          <cell r="B99" t="str">
            <v>Total Pharmaceuticals</v>
          </cell>
          <cell r="D99">
            <v>10033.569</v>
          </cell>
          <cell r="F99">
            <v>2440.5239999999999</v>
          </cell>
          <cell r="H99">
            <v>2663.4720000000002</v>
          </cell>
          <cell r="J99">
            <v>2495.5779999999995</v>
          </cell>
          <cell r="L99">
            <v>2433.9949999999999</v>
          </cell>
          <cell r="N99">
            <v>2625.14</v>
          </cell>
          <cell r="P99">
            <v>774.44</v>
          </cell>
          <cell r="R99">
            <v>776.58299999999997</v>
          </cell>
          <cell r="T99">
            <v>658.53099999999995</v>
          </cell>
          <cell r="V99">
            <v>415.58599999999933</v>
          </cell>
        </row>
        <row r="102">
          <cell r="B102" t="str">
            <v>H:\FINANAL\PHARM\1999 Reporting\Forecast\August Update\[AU_Check.xls]Sheet1</v>
          </cell>
        </row>
        <row r="103">
          <cell r="B103">
            <v>36402.590606018515</v>
          </cell>
        </row>
      </sheetData>
      <sheetData sheetId="14" refreshError="1">
        <row r="10">
          <cell r="B10" t="str">
            <v>COMPANY NAME</v>
          </cell>
          <cell r="C10" t="str">
            <v>1999 AYY1 DEC Y</v>
          </cell>
          <cell r="D10" t="str">
            <v>1999 OFY1 DEC Y</v>
          </cell>
          <cell r="E10" t="str">
            <v>1998 ACTL DEC Y</v>
          </cell>
          <cell r="F10" t="str">
            <v>1999 ACTL JUL Y</v>
          </cell>
          <cell r="G10" t="str">
            <v>1999 OFY1 JUL Y</v>
          </cell>
          <cell r="H10" t="str">
            <v>1998 ACTL JUL Y</v>
          </cell>
        </row>
        <row r="11">
          <cell r="B11" t="str">
            <v>------------</v>
          </cell>
          <cell r="C11" t="str">
            <v>---------------</v>
          </cell>
          <cell r="D11" t="str">
            <v>---------------</v>
          </cell>
          <cell r="E11" t="str">
            <v>---------------</v>
          </cell>
          <cell r="F11" t="str">
            <v>---------------</v>
          </cell>
          <cell r="G11" t="str">
            <v>---------------</v>
          </cell>
          <cell r="H11" t="str">
            <v>---------------</v>
          </cell>
        </row>
        <row r="13">
          <cell r="B13" t="str">
            <v>1540  Ortho McNeil Pharm</v>
          </cell>
          <cell r="C13">
            <v>2331700</v>
          </cell>
          <cell r="D13">
            <v>2118246</v>
          </cell>
          <cell r="E13">
            <v>1829130</v>
          </cell>
          <cell r="F13">
            <v>1501531</v>
          </cell>
          <cell r="G13">
            <v>1211505</v>
          </cell>
          <cell r="H13">
            <v>1042652</v>
          </cell>
        </row>
        <row r="14">
          <cell r="B14" t="str">
            <v>1290  Ortho Biotech US</v>
          </cell>
          <cell r="C14">
            <v>1235000</v>
          </cell>
          <cell r="D14">
            <v>982000</v>
          </cell>
          <cell r="E14">
            <v>792049</v>
          </cell>
          <cell r="F14">
            <v>678688</v>
          </cell>
          <cell r="G14">
            <v>530170</v>
          </cell>
          <cell r="H14">
            <v>398042</v>
          </cell>
        </row>
        <row r="16">
          <cell r="B16" t="str">
            <v>2860  Jan-Cil Argent-HI</v>
          </cell>
          <cell r="C16">
            <v>49085</v>
          </cell>
          <cell r="D16">
            <v>64749</v>
          </cell>
          <cell r="E16">
            <v>61061</v>
          </cell>
          <cell r="F16">
            <v>25829</v>
          </cell>
          <cell r="G16">
            <v>35841</v>
          </cell>
          <cell r="H16">
            <v>33871</v>
          </cell>
        </row>
        <row r="17">
          <cell r="B17" t="str">
            <v>3160  Jan-Cil Brazil-HI</v>
          </cell>
          <cell r="C17">
            <v>224090</v>
          </cell>
          <cell r="D17">
            <v>228925</v>
          </cell>
          <cell r="E17">
            <v>208491</v>
          </cell>
          <cell r="F17">
            <v>92594</v>
          </cell>
          <cell r="G17">
            <v>128982</v>
          </cell>
          <cell r="H17">
            <v>121295</v>
          </cell>
        </row>
        <row r="18">
          <cell r="B18" t="str">
            <v>2117  Jan-Cil Colombia</v>
          </cell>
          <cell r="C18">
            <v>10291</v>
          </cell>
          <cell r="D18">
            <v>13712</v>
          </cell>
          <cell r="E18">
            <v>11848</v>
          </cell>
          <cell r="F18">
            <v>6209</v>
          </cell>
          <cell r="G18">
            <v>8028</v>
          </cell>
          <cell r="H18">
            <v>6754</v>
          </cell>
        </row>
        <row r="19">
          <cell r="B19" t="str">
            <v>2490  Jan-Cil Mexico</v>
          </cell>
          <cell r="C19">
            <v>168501</v>
          </cell>
          <cell r="D19">
            <v>153890</v>
          </cell>
          <cell r="E19">
            <v>152231</v>
          </cell>
          <cell r="F19">
            <v>103305</v>
          </cell>
          <cell r="G19">
            <v>90981</v>
          </cell>
          <cell r="H19">
            <v>91591</v>
          </cell>
        </row>
        <row r="20">
          <cell r="B20" t="str">
            <v>5252  Jan-Cil Venezuela</v>
          </cell>
          <cell r="C20">
            <v>15464</v>
          </cell>
          <cell r="D20">
            <v>14467</v>
          </cell>
          <cell r="E20">
            <v>12855</v>
          </cell>
          <cell r="F20">
            <v>8301</v>
          </cell>
          <cell r="G20">
            <v>7812</v>
          </cell>
          <cell r="H20">
            <v>6911</v>
          </cell>
        </row>
        <row r="21">
          <cell r="B21" t="str">
            <v>Total Latin Am.</v>
          </cell>
          <cell r="C21">
            <v>467431</v>
          </cell>
          <cell r="D21">
            <v>475743</v>
          </cell>
          <cell r="E21">
            <v>446486</v>
          </cell>
          <cell r="F21">
            <v>236238</v>
          </cell>
          <cell r="G21">
            <v>271644</v>
          </cell>
          <cell r="H21">
            <v>260422</v>
          </cell>
        </row>
        <row r="23">
          <cell r="B23" t="str">
            <v>3290  Jan-Ortho Canada</v>
          </cell>
          <cell r="C23">
            <v>246443</v>
          </cell>
          <cell r="D23">
            <v>221564</v>
          </cell>
          <cell r="E23">
            <v>215261</v>
          </cell>
          <cell r="F23">
            <v>141792</v>
          </cell>
          <cell r="G23">
            <v>124664</v>
          </cell>
          <cell r="H23">
            <v>124186</v>
          </cell>
        </row>
        <row r="25">
          <cell r="B25" t="str">
            <v>1295  Ortho Biotech Intl</v>
          </cell>
          <cell r="C25">
            <v>19150</v>
          </cell>
          <cell r="D25">
            <v>18934</v>
          </cell>
          <cell r="E25">
            <v>18859</v>
          </cell>
          <cell r="F25">
            <v>10253</v>
          </cell>
          <cell r="G25">
            <v>10923</v>
          </cell>
          <cell r="H25">
            <v>11166</v>
          </cell>
        </row>
        <row r="26">
          <cell r="B26" t="str">
            <v>2164  Ortho Biotech CFC PR</v>
          </cell>
          <cell r="C26" t="str">
            <v>-</v>
          </cell>
          <cell r="D26" t="str">
            <v>-</v>
          </cell>
          <cell r="E26" t="str">
            <v>-</v>
          </cell>
          <cell r="F26" t="str">
            <v>-</v>
          </cell>
          <cell r="G26" t="str">
            <v>-</v>
          </cell>
          <cell r="H26" t="str">
            <v>-</v>
          </cell>
        </row>
        <row r="27">
          <cell r="B27" t="str">
            <v>Total OBI</v>
          </cell>
          <cell r="C27">
            <v>19150</v>
          </cell>
          <cell r="D27">
            <v>18934</v>
          </cell>
          <cell r="E27">
            <v>18859</v>
          </cell>
          <cell r="F27">
            <v>10253</v>
          </cell>
          <cell r="G27">
            <v>10923</v>
          </cell>
          <cell r="H27">
            <v>11166</v>
          </cell>
        </row>
        <row r="28">
          <cell r="B28" t="str">
            <v>Total Tattle</v>
          </cell>
          <cell r="C28">
            <v>4299724</v>
          </cell>
          <cell r="D28">
            <v>3816487</v>
          </cell>
          <cell r="E28">
            <v>3301785</v>
          </cell>
          <cell r="F28">
            <v>2568502</v>
          </cell>
          <cell r="G28">
            <v>2148906</v>
          </cell>
          <cell r="H28">
            <v>1836468</v>
          </cell>
        </row>
        <row r="30">
          <cell r="B30" t="str">
            <v>1740  Janssen USA</v>
          </cell>
          <cell r="C30">
            <v>2150000</v>
          </cell>
          <cell r="D30">
            <v>1980000</v>
          </cell>
          <cell r="E30">
            <v>1830045</v>
          </cell>
          <cell r="F30">
            <v>1298755</v>
          </cell>
          <cell r="G30">
            <v>1136106</v>
          </cell>
          <cell r="H30">
            <v>1072942</v>
          </cell>
        </row>
        <row r="31">
          <cell r="B31" t="str">
            <v>2162  Janssen CFC PR</v>
          </cell>
          <cell r="C31" t="str">
            <v>-</v>
          </cell>
          <cell r="D31" t="str">
            <v>-</v>
          </cell>
          <cell r="E31" t="str">
            <v>-</v>
          </cell>
          <cell r="F31" t="str">
            <v>-</v>
          </cell>
          <cell r="G31" t="str">
            <v>-</v>
          </cell>
          <cell r="H31" t="str">
            <v>-</v>
          </cell>
        </row>
        <row r="32">
          <cell r="B32" t="str">
            <v>USA Tanca</v>
          </cell>
          <cell r="C32">
            <v>2150000</v>
          </cell>
          <cell r="D32">
            <v>1980000</v>
          </cell>
          <cell r="E32">
            <v>1830045</v>
          </cell>
          <cell r="F32">
            <v>1298755</v>
          </cell>
          <cell r="G32">
            <v>1136106</v>
          </cell>
          <cell r="H32">
            <v>1072942</v>
          </cell>
        </row>
        <row r="34">
          <cell r="B34" t="str">
            <v>3065  Jan-Cil Austria</v>
          </cell>
          <cell r="C34">
            <v>88044</v>
          </cell>
          <cell r="D34">
            <v>83059</v>
          </cell>
          <cell r="E34">
            <v>75388</v>
          </cell>
          <cell r="F34">
            <v>47220</v>
          </cell>
          <cell r="G34">
            <v>47094</v>
          </cell>
          <cell r="H34">
            <v>41074</v>
          </cell>
        </row>
        <row r="35">
          <cell r="B35" t="str">
            <v>3535  Jan-Cil France</v>
          </cell>
          <cell r="C35">
            <v>449397</v>
          </cell>
          <cell r="D35">
            <v>432647</v>
          </cell>
          <cell r="E35">
            <v>398310</v>
          </cell>
          <cell r="F35">
            <v>238854</v>
          </cell>
          <cell r="G35">
            <v>247059</v>
          </cell>
          <cell r="H35">
            <v>223561</v>
          </cell>
        </row>
        <row r="36">
          <cell r="B36" t="str">
            <v>2265  Jan-Cil Germany</v>
          </cell>
          <cell r="C36">
            <v>474615</v>
          </cell>
          <cell r="D36">
            <v>463387</v>
          </cell>
          <cell r="E36">
            <v>398339</v>
          </cell>
          <cell r="F36">
            <v>257492</v>
          </cell>
          <cell r="G36">
            <v>262534</v>
          </cell>
          <cell r="H36">
            <v>223607</v>
          </cell>
        </row>
        <row r="37">
          <cell r="B37" t="str">
            <v>2315  Jan-Cil Greece</v>
          </cell>
          <cell r="C37">
            <v>93072</v>
          </cell>
          <cell r="D37">
            <v>79532</v>
          </cell>
          <cell r="E37">
            <v>69063</v>
          </cell>
          <cell r="F37">
            <v>53504</v>
          </cell>
          <cell r="G37">
            <v>45842</v>
          </cell>
          <cell r="H37">
            <v>38794</v>
          </cell>
        </row>
        <row r="38">
          <cell r="B38" t="str">
            <v>2575  Jan-Cil Portugl</v>
          </cell>
          <cell r="C38">
            <v>75886</v>
          </cell>
          <cell r="D38">
            <v>82969</v>
          </cell>
          <cell r="E38">
            <v>65337</v>
          </cell>
          <cell r="F38">
            <v>39388</v>
          </cell>
          <cell r="G38">
            <v>46537</v>
          </cell>
          <cell r="H38">
            <v>36087</v>
          </cell>
        </row>
        <row r="39">
          <cell r="B39" t="str">
            <v>2625  Jan-Cil Scandin</v>
          </cell>
          <cell r="C39">
            <v>149901</v>
          </cell>
          <cell r="D39">
            <v>157600</v>
          </cell>
          <cell r="E39">
            <v>137935</v>
          </cell>
          <cell r="F39">
            <v>81017</v>
          </cell>
          <cell r="G39">
            <v>89587</v>
          </cell>
          <cell r="H39">
            <v>80130</v>
          </cell>
        </row>
        <row r="40">
          <cell r="B40" t="str">
            <v>2605  Jan-Cil Spain</v>
          </cell>
          <cell r="C40">
            <v>160865</v>
          </cell>
          <cell r="D40">
            <v>145741</v>
          </cell>
          <cell r="E40">
            <v>123362</v>
          </cell>
          <cell r="F40">
            <v>93110</v>
          </cell>
          <cell r="G40">
            <v>87742</v>
          </cell>
          <cell r="H40">
            <v>73817</v>
          </cell>
        </row>
        <row r="41">
          <cell r="B41" t="str">
            <v>W. Eur Cainzos</v>
          </cell>
          <cell r="C41">
            <v>1491780</v>
          </cell>
          <cell r="D41">
            <v>1444935</v>
          </cell>
          <cell r="E41">
            <v>1267734</v>
          </cell>
          <cell r="F41">
            <v>810585</v>
          </cell>
          <cell r="G41">
            <v>826395</v>
          </cell>
          <cell r="H41">
            <v>717070</v>
          </cell>
        </row>
        <row r="43">
          <cell r="B43" t="str">
            <v>2126  Jan-Cil Czech Rep</v>
          </cell>
          <cell r="C43">
            <v>24668</v>
          </cell>
          <cell r="D43">
            <v>26551</v>
          </cell>
          <cell r="E43">
            <v>22130</v>
          </cell>
          <cell r="F43">
            <v>11939</v>
          </cell>
          <cell r="G43">
            <v>15318</v>
          </cell>
          <cell r="H43">
            <v>12456</v>
          </cell>
        </row>
        <row r="44">
          <cell r="B44" t="str">
            <v>2135  Jan-Cil E Europe</v>
          </cell>
          <cell r="C44">
            <v>53159</v>
          </cell>
          <cell r="D44">
            <v>59628</v>
          </cell>
          <cell r="E44">
            <v>56617</v>
          </cell>
          <cell r="F44">
            <v>32967</v>
          </cell>
          <cell r="G44">
            <v>34628</v>
          </cell>
          <cell r="H44">
            <v>40660</v>
          </cell>
        </row>
        <row r="45">
          <cell r="B45" t="str">
            <v>2326  Jan-Cil Hungary</v>
          </cell>
          <cell r="C45">
            <v>16886</v>
          </cell>
          <cell r="D45">
            <v>18225</v>
          </cell>
          <cell r="E45">
            <v>16593</v>
          </cell>
          <cell r="F45">
            <v>9547</v>
          </cell>
          <cell r="G45">
            <v>10814</v>
          </cell>
          <cell r="H45">
            <v>9501</v>
          </cell>
        </row>
        <row r="46">
          <cell r="B46" t="str">
            <v>4386  Jan-Cil Poland</v>
          </cell>
          <cell r="C46">
            <v>44990</v>
          </cell>
          <cell r="D46">
            <v>39686</v>
          </cell>
          <cell r="E46">
            <v>28255</v>
          </cell>
          <cell r="F46">
            <v>26282</v>
          </cell>
          <cell r="G46">
            <v>23312</v>
          </cell>
          <cell r="H46">
            <v>16554</v>
          </cell>
        </row>
        <row r="47">
          <cell r="B47" t="str">
            <v>E. Eur Cainzos</v>
          </cell>
          <cell r="C47">
            <v>139703</v>
          </cell>
          <cell r="D47">
            <v>144090</v>
          </cell>
          <cell r="E47">
            <v>123595</v>
          </cell>
          <cell r="F47">
            <v>80735</v>
          </cell>
          <cell r="G47">
            <v>84072</v>
          </cell>
          <cell r="H47">
            <v>79171</v>
          </cell>
        </row>
        <row r="48">
          <cell r="B48" t="str">
            <v>Total Cainzos</v>
          </cell>
          <cell r="C48">
            <v>1631483</v>
          </cell>
          <cell r="D48">
            <v>1589025</v>
          </cell>
          <cell r="E48">
            <v>1391329</v>
          </cell>
          <cell r="F48">
            <v>891320</v>
          </cell>
          <cell r="G48">
            <v>910467</v>
          </cell>
          <cell r="H48">
            <v>796241</v>
          </cell>
        </row>
        <row r="50">
          <cell r="B50" t="str">
            <v>3095  Jan-Cil Belgium</v>
          </cell>
          <cell r="C50">
            <v>164947</v>
          </cell>
          <cell r="D50">
            <v>162317</v>
          </cell>
          <cell r="E50">
            <v>143386</v>
          </cell>
          <cell r="F50">
            <v>89661</v>
          </cell>
          <cell r="G50">
            <v>92910</v>
          </cell>
          <cell r="H50">
            <v>83668</v>
          </cell>
        </row>
        <row r="51">
          <cell r="B51" t="str">
            <v>4250  Jan-Cil Holland</v>
          </cell>
          <cell r="C51">
            <v>111300</v>
          </cell>
          <cell r="D51">
            <v>107791</v>
          </cell>
          <cell r="E51">
            <v>96681</v>
          </cell>
          <cell r="F51">
            <v>58972</v>
          </cell>
          <cell r="G51">
            <v>59993</v>
          </cell>
          <cell r="H51">
            <v>54088</v>
          </cell>
        </row>
        <row r="52">
          <cell r="B52" t="str">
            <v>2355  Jan-Cil Italy</v>
          </cell>
          <cell r="C52">
            <v>291023</v>
          </cell>
          <cell r="D52">
            <v>286367</v>
          </cell>
          <cell r="E52">
            <v>239716</v>
          </cell>
          <cell r="F52">
            <v>173666</v>
          </cell>
          <cell r="G52">
            <v>166508</v>
          </cell>
          <cell r="H52">
            <v>140353</v>
          </cell>
        </row>
        <row r="53">
          <cell r="B53" t="str">
            <v>2655  Jan-Cil Switzerland</v>
          </cell>
          <cell r="C53">
            <v>58898</v>
          </cell>
          <cell r="D53">
            <v>58466</v>
          </cell>
          <cell r="E53">
            <v>52544</v>
          </cell>
          <cell r="F53">
            <v>30659</v>
          </cell>
          <cell r="G53">
            <v>32510</v>
          </cell>
          <cell r="H53">
            <v>29536</v>
          </cell>
        </row>
        <row r="54">
          <cell r="B54" t="str">
            <v>2725  Jan-Cil UK</v>
          </cell>
          <cell r="C54">
            <v>272037</v>
          </cell>
          <cell r="D54">
            <v>287524</v>
          </cell>
          <cell r="E54">
            <v>236397</v>
          </cell>
          <cell r="F54">
            <v>142694</v>
          </cell>
          <cell r="G54">
            <v>154886</v>
          </cell>
          <cell r="H54">
            <v>129849</v>
          </cell>
        </row>
        <row r="55">
          <cell r="B55" t="str">
            <v>W. Eur Verbeeck</v>
          </cell>
          <cell r="C55">
            <v>898205</v>
          </cell>
          <cell r="D55">
            <v>902465</v>
          </cell>
          <cell r="E55">
            <v>768724</v>
          </cell>
          <cell r="F55">
            <v>495652</v>
          </cell>
          <cell r="G55">
            <v>506807</v>
          </cell>
          <cell r="H55">
            <v>437494</v>
          </cell>
        </row>
        <row r="58">
          <cell r="D58" t="str">
            <v>J &amp; J Financia</v>
          </cell>
          <cell r="E58" t="str">
            <v>l Management Rep</v>
          </cell>
          <cell r="F58" t="str">
            <v>orting System</v>
          </cell>
          <cell r="H58" t="str">
            <v>REPORT D</v>
          </cell>
          <cell r="I58" t="str">
            <v>S00505A</v>
          </cell>
        </row>
        <row r="59">
          <cell r="H59" t="str">
            <v>PAGE</v>
          </cell>
          <cell r="I59">
            <v>2</v>
          </cell>
        </row>
        <row r="60">
          <cell r="B60" t="str">
            <v>Line.....: 200000 Net Trade</v>
          </cell>
          <cell r="C60" t="str">
            <v>Sales (Ex Inte</v>
          </cell>
          <cell r="D60" t="str">
            <v>rco)</v>
          </cell>
          <cell r="H60" t="str">
            <v>DATE:  0</v>
          </cell>
          <cell r="I60">
            <v>36382</v>
          </cell>
        </row>
        <row r="61">
          <cell r="H61" t="str">
            <v>TIME:  1</v>
          </cell>
          <cell r="I61">
            <v>0.23749999999999999</v>
          </cell>
        </row>
        <row r="63">
          <cell r="B63" t="str">
            <v>(Dollars in Thousands)</v>
          </cell>
          <cell r="H63" t="str">
            <v>BASIS CU</v>
          </cell>
          <cell r="I63" t="str">
            <v>RRENT</v>
          </cell>
        </row>
        <row r="65">
          <cell r="B65" t="str">
            <v>COMPANY NAME</v>
          </cell>
          <cell r="C65" t="str">
            <v>1999 AYY1 DEC Y</v>
          </cell>
          <cell r="D65" t="str">
            <v>1999 OFY1 DEC Y</v>
          </cell>
          <cell r="E65" t="str">
            <v>1998 ACTL DEC Y</v>
          </cell>
          <cell r="F65" t="str">
            <v>1999 ACTL JUL Y</v>
          </cell>
          <cell r="G65" t="str">
            <v>1999 OFY1 JUL Y</v>
          </cell>
          <cell r="H65" t="str">
            <v>1998 ACTL JUL Y</v>
          </cell>
        </row>
        <row r="66">
          <cell r="B66" t="str">
            <v>------------</v>
          </cell>
          <cell r="C66" t="str">
            <v>---------------</v>
          </cell>
          <cell r="D66" t="str">
            <v>---------------</v>
          </cell>
          <cell r="E66" t="str">
            <v>---------------</v>
          </cell>
          <cell r="F66" t="str">
            <v>---------------</v>
          </cell>
          <cell r="G66" t="str">
            <v>---------------</v>
          </cell>
          <cell r="H66" t="str">
            <v>---------------</v>
          </cell>
        </row>
        <row r="68">
          <cell r="B68" t="str">
            <v>3507  Jan-Cil Egypt</v>
          </cell>
          <cell r="C68">
            <v>7617</v>
          </cell>
          <cell r="D68">
            <v>8459</v>
          </cell>
          <cell r="E68">
            <v>5258</v>
          </cell>
          <cell r="F68">
            <v>4931</v>
          </cell>
          <cell r="G68">
            <v>4915</v>
          </cell>
          <cell r="H68">
            <v>1906</v>
          </cell>
        </row>
        <row r="69">
          <cell r="B69" t="str">
            <v>4967  Jan-Cil Israel</v>
          </cell>
          <cell r="C69">
            <v>14337</v>
          </cell>
          <cell r="D69">
            <v>14524</v>
          </cell>
          <cell r="E69">
            <v>15252</v>
          </cell>
          <cell r="F69">
            <v>9401</v>
          </cell>
          <cell r="G69">
            <v>7991</v>
          </cell>
          <cell r="H69">
            <v>9212</v>
          </cell>
        </row>
        <row r="70">
          <cell r="B70" t="str">
            <v>4720  Jan-Cil MEWA</v>
          </cell>
          <cell r="C70">
            <v>129233</v>
          </cell>
          <cell r="D70">
            <v>131555</v>
          </cell>
          <cell r="E70">
            <v>118520</v>
          </cell>
          <cell r="F70">
            <v>82492</v>
          </cell>
          <cell r="G70">
            <v>78746</v>
          </cell>
          <cell r="H70">
            <v>72112</v>
          </cell>
        </row>
        <row r="71">
          <cell r="B71" t="str">
            <v>2547  Jan-Cil Pakistan</v>
          </cell>
          <cell r="C71">
            <v>6846</v>
          </cell>
          <cell r="D71">
            <v>7337</v>
          </cell>
          <cell r="E71">
            <v>7705</v>
          </cell>
          <cell r="F71">
            <v>4651</v>
          </cell>
          <cell r="G71">
            <v>4338</v>
          </cell>
          <cell r="H71">
            <v>4982</v>
          </cell>
        </row>
        <row r="72">
          <cell r="B72" t="str">
            <v>4510  Jan-Cil So. Africa</v>
          </cell>
          <cell r="C72">
            <v>45317</v>
          </cell>
          <cell r="D72">
            <v>45597</v>
          </cell>
          <cell r="E72">
            <v>43307</v>
          </cell>
          <cell r="F72">
            <v>24650</v>
          </cell>
          <cell r="G72">
            <v>26354</v>
          </cell>
          <cell r="H72">
            <v>26596</v>
          </cell>
        </row>
        <row r="73">
          <cell r="B73" t="str">
            <v>2697  Jan-Cil Turkey</v>
          </cell>
          <cell r="C73">
            <v>13815</v>
          </cell>
          <cell r="D73">
            <v>12779</v>
          </cell>
          <cell r="E73" t="str">
            <v>-</v>
          </cell>
          <cell r="F73">
            <v>7863</v>
          </cell>
          <cell r="G73">
            <v>5744</v>
          </cell>
          <cell r="H73" t="str">
            <v>-</v>
          </cell>
        </row>
        <row r="74">
          <cell r="B74" t="str">
            <v>MEWAfr Verbeeck</v>
          </cell>
          <cell r="C74">
            <v>217165</v>
          </cell>
          <cell r="D74">
            <v>220251</v>
          </cell>
          <cell r="E74">
            <v>190042</v>
          </cell>
          <cell r="F74">
            <v>133988</v>
          </cell>
          <cell r="G74">
            <v>128088</v>
          </cell>
          <cell r="H74">
            <v>114808</v>
          </cell>
        </row>
        <row r="75">
          <cell r="B75" t="str">
            <v>Total Verbeeck</v>
          </cell>
          <cell r="C75">
            <v>1115370</v>
          </cell>
          <cell r="D75">
            <v>1122716</v>
          </cell>
          <cell r="E75">
            <v>958766</v>
          </cell>
          <cell r="F75">
            <v>629640</v>
          </cell>
          <cell r="G75">
            <v>634895</v>
          </cell>
          <cell r="H75">
            <v>552302</v>
          </cell>
        </row>
        <row r="77">
          <cell r="B77" t="str">
            <v>2380  Janssen Kyowa Japan</v>
          </cell>
          <cell r="C77">
            <v>236965</v>
          </cell>
          <cell r="D77">
            <v>223251</v>
          </cell>
          <cell r="E77">
            <v>185473</v>
          </cell>
          <cell r="F77">
            <v>140920</v>
          </cell>
          <cell r="G77">
            <v>132921</v>
          </cell>
          <cell r="H77">
            <v>105833</v>
          </cell>
        </row>
        <row r="78">
          <cell r="B78" t="str">
            <v>2400  Jan-Cil KK Japan</v>
          </cell>
          <cell r="C78" t="str">
            <v>-</v>
          </cell>
          <cell r="D78" t="str">
            <v>-</v>
          </cell>
          <cell r="E78" t="str">
            <v>-</v>
          </cell>
          <cell r="F78" t="str">
            <v>-</v>
          </cell>
          <cell r="G78" t="str">
            <v>-</v>
          </cell>
          <cell r="H78" t="str">
            <v>-</v>
          </cell>
        </row>
        <row r="79">
          <cell r="B79" t="str">
            <v>Japan Tanca</v>
          </cell>
          <cell r="C79">
            <v>236965</v>
          </cell>
          <cell r="D79">
            <v>223251</v>
          </cell>
          <cell r="E79">
            <v>185473</v>
          </cell>
          <cell r="F79">
            <v>140920</v>
          </cell>
          <cell r="G79">
            <v>132921</v>
          </cell>
          <cell r="H79">
            <v>105833</v>
          </cell>
        </row>
        <row r="81">
          <cell r="B81" t="str">
            <v>3450  Janssen China</v>
          </cell>
          <cell r="C81">
            <v>189750</v>
          </cell>
          <cell r="D81">
            <v>212787</v>
          </cell>
          <cell r="E81">
            <v>197693</v>
          </cell>
          <cell r="F81">
            <v>115079</v>
          </cell>
          <cell r="G81">
            <v>118918</v>
          </cell>
          <cell r="H81">
            <v>111421</v>
          </cell>
        </row>
        <row r="82">
          <cell r="B82" t="str">
            <v>2010  Jan-Cilag Pty Ltd</v>
          </cell>
          <cell r="C82">
            <v>92437</v>
          </cell>
          <cell r="D82">
            <v>92438</v>
          </cell>
          <cell r="E82">
            <v>76431</v>
          </cell>
          <cell r="F82">
            <v>48019</v>
          </cell>
          <cell r="G82">
            <v>48932</v>
          </cell>
          <cell r="H82">
            <v>41434</v>
          </cell>
        </row>
        <row r="83">
          <cell r="B83" t="str">
            <v>3840  Jan-Cil Hong Kong</v>
          </cell>
          <cell r="C83">
            <v>12319</v>
          </cell>
          <cell r="D83">
            <v>12319</v>
          </cell>
          <cell r="E83">
            <v>10875</v>
          </cell>
          <cell r="F83">
            <v>6650</v>
          </cell>
          <cell r="G83">
            <v>7249</v>
          </cell>
          <cell r="H83">
            <v>6503</v>
          </cell>
        </row>
        <row r="84">
          <cell r="B84" t="str">
            <v>3873  Jan-Cilag India</v>
          </cell>
          <cell r="C84">
            <v>20995</v>
          </cell>
          <cell r="D84">
            <v>20995</v>
          </cell>
          <cell r="E84">
            <v>20076</v>
          </cell>
          <cell r="F84">
            <v>13630</v>
          </cell>
          <cell r="G84">
            <v>13268</v>
          </cell>
          <cell r="H84">
            <v>12129</v>
          </cell>
        </row>
        <row r="85">
          <cell r="B85" t="str">
            <v>2440  Jan-Cil Korea</v>
          </cell>
          <cell r="C85">
            <v>86235</v>
          </cell>
          <cell r="D85">
            <v>78338</v>
          </cell>
          <cell r="E85">
            <v>64276</v>
          </cell>
          <cell r="F85">
            <v>55437</v>
          </cell>
          <cell r="G85">
            <v>41279</v>
          </cell>
          <cell r="H85">
            <v>32835</v>
          </cell>
        </row>
        <row r="86">
          <cell r="B86" t="str">
            <v>4350  Jan-Cil Philippines</v>
          </cell>
          <cell r="C86">
            <v>17029</v>
          </cell>
          <cell r="D86">
            <v>18539</v>
          </cell>
          <cell r="E86">
            <v>15264</v>
          </cell>
          <cell r="F86">
            <v>9506</v>
          </cell>
          <cell r="G86">
            <v>10345</v>
          </cell>
          <cell r="H86">
            <v>8490</v>
          </cell>
        </row>
        <row r="87">
          <cell r="B87" t="str">
            <v>3880  Jan-Cilag S.M.</v>
          </cell>
          <cell r="C87">
            <v>18616</v>
          </cell>
          <cell r="D87">
            <v>18616</v>
          </cell>
          <cell r="E87">
            <v>16462</v>
          </cell>
          <cell r="F87">
            <v>10491</v>
          </cell>
          <cell r="G87">
            <v>10675</v>
          </cell>
          <cell r="H87">
            <v>9913</v>
          </cell>
        </row>
        <row r="88">
          <cell r="B88" t="str">
            <v>3885  Jan-Cil Indonesia</v>
          </cell>
          <cell r="C88">
            <v>6201</v>
          </cell>
          <cell r="D88">
            <v>5644</v>
          </cell>
          <cell r="E88">
            <v>3936</v>
          </cell>
          <cell r="F88">
            <v>4028</v>
          </cell>
          <cell r="G88">
            <v>2941</v>
          </cell>
          <cell r="H88">
            <v>2269</v>
          </cell>
        </row>
        <row r="89">
          <cell r="B89" t="str">
            <v>4900  Jan-Cil Taiwan</v>
          </cell>
          <cell r="C89">
            <v>45539</v>
          </cell>
          <cell r="D89">
            <v>55267</v>
          </cell>
          <cell r="E89">
            <v>50040</v>
          </cell>
          <cell r="F89">
            <v>28856</v>
          </cell>
          <cell r="G89">
            <v>31237</v>
          </cell>
          <cell r="H89">
            <v>29611</v>
          </cell>
        </row>
        <row r="90">
          <cell r="B90" t="str">
            <v>2670  Jan-Cil Thailand</v>
          </cell>
          <cell r="C90">
            <v>28550</v>
          </cell>
          <cell r="D90">
            <v>32684</v>
          </cell>
          <cell r="E90">
            <v>22487</v>
          </cell>
          <cell r="F90">
            <v>14475</v>
          </cell>
          <cell r="G90">
            <v>17174</v>
          </cell>
          <cell r="H90">
            <v>11728</v>
          </cell>
        </row>
        <row r="91">
          <cell r="B91" t="str">
            <v>Asia/Pac Chang</v>
          </cell>
          <cell r="C91">
            <v>517671</v>
          </cell>
          <cell r="D91">
            <v>547627</v>
          </cell>
          <cell r="E91">
            <v>477540</v>
          </cell>
          <cell r="F91">
            <v>306171</v>
          </cell>
          <cell r="G91">
            <v>302018</v>
          </cell>
          <cell r="H91">
            <v>266333</v>
          </cell>
        </row>
        <row r="92">
          <cell r="B92" t="str">
            <v>Total Asia/Pacific</v>
          </cell>
          <cell r="C92">
            <v>754636</v>
          </cell>
          <cell r="D92">
            <v>770878</v>
          </cell>
          <cell r="E92">
            <v>663013</v>
          </cell>
          <cell r="F92">
            <v>447091</v>
          </cell>
          <cell r="G92">
            <v>434939</v>
          </cell>
          <cell r="H92">
            <v>372166</v>
          </cell>
        </row>
        <row r="94">
          <cell r="B94" t="str">
            <v>3090  Janssen Belgium</v>
          </cell>
          <cell r="C94">
            <v>91729</v>
          </cell>
          <cell r="D94">
            <v>70991</v>
          </cell>
          <cell r="E94">
            <v>66746</v>
          </cell>
          <cell r="F94">
            <v>48431</v>
          </cell>
          <cell r="G94">
            <v>43128</v>
          </cell>
          <cell r="H94">
            <v>41799</v>
          </cell>
        </row>
        <row r="95">
          <cell r="B95" t="str">
            <v>3950  Janssen Ireland Mfg</v>
          </cell>
          <cell r="C95">
            <v>64251</v>
          </cell>
          <cell r="D95">
            <v>67666</v>
          </cell>
          <cell r="E95">
            <v>59948</v>
          </cell>
          <cell r="F95">
            <v>40888</v>
          </cell>
          <cell r="G95">
            <v>39143</v>
          </cell>
          <cell r="H95">
            <v>29280</v>
          </cell>
        </row>
        <row r="96">
          <cell r="B96" t="str">
            <v>4680  Cilag CH-Schaff Oper</v>
          </cell>
          <cell r="C96">
            <v>41302</v>
          </cell>
          <cell r="D96">
            <v>41302</v>
          </cell>
          <cell r="E96">
            <v>40441</v>
          </cell>
          <cell r="F96">
            <v>27046</v>
          </cell>
          <cell r="G96">
            <v>25505</v>
          </cell>
          <cell r="H96">
            <v>28787</v>
          </cell>
        </row>
        <row r="97">
          <cell r="B97" t="str">
            <v>4690  Jan-Cilag Zug</v>
          </cell>
          <cell r="C97">
            <v>40205</v>
          </cell>
          <cell r="D97">
            <v>30927</v>
          </cell>
          <cell r="E97">
            <v>29374</v>
          </cell>
          <cell r="F97">
            <v>22013</v>
          </cell>
          <cell r="G97">
            <v>18626</v>
          </cell>
          <cell r="H97">
            <v>15643</v>
          </cell>
        </row>
        <row r="98">
          <cell r="B98" t="str">
            <v>3010  Tasmanian Alkaloids</v>
          </cell>
          <cell r="C98">
            <v>36601</v>
          </cell>
          <cell r="D98">
            <v>33209</v>
          </cell>
          <cell r="E98">
            <v>31820</v>
          </cell>
          <cell r="F98">
            <v>22338</v>
          </cell>
          <cell r="G98">
            <v>18496</v>
          </cell>
          <cell r="H98">
            <v>18567</v>
          </cell>
        </row>
        <row r="99">
          <cell r="B99" t="str">
            <v>2660  Silsa Switzerland</v>
          </cell>
          <cell r="C99" t="str">
            <v>-</v>
          </cell>
          <cell r="D99" t="str">
            <v>-</v>
          </cell>
          <cell r="E99" t="str">
            <v>-</v>
          </cell>
          <cell r="F99" t="str">
            <v>-</v>
          </cell>
          <cell r="G99" t="str">
            <v>-</v>
          </cell>
          <cell r="H99" t="str">
            <v>-</v>
          </cell>
        </row>
        <row r="100">
          <cell r="B100" t="str">
            <v>1660  Noramco</v>
          </cell>
          <cell r="C100">
            <v>42405</v>
          </cell>
          <cell r="D100">
            <v>42405</v>
          </cell>
          <cell r="E100">
            <v>28182</v>
          </cell>
          <cell r="F100">
            <v>24172</v>
          </cell>
          <cell r="G100">
            <v>21112</v>
          </cell>
          <cell r="H100">
            <v>19853</v>
          </cell>
        </row>
        <row r="101">
          <cell r="B101" t="str">
            <v>Tot Sourcing Co</v>
          </cell>
          <cell r="C101">
            <v>316493</v>
          </cell>
          <cell r="D101">
            <v>286500</v>
          </cell>
          <cell r="E101">
            <v>256511</v>
          </cell>
          <cell r="F101">
            <v>184888</v>
          </cell>
          <cell r="G101">
            <v>166010</v>
          </cell>
          <cell r="H101">
            <v>153929</v>
          </cell>
        </row>
        <row r="102">
          <cell r="B102" t="str">
            <v>Total Tanca</v>
          </cell>
          <cell r="C102">
            <v>5967982</v>
          </cell>
          <cell r="D102">
            <v>5749119</v>
          </cell>
          <cell r="E102">
            <v>5099664</v>
          </cell>
          <cell r="F102">
            <v>3451694</v>
          </cell>
          <cell r="G102">
            <v>3282417</v>
          </cell>
          <cell r="H102">
            <v>2947580</v>
          </cell>
        </row>
        <row r="104">
          <cell r="B104" t="str">
            <v>3131  Intl Finl Svcs</v>
          </cell>
          <cell r="C104" t="str">
            <v>-</v>
          </cell>
          <cell r="D104" t="str">
            <v>-</v>
          </cell>
          <cell r="E104" t="str">
            <v>-</v>
          </cell>
          <cell r="F104" t="str">
            <v>-</v>
          </cell>
          <cell r="G104" t="str">
            <v>-</v>
          </cell>
          <cell r="H104" t="str">
            <v>-</v>
          </cell>
        </row>
        <row r="105">
          <cell r="B105" t="str">
            <v>3130  Janssen GTSC</v>
          </cell>
          <cell r="C105" t="str">
            <v>-</v>
          </cell>
          <cell r="D105" t="str">
            <v>-</v>
          </cell>
          <cell r="E105" t="str">
            <v>-</v>
          </cell>
          <cell r="F105" t="str">
            <v>-</v>
          </cell>
          <cell r="G105" t="str">
            <v>-</v>
          </cell>
          <cell r="H105" t="str">
            <v>-</v>
          </cell>
        </row>
        <row r="106">
          <cell r="B106" t="str">
            <v>3920  Janssen Ireland Inv</v>
          </cell>
          <cell r="C106" t="str">
            <v>-</v>
          </cell>
          <cell r="D106" t="str">
            <v>-</v>
          </cell>
          <cell r="E106" t="str">
            <v>-</v>
          </cell>
          <cell r="F106" t="str">
            <v>-</v>
          </cell>
          <cell r="G106" t="str">
            <v>-</v>
          </cell>
          <cell r="H106" t="str">
            <v>-</v>
          </cell>
        </row>
        <row r="107">
          <cell r="B107" t="str">
            <v>5098  JJ Swiss Finance Com</v>
          </cell>
          <cell r="C107" t="str">
            <v>-</v>
          </cell>
          <cell r="D107" t="str">
            <v>-</v>
          </cell>
          <cell r="E107" t="str">
            <v>-</v>
          </cell>
          <cell r="F107" t="str">
            <v>-</v>
          </cell>
          <cell r="G107" t="str">
            <v>-</v>
          </cell>
          <cell r="H107" t="str">
            <v>-</v>
          </cell>
        </row>
        <row r="108">
          <cell r="B108" t="str">
            <v>Tot Fincl Ctrs</v>
          </cell>
          <cell r="C108" t="str">
            <v>-</v>
          </cell>
          <cell r="D108" t="str">
            <v>-</v>
          </cell>
          <cell r="E108" t="str">
            <v>-</v>
          </cell>
          <cell r="F108" t="str">
            <v>-</v>
          </cell>
          <cell r="G108" t="str">
            <v>-</v>
          </cell>
          <cell r="H108" t="str">
            <v>-</v>
          </cell>
        </row>
        <row r="110">
          <cell r="B110" t="str">
            <v>3085  JRF-Beerse</v>
          </cell>
          <cell r="C110" t="str">
            <v>-</v>
          </cell>
          <cell r="D110" t="str">
            <v>-</v>
          </cell>
          <cell r="E110" t="str">
            <v>-</v>
          </cell>
          <cell r="F110" t="str">
            <v>-</v>
          </cell>
          <cell r="G110" t="str">
            <v>-</v>
          </cell>
          <cell r="H110" t="str">
            <v>-</v>
          </cell>
        </row>
        <row r="111">
          <cell r="B111" t="str">
            <v>3086  JRF-France</v>
          </cell>
          <cell r="C111" t="str">
            <v>-</v>
          </cell>
          <cell r="D111" t="str">
            <v>-</v>
          </cell>
          <cell r="E111" t="str">
            <v>-</v>
          </cell>
          <cell r="F111" t="str">
            <v>-</v>
          </cell>
          <cell r="G111" t="str">
            <v>-</v>
          </cell>
          <cell r="H111" t="str">
            <v>-</v>
          </cell>
        </row>
        <row r="112">
          <cell r="B112" t="str">
            <v>3087  JRF-Germany</v>
          </cell>
          <cell r="C112" t="str">
            <v>-</v>
          </cell>
          <cell r="D112" t="str">
            <v>-</v>
          </cell>
          <cell r="E112" t="str">
            <v>-</v>
          </cell>
          <cell r="F112" t="str">
            <v>-</v>
          </cell>
          <cell r="G112" t="str">
            <v>-</v>
          </cell>
          <cell r="H112" t="str">
            <v>-</v>
          </cell>
        </row>
        <row r="113">
          <cell r="B113" t="str">
            <v>3088  JRF-Japan</v>
          </cell>
          <cell r="C113" t="str">
            <v>-</v>
          </cell>
          <cell r="D113" t="str">
            <v>-</v>
          </cell>
          <cell r="E113" t="str">
            <v>-</v>
          </cell>
          <cell r="F113" t="str">
            <v>-</v>
          </cell>
          <cell r="G113" t="str">
            <v>-</v>
          </cell>
          <cell r="H113" t="str">
            <v>-</v>
          </cell>
        </row>
        <row r="114">
          <cell r="B114" t="str">
            <v>1745  JRF-USA</v>
          </cell>
          <cell r="C114" t="str">
            <v>-</v>
          </cell>
          <cell r="D114" t="str">
            <v>-</v>
          </cell>
          <cell r="E114" t="str">
            <v>-</v>
          </cell>
          <cell r="F114" t="str">
            <v>-</v>
          </cell>
          <cell r="G114" t="str">
            <v>-</v>
          </cell>
          <cell r="H114" t="str">
            <v>-</v>
          </cell>
        </row>
        <row r="115">
          <cell r="B115" t="str">
            <v>1250  Immunobiology Res In</v>
          </cell>
          <cell r="C115" t="str">
            <v>-</v>
          </cell>
          <cell r="D115" t="str">
            <v>-</v>
          </cell>
          <cell r="E115" t="str">
            <v>-</v>
          </cell>
          <cell r="F115" t="str">
            <v>-</v>
          </cell>
          <cell r="G115" t="str">
            <v>-</v>
          </cell>
          <cell r="H115" t="str">
            <v>-</v>
          </cell>
        </row>
        <row r="116">
          <cell r="B116" t="str">
            <v>Total JRF</v>
          </cell>
          <cell r="C116" t="str">
            <v>-</v>
          </cell>
          <cell r="D116" t="str">
            <v>-</v>
          </cell>
          <cell r="E116" t="str">
            <v>-</v>
          </cell>
          <cell r="F116" t="str">
            <v>-</v>
          </cell>
          <cell r="G116" t="str">
            <v>-</v>
          </cell>
          <cell r="H116" t="str">
            <v>-</v>
          </cell>
        </row>
        <row r="119">
          <cell r="D119" t="str">
            <v>J &amp; J Financia</v>
          </cell>
          <cell r="E119" t="str">
            <v>l Management Rep</v>
          </cell>
          <cell r="F119" t="str">
            <v>orting System</v>
          </cell>
          <cell r="H119" t="str">
            <v>REPORT D</v>
          </cell>
          <cell r="I119" t="str">
            <v>S00505A</v>
          </cell>
        </row>
        <row r="120">
          <cell r="H120" t="str">
            <v>PAGE</v>
          </cell>
          <cell r="I120">
            <v>3</v>
          </cell>
        </row>
        <row r="121">
          <cell r="B121" t="str">
            <v>Line.....: 200000 Net Trade</v>
          </cell>
          <cell r="C121" t="str">
            <v>Sales (Ex Inte</v>
          </cell>
          <cell r="D121" t="str">
            <v>rco)</v>
          </cell>
          <cell r="H121" t="str">
            <v>DATE:  0</v>
          </cell>
          <cell r="I121">
            <v>36382</v>
          </cell>
        </row>
        <row r="122">
          <cell r="H122" t="str">
            <v>TIME:  1</v>
          </cell>
          <cell r="I122">
            <v>0.23749999999999999</v>
          </cell>
        </row>
        <row r="124">
          <cell r="B124" t="str">
            <v>(Dollars in Thousands)</v>
          </cell>
          <cell r="H124" t="str">
            <v>BASIS CU</v>
          </cell>
          <cell r="I124" t="str">
            <v>RRENT</v>
          </cell>
        </row>
        <row r="126">
          <cell r="B126" t="str">
            <v>COMPANY NAME</v>
          </cell>
          <cell r="C126" t="str">
            <v>1999 AYY1 DEC Y</v>
          </cell>
          <cell r="D126" t="str">
            <v>1999 OFY1 DEC Y</v>
          </cell>
          <cell r="E126" t="str">
            <v>1998 ACTL DEC Y</v>
          </cell>
          <cell r="F126" t="str">
            <v>1999 ACTL JUL Y</v>
          </cell>
          <cell r="G126" t="str">
            <v>1999 OFY1 JUL Y</v>
          </cell>
          <cell r="H126" t="str">
            <v>1998 ACTL JUL Y</v>
          </cell>
        </row>
        <row r="127">
          <cell r="B127" t="str">
            <v>------------</v>
          </cell>
          <cell r="C127" t="str">
            <v>---------------</v>
          </cell>
          <cell r="D127" t="str">
            <v>---------------</v>
          </cell>
          <cell r="E127" t="str">
            <v>---------------</v>
          </cell>
          <cell r="F127" t="str">
            <v>---------------</v>
          </cell>
          <cell r="G127" t="str">
            <v>---------------</v>
          </cell>
          <cell r="H127" t="str">
            <v>---------------</v>
          </cell>
        </row>
        <row r="129">
          <cell r="B129" t="str">
            <v>1270  RWJ PRI USA</v>
          </cell>
          <cell r="C129" t="str">
            <v>-</v>
          </cell>
          <cell r="D129" t="str">
            <v>-</v>
          </cell>
          <cell r="E129" t="str">
            <v>-</v>
          </cell>
          <cell r="F129" t="str">
            <v>-</v>
          </cell>
          <cell r="G129" t="str">
            <v>-</v>
          </cell>
          <cell r="H129" t="str">
            <v>-</v>
          </cell>
        </row>
        <row r="130">
          <cell r="B130" t="str">
            <v>4740  RWJ PRI Switzerland</v>
          </cell>
          <cell r="C130" t="str">
            <v>-</v>
          </cell>
          <cell r="D130" t="str">
            <v>-</v>
          </cell>
          <cell r="E130" t="str">
            <v>-</v>
          </cell>
          <cell r="F130" t="str">
            <v>-</v>
          </cell>
          <cell r="G130" t="str">
            <v>-</v>
          </cell>
          <cell r="H130" t="str">
            <v>-</v>
          </cell>
        </row>
        <row r="131">
          <cell r="B131" t="str">
            <v>Total PRI</v>
          </cell>
          <cell r="C131" t="str">
            <v>-</v>
          </cell>
          <cell r="D131" t="str">
            <v>-</v>
          </cell>
          <cell r="E131" t="str">
            <v>-</v>
          </cell>
          <cell r="F131" t="str">
            <v>-</v>
          </cell>
          <cell r="G131" t="str">
            <v>-</v>
          </cell>
          <cell r="H131" t="str">
            <v>-</v>
          </cell>
        </row>
        <row r="132">
          <cell r="B132" t="str">
            <v>Total Research</v>
          </cell>
          <cell r="C132" t="str">
            <v>-</v>
          </cell>
          <cell r="D132" t="str">
            <v>-</v>
          </cell>
          <cell r="E132" t="str">
            <v>-</v>
          </cell>
          <cell r="F132" t="str">
            <v>-</v>
          </cell>
          <cell r="G132" t="str">
            <v>-</v>
          </cell>
          <cell r="H132" t="str">
            <v>-</v>
          </cell>
        </row>
        <row r="134">
          <cell r="B134" t="str">
            <v>1960  Commercial Devel-USA</v>
          </cell>
          <cell r="C134" t="str">
            <v>-</v>
          </cell>
          <cell r="D134" t="str">
            <v>-</v>
          </cell>
          <cell r="E134" t="str">
            <v>-</v>
          </cell>
          <cell r="F134" t="str">
            <v>-</v>
          </cell>
          <cell r="G134" t="str">
            <v>-</v>
          </cell>
          <cell r="H134" t="str">
            <v>-</v>
          </cell>
        </row>
        <row r="135">
          <cell r="B135" t="str">
            <v>Total Pharmaceuticals</v>
          </cell>
          <cell r="C135">
            <v>10267706</v>
          </cell>
          <cell r="D135">
            <v>9565606</v>
          </cell>
          <cell r="E135">
            <v>8401449</v>
          </cell>
          <cell r="F135">
            <v>6020196</v>
          </cell>
          <cell r="G135">
            <v>5431323</v>
          </cell>
          <cell r="H135">
            <v>4784048</v>
          </cell>
        </row>
        <row r="136">
          <cell r="B136" t="str">
            <v>Total Cos as Rptd</v>
          </cell>
          <cell r="C136">
            <v>10267706</v>
          </cell>
          <cell r="D136">
            <v>9565606</v>
          </cell>
          <cell r="E136">
            <v>8401449</v>
          </cell>
          <cell r="F136">
            <v>6020196</v>
          </cell>
          <cell r="G136">
            <v>5431323</v>
          </cell>
          <cell r="H136">
            <v>4784048</v>
          </cell>
        </row>
      </sheetData>
      <sheetData sheetId="15"/>
      <sheetData sheetId="16" refreshError="1">
        <row r="10">
          <cell r="A10" t="str">
            <v>COMPANY NAME</v>
          </cell>
          <cell r="B10" t="str">
            <v>1999 ACTL AUG Y</v>
          </cell>
          <cell r="C10" t="str">
            <v>1999 OFY1 AUG Y</v>
          </cell>
          <cell r="D10" t="str">
            <v>1998 ACTL AUG Y</v>
          </cell>
        </row>
        <row r="11">
          <cell r="A11" t="str">
            <v>------------</v>
          </cell>
          <cell r="B11" t="str">
            <v>---------------</v>
          </cell>
          <cell r="C11" t="str">
            <v>---------------</v>
          </cell>
          <cell r="D11" t="str">
            <v>---------------</v>
          </cell>
        </row>
        <row r="13">
          <cell r="A13" t="str">
            <v>1540  Ortho McNeil Pharm</v>
          </cell>
          <cell r="B13">
            <v>1667036</v>
          </cell>
          <cell r="C13">
            <v>1365874</v>
          </cell>
          <cell r="D13">
            <v>1158145</v>
          </cell>
        </row>
        <row r="14">
          <cell r="A14" t="str">
            <v>1290  Ortho Biotech US</v>
          </cell>
          <cell r="B14">
            <v>770221</v>
          </cell>
          <cell r="C14">
            <v>608593</v>
          </cell>
          <cell r="D14">
            <v>462966</v>
          </cell>
        </row>
        <row r="16">
          <cell r="A16" t="str">
            <v>2860  Jan-Cil Argent-HI</v>
          </cell>
          <cell r="B16">
            <v>30482</v>
          </cell>
          <cell r="C16">
            <v>41505</v>
          </cell>
          <cell r="D16">
            <v>37440</v>
          </cell>
        </row>
        <row r="17">
          <cell r="A17" t="str">
            <v>3160  Jan-Cil Brazil-HI</v>
          </cell>
          <cell r="B17">
            <v>104990</v>
          </cell>
          <cell r="C17">
            <v>148751</v>
          </cell>
          <cell r="D17">
            <v>139455</v>
          </cell>
        </row>
        <row r="18">
          <cell r="A18" t="str">
            <v>2117  Jan-Cil Colombia</v>
          </cell>
          <cell r="B18">
            <v>7197</v>
          </cell>
          <cell r="C18">
            <v>8967</v>
          </cell>
          <cell r="D18">
            <v>7716</v>
          </cell>
        </row>
        <row r="19">
          <cell r="A19" t="str">
            <v>2490  Jan-Cil Mexico</v>
          </cell>
          <cell r="B19">
            <v>117326</v>
          </cell>
          <cell r="C19">
            <v>103075</v>
          </cell>
          <cell r="D19">
            <v>102784</v>
          </cell>
        </row>
        <row r="20">
          <cell r="A20" t="str">
            <v>5252  Jan-Cil Venezuela</v>
          </cell>
          <cell r="B20">
            <v>9513</v>
          </cell>
          <cell r="C20">
            <v>8957</v>
          </cell>
          <cell r="D20">
            <v>7896</v>
          </cell>
        </row>
        <row r="21">
          <cell r="A21" t="str">
            <v>Total Latin Am.</v>
          </cell>
          <cell r="B21">
            <v>269508</v>
          </cell>
          <cell r="C21">
            <v>311255</v>
          </cell>
          <cell r="D21">
            <v>295291</v>
          </cell>
        </row>
        <row r="23">
          <cell r="A23" t="str">
            <v>3290  Jan-Ortho Canada</v>
          </cell>
          <cell r="B23">
            <v>158981</v>
          </cell>
          <cell r="C23">
            <v>141050</v>
          </cell>
          <cell r="D23">
            <v>137598</v>
          </cell>
        </row>
        <row r="25">
          <cell r="A25" t="str">
            <v>1295  Ortho Biotech Intl</v>
          </cell>
          <cell r="B25">
            <v>11743</v>
          </cell>
          <cell r="C25">
            <v>12380</v>
          </cell>
          <cell r="D25">
            <v>12553</v>
          </cell>
        </row>
        <row r="26">
          <cell r="A26" t="str">
            <v>2164  Ortho Biotech CFC PR</v>
          </cell>
          <cell r="B26" t="str">
            <v>-</v>
          </cell>
          <cell r="C26" t="str">
            <v>-</v>
          </cell>
          <cell r="D26" t="str">
            <v>-</v>
          </cell>
        </row>
        <row r="27">
          <cell r="A27" t="str">
            <v>Total OBI</v>
          </cell>
          <cell r="B27">
            <v>11743</v>
          </cell>
          <cell r="C27">
            <v>12380</v>
          </cell>
          <cell r="D27">
            <v>12553</v>
          </cell>
        </row>
        <row r="28">
          <cell r="A28" t="str">
            <v>Total Tattle</v>
          </cell>
          <cell r="B28">
            <v>2877489</v>
          </cell>
          <cell r="C28">
            <v>2439152</v>
          </cell>
          <cell r="D28">
            <v>2066553</v>
          </cell>
        </row>
        <row r="30">
          <cell r="A30" t="str">
            <v>1740  Janssen USA</v>
          </cell>
          <cell r="B30">
            <v>1461594</v>
          </cell>
          <cell r="C30">
            <v>1303300</v>
          </cell>
          <cell r="D30">
            <v>1213626</v>
          </cell>
        </row>
        <row r="31">
          <cell r="A31" t="str">
            <v>2162  Janssen CFC PR</v>
          </cell>
          <cell r="B31" t="str">
            <v>-</v>
          </cell>
          <cell r="C31" t="str">
            <v>-</v>
          </cell>
          <cell r="D31" t="str">
            <v>-</v>
          </cell>
        </row>
        <row r="32">
          <cell r="A32" t="str">
            <v>USA Tanca</v>
          </cell>
          <cell r="B32">
            <v>1461594</v>
          </cell>
          <cell r="C32">
            <v>1303300</v>
          </cell>
          <cell r="D32">
            <v>1213626</v>
          </cell>
        </row>
        <row r="34">
          <cell r="A34" t="str">
            <v>3065  Jan-Cil Austria</v>
          </cell>
          <cell r="B34">
            <v>52936</v>
          </cell>
          <cell r="C34">
            <v>52827</v>
          </cell>
          <cell r="D34">
            <v>46296</v>
          </cell>
        </row>
        <row r="35">
          <cell r="A35" t="str">
            <v>3535  Jan-Cil France</v>
          </cell>
          <cell r="B35">
            <v>264446</v>
          </cell>
          <cell r="C35">
            <v>277028</v>
          </cell>
          <cell r="D35">
            <v>248553</v>
          </cell>
        </row>
        <row r="36">
          <cell r="A36" t="str">
            <v>2265  Jan-Cil Germany</v>
          </cell>
          <cell r="B36">
            <v>287261</v>
          </cell>
          <cell r="C36">
            <v>299572</v>
          </cell>
          <cell r="D36">
            <v>251670</v>
          </cell>
        </row>
        <row r="37">
          <cell r="A37" t="str">
            <v>2315  Jan-Cil Greece</v>
          </cell>
          <cell r="B37">
            <v>58461</v>
          </cell>
          <cell r="C37">
            <v>49729</v>
          </cell>
          <cell r="D37">
            <v>42176</v>
          </cell>
        </row>
        <row r="38">
          <cell r="A38" t="str">
            <v>2575  Jan-Cil Portugl</v>
          </cell>
          <cell r="B38">
            <v>43850</v>
          </cell>
          <cell r="C38">
            <v>52123</v>
          </cell>
          <cell r="D38">
            <v>39992</v>
          </cell>
        </row>
        <row r="39">
          <cell r="A39" t="str">
            <v>2625  Jan-Cil Scandin</v>
          </cell>
          <cell r="B39">
            <v>90450</v>
          </cell>
          <cell r="C39">
            <v>100820</v>
          </cell>
          <cell r="D39">
            <v>90659</v>
          </cell>
        </row>
        <row r="40">
          <cell r="A40" t="str">
            <v>2605  Jan-Cil Spain</v>
          </cell>
          <cell r="B40">
            <v>99466</v>
          </cell>
          <cell r="C40">
            <v>93173</v>
          </cell>
          <cell r="D40">
            <v>78572</v>
          </cell>
        </row>
        <row r="41">
          <cell r="A41" t="str">
            <v>W. Eur Cainzos</v>
          </cell>
          <cell r="B41">
            <v>896870</v>
          </cell>
          <cell r="C41">
            <v>925272</v>
          </cell>
          <cell r="D41">
            <v>797918</v>
          </cell>
        </row>
        <row r="43">
          <cell r="A43" t="str">
            <v>2126  Jan-Cil Czech Rep</v>
          </cell>
          <cell r="B43">
            <v>13925</v>
          </cell>
          <cell r="C43">
            <v>17861</v>
          </cell>
          <cell r="D43">
            <v>13562</v>
          </cell>
        </row>
        <row r="44">
          <cell r="A44" t="str">
            <v>2135  Jan-Cil E Europe</v>
          </cell>
          <cell r="B44">
            <v>37060</v>
          </cell>
          <cell r="C44">
            <v>39127</v>
          </cell>
          <cell r="D44">
            <v>45432</v>
          </cell>
        </row>
        <row r="45">
          <cell r="A45" t="str">
            <v>2326  Jan-Cil Hungary</v>
          </cell>
          <cell r="B45">
            <v>10467</v>
          </cell>
          <cell r="C45">
            <v>12121</v>
          </cell>
          <cell r="D45">
            <v>10554</v>
          </cell>
        </row>
        <row r="46">
          <cell r="A46" t="str">
            <v>4386  Jan-Cil Poland</v>
          </cell>
          <cell r="B46">
            <v>28357</v>
          </cell>
          <cell r="C46">
            <v>26326</v>
          </cell>
          <cell r="D46">
            <v>18801</v>
          </cell>
        </row>
        <row r="47">
          <cell r="A47" t="str">
            <v>E. Eur Cainzos</v>
          </cell>
          <cell r="B47">
            <v>89809</v>
          </cell>
          <cell r="C47">
            <v>95435</v>
          </cell>
          <cell r="D47">
            <v>88349</v>
          </cell>
        </row>
        <row r="48">
          <cell r="A48" t="str">
            <v>Total Cainzos</v>
          </cell>
          <cell r="B48">
            <v>986679</v>
          </cell>
          <cell r="C48">
            <v>1020707</v>
          </cell>
          <cell r="D48">
            <v>886267</v>
          </cell>
        </row>
        <row r="50">
          <cell r="A50" t="str">
            <v>3095  Jan-Cil Belgium</v>
          </cell>
          <cell r="B50">
            <v>99670</v>
          </cell>
          <cell r="C50">
            <v>103783</v>
          </cell>
          <cell r="D50">
            <v>93235</v>
          </cell>
        </row>
        <row r="51">
          <cell r="A51" t="str">
            <v>4250  Jan-Cil Holland</v>
          </cell>
          <cell r="B51">
            <v>66337</v>
          </cell>
          <cell r="C51">
            <v>68311</v>
          </cell>
          <cell r="D51">
            <v>61582</v>
          </cell>
        </row>
        <row r="52">
          <cell r="A52" t="str">
            <v>2355  Jan-Cil Italy</v>
          </cell>
          <cell r="B52">
            <v>186461</v>
          </cell>
          <cell r="C52">
            <v>181012</v>
          </cell>
          <cell r="D52">
            <v>152453</v>
          </cell>
        </row>
        <row r="53">
          <cell r="A53" t="str">
            <v>2655  Jan-Cil Switzerland</v>
          </cell>
          <cell r="B53">
            <v>34007</v>
          </cell>
          <cell r="C53">
            <v>36580</v>
          </cell>
          <cell r="D53">
            <v>32670</v>
          </cell>
        </row>
        <row r="54">
          <cell r="A54" t="str">
            <v>2725  Jan-Cil UK</v>
          </cell>
          <cell r="B54">
            <v>161900</v>
          </cell>
          <cell r="C54">
            <v>178065</v>
          </cell>
          <cell r="D54">
            <v>147650</v>
          </cell>
        </row>
        <row r="55">
          <cell r="A55" t="str">
            <v>W. Eur Verbeeck</v>
          </cell>
          <cell r="B55">
            <v>548375</v>
          </cell>
          <cell r="C55">
            <v>567751</v>
          </cell>
          <cell r="D55">
            <v>487590</v>
          </cell>
        </row>
        <row r="56">
          <cell r="A56">
            <v>1</v>
          </cell>
        </row>
        <row r="58">
          <cell r="C58" t="str">
            <v>J &amp; J Financia</v>
          </cell>
          <cell r="D58" t="str">
            <v>l Management Rep</v>
          </cell>
          <cell r="E58" t="str">
            <v>orting System</v>
          </cell>
        </row>
        <row r="60">
          <cell r="A60" t="str">
            <v>Line.....: 200000 Net Trade</v>
          </cell>
          <cell r="B60" t="str">
            <v>Sales (Ex Inte</v>
          </cell>
          <cell r="C60" t="str">
            <v>rco)</v>
          </cell>
        </row>
        <row r="63">
          <cell r="A63" t="str">
            <v>(Dollars in Thousands)</v>
          </cell>
        </row>
        <row r="65">
          <cell r="A65" t="str">
            <v>COMPANY NAME</v>
          </cell>
          <cell r="B65" t="str">
            <v>1999 ACTL AUG Y</v>
          </cell>
          <cell r="C65" t="str">
            <v>1999 OFY1 AUG Y</v>
          </cell>
          <cell r="D65" t="str">
            <v>1998 ACTL AUG Y</v>
          </cell>
        </row>
        <row r="66">
          <cell r="A66" t="str">
            <v>------------</v>
          </cell>
          <cell r="B66" t="str">
            <v>---------------</v>
          </cell>
          <cell r="C66" t="str">
            <v>---------------</v>
          </cell>
          <cell r="D66" t="str">
            <v>---------------</v>
          </cell>
        </row>
        <row r="68">
          <cell r="A68" t="str">
            <v>3507  Jan-Cil Egypt</v>
          </cell>
          <cell r="B68">
            <v>5447</v>
          </cell>
          <cell r="C68">
            <v>5551</v>
          </cell>
          <cell r="D68">
            <v>2114</v>
          </cell>
        </row>
        <row r="69">
          <cell r="A69" t="str">
            <v>4967  Jan-Cil Israel</v>
          </cell>
          <cell r="B69">
            <v>10595</v>
          </cell>
          <cell r="C69">
            <v>9255</v>
          </cell>
          <cell r="D69">
            <v>10476</v>
          </cell>
        </row>
        <row r="70">
          <cell r="A70" t="str">
            <v>4720  Jan-Cil MEWA</v>
          </cell>
          <cell r="B70">
            <v>91166</v>
          </cell>
          <cell r="C70">
            <v>87999</v>
          </cell>
          <cell r="D70">
            <v>79619</v>
          </cell>
        </row>
        <row r="71">
          <cell r="A71" t="str">
            <v>2547  Jan-Cil Pakistan</v>
          </cell>
          <cell r="B71">
            <v>5344</v>
          </cell>
          <cell r="C71">
            <v>4886</v>
          </cell>
          <cell r="D71">
            <v>5528</v>
          </cell>
        </row>
        <row r="72">
          <cell r="A72" t="str">
            <v>4510  Jan-Cil So. Africa</v>
          </cell>
          <cell r="B72">
            <v>28675</v>
          </cell>
          <cell r="C72">
            <v>29794</v>
          </cell>
          <cell r="D72">
            <v>29732</v>
          </cell>
        </row>
        <row r="73">
          <cell r="A73" t="str">
            <v>2697  Jan-Cil Turkey</v>
          </cell>
          <cell r="B73">
            <v>8220</v>
          </cell>
          <cell r="C73">
            <v>6712</v>
          </cell>
          <cell r="D73" t="str">
            <v>-</v>
          </cell>
        </row>
        <row r="74">
          <cell r="A74" t="str">
            <v>MEWAfr Verbeeck</v>
          </cell>
          <cell r="B74">
            <v>149447</v>
          </cell>
          <cell r="C74">
            <v>144197</v>
          </cell>
          <cell r="D74">
            <v>127469</v>
          </cell>
        </row>
        <row r="75">
          <cell r="A75" t="str">
            <v>Total Verbeeck</v>
          </cell>
          <cell r="B75">
            <v>697822</v>
          </cell>
          <cell r="C75">
            <v>711948</v>
          </cell>
          <cell r="D75">
            <v>615059</v>
          </cell>
        </row>
        <row r="77">
          <cell r="A77" t="str">
            <v>2380  Janssen Kyowa Japan</v>
          </cell>
          <cell r="B77">
            <v>163658</v>
          </cell>
          <cell r="C77">
            <v>149868</v>
          </cell>
          <cell r="D77">
            <v>120300</v>
          </cell>
        </row>
        <row r="78">
          <cell r="A78" t="str">
            <v>2400  Jan-Cil KK Japan</v>
          </cell>
          <cell r="B78" t="str">
            <v>-</v>
          </cell>
          <cell r="C78" t="str">
            <v>-</v>
          </cell>
          <cell r="D78" t="str">
            <v>-</v>
          </cell>
        </row>
        <row r="79">
          <cell r="A79" t="str">
            <v>Japan Tanca</v>
          </cell>
          <cell r="B79">
            <v>163658</v>
          </cell>
          <cell r="C79">
            <v>149868</v>
          </cell>
          <cell r="D79">
            <v>120300</v>
          </cell>
        </row>
        <row r="81">
          <cell r="A81" t="str">
            <v>3450  Janssen China</v>
          </cell>
          <cell r="B81">
            <v>131892</v>
          </cell>
          <cell r="C81">
            <v>136858</v>
          </cell>
          <cell r="D81">
            <v>129213</v>
          </cell>
        </row>
        <row r="82">
          <cell r="A82" t="str">
            <v>2010  Jan-Cilag Pty Ltd</v>
          </cell>
          <cell r="B82">
            <v>55769</v>
          </cell>
          <cell r="C82">
            <v>56613</v>
          </cell>
          <cell r="D82">
            <v>47521</v>
          </cell>
        </row>
        <row r="83">
          <cell r="A83" t="str">
            <v>3840  Jan-Cil Hong Kong</v>
          </cell>
          <cell r="B83">
            <v>7372</v>
          </cell>
          <cell r="C83">
            <v>8066</v>
          </cell>
          <cell r="D83">
            <v>7181</v>
          </cell>
        </row>
        <row r="84">
          <cell r="A84" t="str">
            <v>3873  Jan-Cilag India</v>
          </cell>
          <cell r="B84">
            <v>15668</v>
          </cell>
          <cell r="C84">
            <v>15221</v>
          </cell>
          <cell r="D84">
            <v>13972</v>
          </cell>
        </row>
        <row r="85">
          <cell r="A85" t="str">
            <v>2440  Jan-Cil Korea</v>
          </cell>
          <cell r="B85">
            <v>64148</v>
          </cell>
          <cell r="C85">
            <v>49093</v>
          </cell>
          <cell r="D85">
            <v>40509</v>
          </cell>
        </row>
        <row r="86">
          <cell r="A86" t="str">
            <v>4350  Jan-Cil Philippines</v>
          </cell>
          <cell r="B86">
            <v>10500</v>
          </cell>
          <cell r="C86">
            <v>12109</v>
          </cell>
          <cell r="D86">
            <v>9549</v>
          </cell>
        </row>
        <row r="87">
          <cell r="A87" t="str">
            <v>3880  Jan-Cilag S.M.</v>
          </cell>
          <cell r="B87">
            <v>11754</v>
          </cell>
          <cell r="C87">
            <v>12281</v>
          </cell>
          <cell r="D87">
            <v>10961</v>
          </cell>
        </row>
        <row r="88">
          <cell r="A88" t="str">
            <v>3885  Jan-Cil Indonesia</v>
          </cell>
          <cell r="B88">
            <v>4661</v>
          </cell>
          <cell r="C88">
            <v>3401</v>
          </cell>
          <cell r="D88">
            <v>2473</v>
          </cell>
        </row>
        <row r="89">
          <cell r="A89" t="str">
            <v>4900  Jan-Cil Taiwan</v>
          </cell>
          <cell r="B89">
            <v>32998</v>
          </cell>
          <cell r="C89">
            <v>35584</v>
          </cell>
          <cell r="D89">
            <v>33221</v>
          </cell>
        </row>
        <row r="90">
          <cell r="A90" t="str">
            <v>2670  Jan-Cil Thailand</v>
          </cell>
          <cell r="B90">
            <v>16959</v>
          </cell>
          <cell r="C90">
            <v>20003</v>
          </cell>
          <cell r="D90">
            <v>13694</v>
          </cell>
        </row>
        <row r="91">
          <cell r="A91" t="str">
            <v>Asia/Pac Chang</v>
          </cell>
          <cell r="B91">
            <v>351721</v>
          </cell>
          <cell r="C91">
            <v>349229</v>
          </cell>
          <cell r="D91">
            <v>308294</v>
          </cell>
        </row>
        <row r="92">
          <cell r="A92" t="str">
            <v>Total Asia/Pacific</v>
          </cell>
          <cell r="B92">
            <v>515379</v>
          </cell>
          <cell r="C92">
            <v>499097</v>
          </cell>
          <cell r="D92">
            <v>428594</v>
          </cell>
        </row>
        <row r="94">
          <cell r="A94" t="str">
            <v>3090  Janssen Belgium</v>
          </cell>
          <cell r="B94">
            <v>54622</v>
          </cell>
          <cell r="C94">
            <v>46299</v>
          </cell>
          <cell r="D94">
            <v>45407</v>
          </cell>
        </row>
        <row r="95">
          <cell r="A95" t="str">
            <v>3950  Janssen Ireland Mfg</v>
          </cell>
          <cell r="B95">
            <v>47543</v>
          </cell>
          <cell r="C95">
            <v>44098</v>
          </cell>
          <cell r="D95">
            <v>35158</v>
          </cell>
        </row>
        <row r="96">
          <cell r="A96" t="str">
            <v>4680  Cilag CH-Schaff Oper</v>
          </cell>
          <cell r="B96">
            <v>29011</v>
          </cell>
          <cell r="C96">
            <v>28188</v>
          </cell>
          <cell r="D96">
            <v>30958</v>
          </cell>
        </row>
        <row r="97">
          <cell r="A97" t="str">
            <v>4690  Jan-Cilag Zug</v>
          </cell>
          <cell r="B97">
            <v>24203</v>
          </cell>
          <cell r="C97">
            <v>20593</v>
          </cell>
          <cell r="D97">
            <v>16830</v>
          </cell>
        </row>
        <row r="98">
          <cell r="A98" t="str">
            <v>3010  Tasmanian Alkaloids</v>
          </cell>
          <cell r="B98">
            <v>25467</v>
          </cell>
          <cell r="C98">
            <v>22140</v>
          </cell>
          <cell r="D98">
            <v>21646</v>
          </cell>
        </row>
        <row r="99">
          <cell r="A99" t="str">
            <v>2660  Silsa Switzerland</v>
          </cell>
          <cell r="B99" t="str">
            <v>-</v>
          </cell>
          <cell r="C99" t="str">
            <v>-</v>
          </cell>
          <cell r="D99" t="str">
            <v>-</v>
          </cell>
        </row>
        <row r="100">
          <cell r="A100" t="str">
            <v>1660  Noramco</v>
          </cell>
          <cell r="B100">
            <v>29309</v>
          </cell>
          <cell r="C100">
            <v>24983</v>
          </cell>
          <cell r="D100">
            <v>21274</v>
          </cell>
        </row>
        <row r="101">
          <cell r="A101" t="str">
            <v>Tot Sourcing Co</v>
          </cell>
          <cell r="B101">
            <v>210155</v>
          </cell>
          <cell r="C101">
            <v>186301</v>
          </cell>
          <cell r="D101">
            <v>171273</v>
          </cell>
        </row>
        <row r="102">
          <cell r="A102" t="str">
            <v>Total Tanca</v>
          </cell>
          <cell r="B102">
            <v>3871629</v>
          </cell>
          <cell r="C102">
            <v>3721353</v>
          </cell>
          <cell r="D102">
            <v>3314819</v>
          </cell>
        </row>
        <row r="104">
          <cell r="A104" t="str">
            <v>3131  Intl Finl Svcs</v>
          </cell>
          <cell r="B104" t="str">
            <v>-</v>
          </cell>
          <cell r="C104" t="str">
            <v>-</v>
          </cell>
          <cell r="D104" t="str">
            <v>-</v>
          </cell>
        </row>
        <row r="105">
          <cell r="A105" t="str">
            <v>3130  Janssen GTSC</v>
          </cell>
          <cell r="B105" t="str">
            <v>-</v>
          </cell>
          <cell r="C105" t="str">
            <v>-</v>
          </cell>
          <cell r="D105" t="str">
            <v>-</v>
          </cell>
        </row>
        <row r="106">
          <cell r="A106" t="str">
            <v>3920  Janssen Ireland Inv</v>
          </cell>
          <cell r="B106" t="str">
            <v>-</v>
          </cell>
          <cell r="C106" t="str">
            <v>-</v>
          </cell>
          <cell r="D106" t="str">
            <v>-</v>
          </cell>
        </row>
        <row r="107">
          <cell r="A107" t="str">
            <v>5098  JJ Swiss Finance Com</v>
          </cell>
          <cell r="B107" t="str">
            <v>-</v>
          </cell>
          <cell r="C107" t="str">
            <v>-</v>
          </cell>
          <cell r="D107" t="str">
            <v>-</v>
          </cell>
        </row>
        <row r="108">
          <cell r="A108" t="str">
            <v>Tot Fincl Ctrs</v>
          </cell>
          <cell r="B108" t="str">
            <v>-</v>
          </cell>
          <cell r="C108" t="str">
            <v>-</v>
          </cell>
          <cell r="D108" t="str">
            <v>-</v>
          </cell>
        </row>
        <row r="110">
          <cell r="A110" t="str">
            <v>3085  JRF-Beerse</v>
          </cell>
          <cell r="B110" t="str">
            <v>-</v>
          </cell>
          <cell r="C110" t="str">
            <v>-</v>
          </cell>
          <cell r="D110" t="str">
            <v>-</v>
          </cell>
        </row>
        <row r="111">
          <cell r="A111" t="str">
            <v>3086  JRF-France</v>
          </cell>
          <cell r="B111" t="str">
            <v>-</v>
          </cell>
          <cell r="C111" t="str">
            <v>-</v>
          </cell>
          <cell r="D111" t="str">
            <v>-</v>
          </cell>
        </row>
        <row r="112">
          <cell r="A112" t="str">
            <v>3087  JRF-Germany</v>
          </cell>
          <cell r="B112" t="str">
            <v>-</v>
          </cell>
          <cell r="C112" t="str">
            <v>-</v>
          </cell>
          <cell r="D112" t="str">
            <v>-</v>
          </cell>
        </row>
        <row r="113">
          <cell r="A113" t="str">
            <v>3088  JRF-Japan</v>
          </cell>
          <cell r="B113" t="str">
            <v>-</v>
          </cell>
          <cell r="C113" t="str">
            <v>-</v>
          </cell>
          <cell r="D113" t="str">
            <v>-</v>
          </cell>
        </row>
        <row r="114">
          <cell r="A114" t="str">
            <v>1745  JRF-USA</v>
          </cell>
          <cell r="B114" t="str">
            <v>-</v>
          </cell>
          <cell r="C114" t="str">
            <v>-</v>
          </cell>
          <cell r="D114" t="str">
            <v>-</v>
          </cell>
        </row>
        <row r="115">
          <cell r="A115" t="str">
            <v>1250  Immunobiology Res In</v>
          </cell>
          <cell r="B115" t="str">
            <v>-</v>
          </cell>
          <cell r="C115" t="str">
            <v>-</v>
          </cell>
          <cell r="D115" t="str">
            <v>-</v>
          </cell>
        </row>
        <row r="116">
          <cell r="A116" t="str">
            <v>Total JRF</v>
          </cell>
          <cell r="B116" t="str">
            <v>-</v>
          </cell>
          <cell r="C116" t="str">
            <v>-</v>
          </cell>
          <cell r="D116" t="str">
            <v>-</v>
          </cell>
        </row>
        <row r="117">
          <cell r="A117">
            <v>1</v>
          </cell>
        </row>
        <row r="119">
          <cell r="C119" t="str">
            <v>J &amp; J Financia</v>
          </cell>
          <cell r="D119" t="str">
            <v>l Management Rep</v>
          </cell>
          <cell r="E119" t="str">
            <v>orting System</v>
          </cell>
        </row>
        <row r="121">
          <cell r="A121" t="str">
            <v>Line.....: 200000 Net Trade</v>
          </cell>
          <cell r="B121" t="str">
            <v>Sales (Ex Inte</v>
          </cell>
          <cell r="C121" t="str">
            <v>rco)</v>
          </cell>
        </row>
        <row r="124">
          <cell r="A124" t="str">
            <v>(Dollars in Thousands)</v>
          </cell>
        </row>
        <row r="126">
          <cell r="A126" t="str">
            <v>COMPANY NAME</v>
          </cell>
          <cell r="B126" t="str">
            <v>1999 ACTL AUG Y</v>
          </cell>
          <cell r="C126" t="str">
            <v>1999 OFY1 AUG Y</v>
          </cell>
          <cell r="D126" t="str">
            <v>1998 ACTL AUG Y</v>
          </cell>
        </row>
        <row r="127">
          <cell r="A127" t="str">
            <v>------------</v>
          </cell>
          <cell r="B127" t="str">
            <v>---------------</v>
          </cell>
          <cell r="C127" t="str">
            <v>---------------</v>
          </cell>
          <cell r="D127" t="str">
            <v>---------------</v>
          </cell>
        </row>
        <row r="129">
          <cell r="A129" t="str">
            <v>1270  RWJ PRI USA</v>
          </cell>
          <cell r="B129" t="str">
            <v>-</v>
          </cell>
          <cell r="C129" t="str">
            <v>-</v>
          </cell>
          <cell r="D129" t="str">
            <v>-</v>
          </cell>
        </row>
        <row r="130">
          <cell r="A130" t="str">
            <v>4740  RWJ PRI Switzerland</v>
          </cell>
          <cell r="B130" t="str">
            <v>-</v>
          </cell>
          <cell r="C130" t="str">
            <v>-</v>
          </cell>
          <cell r="D130" t="str">
            <v>-</v>
          </cell>
        </row>
        <row r="131">
          <cell r="A131" t="str">
            <v>Total PRI</v>
          </cell>
          <cell r="B131" t="str">
            <v>-</v>
          </cell>
          <cell r="C131" t="str">
            <v>-</v>
          </cell>
          <cell r="D131" t="str">
            <v>-</v>
          </cell>
        </row>
        <row r="132">
          <cell r="A132" t="str">
            <v>Total Research</v>
          </cell>
          <cell r="B132" t="str">
            <v>-</v>
          </cell>
          <cell r="C132" t="str">
            <v>-</v>
          </cell>
          <cell r="D132" t="str">
            <v>-</v>
          </cell>
        </row>
        <row r="134">
          <cell r="A134" t="str">
            <v>1960  Commercial Devel-USA</v>
          </cell>
          <cell r="B134" t="str">
            <v>-</v>
          </cell>
          <cell r="C134" t="str">
            <v>-</v>
          </cell>
          <cell r="D134" t="str">
            <v>-</v>
          </cell>
        </row>
        <row r="135">
          <cell r="A135" t="str">
            <v>Total Pharmaceuticals</v>
          </cell>
          <cell r="B135">
            <v>6749118</v>
          </cell>
          <cell r="C135">
            <v>6160505</v>
          </cell>
          <cell r="D135">
            <v>5381372</v>
          </cell>
        </row>
        <row r="136">
          <cell r="A136" t="str">
            <v>Total Cos as Rptd</v>
          </cell>
          <cell r="B136">
            <v>6749118</v>
          </cell>
          <cell r="C136">
            <v>6160505</v>
          </cell>
          <cell r="D136">
            <v>5381372</v>
          </cell>
        </row>
        <row r="137">
          <cell r="A137" t="str">
            <v>_x001A_</v>
          </cell>
        </row>
      </sheetData>
      <sheetData sheetId="17" refreshError="1">
        <row r="10">
          <cell r="B10" t="str">
            <v>COMPANY NAME</v>
          </cell>
          <cell r="C10" t="str">
            <v>1999 ACTL JUL M</v>
          </cell>
          <cell r="D10" t="str">
            <v>1999 ACTL AUG M</v>
          </cell>
        </row>
        <row r="11">
          <cell r="B11" t="str">
            <v>------------</v>
          </cell>
          <cell r="C11" t="str">
            <v>---------------</v>
          </cell>
          <cell r="D11" t="str">
            <v>---------------</v>
          </cell>
        </row>
        <row r="13">
          <cell r="B13" t="str">
            <v>1540  Ortho McNeil Pharm</v>
          </cell>
          <cell r="C13">
            <v>265753</v>
          </cell>
          <cell r="D13">
            <v>165505</v>
          </cell>
        </row>
        <row r="14">
          <cell r="B14" t="str">
            <v>1290  Ortho Biotech US</v>
          </cell>
          <cell r="C14">
            <v>96621</v>
          </cell>
          <cell r="D14">
            <v>91533</v>
          </cell>
        </row>
        <row r="16">
          <cell r="B16" t="str">
            <v>2860  Jan-Cil Argent-HI</v>
          </cell>
          <cell r="C16">
            <v>4721</v>
          </cell>
          <cell r="D16">
            <v>4653</v>
          </cell>
        </row>
        <row r="17">
          <cell r="B17" t="str">
            <v>3160  Jan-Cil Brazil-HI</v>
          </cell>
          <cell r="C17">
            <v>13608</v>
          </cell>
          <cell r="D17">
            <v>12396</v>
          </cell>
        </row>
        <row r="18">
          <cell r="B18" t="str">
            <v>2117  Jan-Cil Colombia</v>
          </cell>
          <cell r="C18">
            <v>1019</v>
          </cell>
          <cell r="D18">
            <v>988</v>
          </cell>
        </row>
        <row r="19">
          <cell r="B19" t="str">
            <v>2490  Jan-Cil Mexico</v>
          </cell>
          <cell r="C19">
            <v>14737</v>
          </cell>
          <cell r="D19">
            <v>14021</v>
          </cell>
        </row>
        <row r="20">
          <cell r="B20" t="str">
            <v>5252  Jan-Cil Venezuela</v>
          </cell>
          <cell r="C20">
            <v>692</v>
          </cell>
          <cell r="D20">
            <v>1212</v>
          </cell>
        </row>
        <row r="21">
          <cell r="B21" t="str">
            <v>Total Latin Am.</v>
          </cell>
          <cell r="C21">
            <v>34777</v>
          </cell>
          <cell r="D21">
            <v>33270</v>
          </cell>
        </row>
        <row r="23">
          <cell r="B23" t="str">
            <v>3290  Jan-Ortho Canada</v>
          </cell>
          <cell r="C23">
            <v>22802</v>
          </cell>
          <cell r="D23">
            <v>17189</v>
          </cell>
        </row>
        <row r="25">
          <cell r="B25" t="str">
            <v>1295  Ortho Biotech Intl</v>
          </cell>
          <cell r="C25">
            <v>785</v>
          </cell>
          <cell r="D25">
            <v>1490</v>
          </cell>
        </row>
        <row r="26">
          <cell r="B26" t="str">
            <v>2164  Ortho Biotech CFC PR</v>
          </cell>
          <cell r="C26" t="str">
            <v>-</v>
          </cell>
          <cell r="D26" t="str">
            <v>-</v>
          </cell>
        </row>
        <row r="27">
          <cell r="B27" t="str">
            <v>Total OBI</v>
          </cell>
          <cell r="C27">
            <v>785</v>
          </cell>
          <cell r="D27">
            <v>1490</v>
          </cell>
        </row>
        <row r="28">
          <cell r="B28" t="str">
            <v>Total Tattle</v>
          </cell>
          <cell r="C28">
            <v>420738</v>
          </cell>
          <cell r="D28">
            <v>308987</v>
          </cell>
        </row>
        <row r="30">
          <cell r="B30" t="str">
            <v>1740  Janssen USA</v>
          </cell>
          <cell r="C30">
            <v>199713</v>
          </cell>
          <cell r="D30">
            <v>162839</v>
          </cell>
        </row>
        <row r="31">
          <cell r="B31" t="str">
            <v>2162  Janssen CFC PR</v>
          </cell>
          <cell r="C31" t="str">
            <v>-</v>
          </cell>
          <cell r="D31" t="str">
            <v>-</v>
          </cell>
        </row>
        <row r="32">
          <cell r="B32" t="str">
            <v>USA Tanca</v>
          </cell>
          <cell r="C32">
            <v>199713</v>
          </cell>
          <cell r="D32">
            <v>162839</v>
          </cell>
        </row>
        <row r="34">
          <cell r="B34" t="str">
            <v>3065  Jan-Cil Austria</v>
          </cell>
          <cell r="C34">
            <v>7051</v>
          </cell>
          <cell r="D34">
            <v>5716</v>
          </cell>
        </row>
        <row r="35">
          <cell r="B35" t="str">
            <v>3535  Jan-Cil France</v>
          </cell>
          <cell r="C35">
            <v>29611</v>
          </cell>
          <cell r="D35">
            <v>25592</v>
          </cell>
        </row>
        <row r="36">
          <cell r="B36" t="str">
            <v>2265  Jan-Cil Germany</v>
          </cell>
          <cell r="C36">
            <v>32868</v>
          </cell>
          <cell r="D36">
            <v>29769</v>
          </cell>
        </row>
        <row r="37">
          <cell r="B37" t="str">
            <v>2315  Jan-Cil Greece</v>
          </cell>
          <cell r="C37">
            <v>8629</v>
          </cell>
          <cell r="D37">
            <v>4957</v>
          </cell>
        </row>
        <row r="38">
          <cell r="B38" t="str">
            <v>2575  Jan-Cil Portugl</v>
          </cell>
          <cell r="C38">
            <v>5537</v>
          </cell>
          <cell r="D38">
            <v>4462</v>
          </cell>
        </row>
        <row r="39">
          <cell r="B39" t="str">
            <v>2625  Jan-Cil Scandin</v>
          </cell>
          <cell r="C39">
            <v>10412</v>
          </cell>
          <cell r="D39">
            <v>9433</v>
          </cell>
        </row>
        <row r="40">
          <cell r="B40" t="str">
            <v>2605  Jan-Cil Spain</v>
          </cell>
          <cell r="C40">
            <v>16978</v>
          </cell>
          <cell r="D40">
            <v>6356</v>
          </cell>
        </row>
        <row r="41">
          <cell r="B41" t="str">
            <v>W. Eur Cainzos</v>
          </cell>
          <cell r="C41">
            <v>111086</v>
          </cell>
          <cell r="D41">
            <v>86285</v>
          </cell>
        </row>
        <row r="43">
          <cell r="B43" t="str">
            <v>2126  Jan-Cil Czech Rep</v>
          </cell>
          <cell r="C43">
            <v>1325</v>
          </cell>
          <cell r="D43">
            <v>1986</v>
          </cell>
        </row>
        <row r="44">
          <cell r="B44" t="str">
            <v>2135  Jan-Cil E Europe</v>
          </cell>
          <cell r="C44">
            <v>4531</v>
          </cell>
          <cell r="D44">
            <v>4093</v>
          </cell>
        </row>
        <row r="45">
          <cell r="B45" t="str">
            <v>2326  Jan-Cil Hungary</v>
          </cell>
          <cell r="C45">
            <v>1277</v>
          </cell>
          <cell r="D45">
            <v>920</v>
          </cell>
        </row>
        <row r="46">
          <cell r="B46" t="str">
            <v>4386  Jan-Cil Poland</v>
          </cell>
          <cell r="C46">
            <v>2832</v>
          </cell>
          <cell r="D46">
            <v>2075</v>
          </cell>
        </row>
        <row r="47">
          <cell r="B47" t="str">
            <v>E. Eur Cainzos</v>
          </cell>
          <cell r="C47">
            <v>9965</v>
          </cell>
          <cell r="D47">
            <v>9074</v>
          </cell>
        </row>
        <row r="48">
          <cell r="B48" t="str">
            <v>Total Cainzos</v>
          </cell>
          <cell r="C48">
            <v>121051</v>
          </cell>
          <cell r="D48">
            <v>95359</v>
          </cell>
        </row>
        <row r="50">
          <cell r="B50" t="str">
            <v>3095  Jan-Cil Belgium</v>
          </cell>
          <cell r="C50">
            <v>10162</v>
          </cell>
          <cell r="D50">
            <v>10009</v>
          </cell>
        </row>
        <row r="51">
          <cell r="B51" t="str">
            <v>4250  Jan-Cil Holland</v>
          </cell>
          <cell r="C51">
            <v>7496</v>
          </cell>
          <cell r="D51">
            <v>7365</v>
          </cell>
        </row>
        <row r="52">
          <cell r="B52" t="str">
            <v>2355  Jan-Cil Italy</v>
          </cell>
          <cell r="C52">
            <v>31647</v>
          </cell>
          <cell r="D52">
            <v>12795</v>
          </cell>
        </row>
        <row r="53">
          <cell r="B53" t="str">
            <v>2655  Jan-Cil Switzerland</v>
          </cell>
          <cell r="C53">
            <v>4039</v>
          </cell>
          <cell r="D53">
            <v>3348</v>
          </cell>
        </row>
        <row r="54">
          <cell r="B54" t="str">
            <v>2725  Jan-Cil UK</v>
          </cell>
          <cell r="C54">
            <v>20801</v>
          </cell>
          <cell r="D54">
            <v>19206</v>
          </cell>
        </row>
        <row r="55">
          <cell r="B55" t="str">
            <v>W. Eur Verbeeck</v>
          </cell>
          <cell r="C55">
            <v>74145</v>
          </cell>
          <cell r="D55">
            <v>52723</v>
          </cell>
        </row>
        <row r="58">
          <cell r="D58" t="str">
            <v>J &amp; J Financia</v>
          </cell>
        </row>
        <row r="60">
          <cell r="B60" t="str">
            <v>Line.....: 200000 Net Trade</v>
          </cell>
          <cell r="C60" t="str">
            <v>Sales (Ex Inte</v>
          </cell>
          <cell r="D60" t="str">
            <v>rco)</v>
          </cell>
        </row>
        <row r="63">
          <cell r="B63" t="str">
            <v>(Dollars in Thousands)</v>
          </cell>
        </row>
        <row r="65">
          <cell r="B65" t="str">
            <v>COMPANY NAME</v>
          </cell>
          <cell r="C65" t="str">
            <v>1999 ACTL JUL M</v>
          </cell>
          <cell r="D65" t="str">
            <v>1999 ACTL AUG M</v>
          </cell>
        </row>
        <row r="66">
          <cell r="B66" t="str">
            <v>------------</v>
          </cell>
          <cell r="C66" t="str">
            <v>---------------</v>
          </cell>
          <cell r="D66" t="str">
            <v>---------------</v>
          </cell>
        </row>
        <row r="68">
          <cell r="B68" t="str">
            <v>3507  Jan-Cil Egypt</v>
          </cell>
          <cell r="C68">
            <v>429</v>
          </cell>
          <cell r="D68">
            <v>516</v>
          </cell>
        </row>
        <row r="69">
          <cell r="B69" t="str">
            <v>4967  Jan-Cil Israel</v>
          </cell>
          <cell r="C69">
            <v>1210</v>
          </cell>
          <cell r="D69">
            <v>1194</v>
          </cell>
        </row>
        <row r="70">
          <cell r="B70" t="str">
            <v>4720  Jan-Cil MEWA</v>
          </cell>
          <cell r="C70">
            <v>7041</v>
          </cell>
          <cell r="D70">
            <v>8674</v>
          </cell>
        </row>
        <row r="71">
          <cell r="B71" t="str">
            <v>2547  Jan-Cil Pakistan</v>
          </cell>
          <cell r="C71">
            <v>787</v>
          </cell>
          <cell r="D71">
            <v>693</v>
          </cell>
        </row>
        <row r="72">
          <cell r="B72" t="str">
            <v>4510  Jan-Cil So. Africa</v>
          </cell>
          <cell r="C72">
            <v>2735</v>
          </cell>
          <cell r="D72">
            <v>4025</v>
          </cell>
        </row>
        <row r="73">
          <cell r="B73" t="str">
            <v>2697  Jan-Cil Turkey</v>
          </cell>
          <cell r="C73">
            <v>1348</v>
          </cell>
          <cell r="D73">
            <v>357</v>
          </cell>
        </row>
        <row r="74">
          <cell r="B74" t="str">
            <v>MEWAfr Verbeeck</v>
          </cell>
          <cell r="C74">
            <v>13550</v>
          </cell>
          <cell r="D74">
            <v>15459</v>
          </cell>
        </row>
        <row r="75">
          <cell r="B75" t="str">
            <v>Total Verbeeck</v>
          </cell>
          <cell r="C75">
            <v>87695</v>
          </cell>
          <cell r="D75">
            <v>68182</v>
          </cell>
        </row>
        <row r="77">
          <cell r="B77" t="str">
            <v>2380  Janssen Kyowa Japan</v>
          </cell>
          <cell r="C77">
            <v>22621</v>
          </cell>
          <cell r="D77">
            <v>22738</v>
          </cell>
        </row>
        <row r="78">
          <cell r="B78" t="str">
            <v>2400  Jan-Cil KK Japan</v>
          </cell>
          <cell r="C78" t="str">
            <v>-</v>
          </cell>
          <cell r="D78" t="str">
            <v>-</v>
          </cell>
        </row>
        <row r="79">
          <cell r="B79" t="str">
            <v>Japan Tanca</v>
          </cell>
          <cell r="C79">
            <v>22621</v>
          </cell>
          <cell r="D79">
            <v>22738</v>
          </cell>
        </row>
        <row r="81">
          <cell r="B81" t="str">
            <v>3450  Janssen China</v>
          </cell>
          <cell r="C81">
            <v>16622</v>
          </cell>
          <cell r="D81">
            <v>16813</v>
          </cell>
        </row>
        <row r="82">
          <cell r="B82" t="str">
            <v>2010  Jan-Cilag Pty Ltd</v>
          </cell>
          <cell r="C82">
            <v>6689</v>
          </cell>
          <cell r="D82">
            <v>7750</v>
          </cell>
        </row>
        <row r="83">
          <cell r="B83" t="str">
            <v>3840  Jan-Cil Hong Kong</v>
          </cell>
          <cell r="C83">
            <v>909</v>
          </cell>
          <cell r="D83">
            <v>722</v>
          </cell>
        </row>
        <row r="84">
          <cell r="B84" t="str">
            <v>3873  Jan-Cilag India</v>
          </cell>
          <cell r="C84">
            <v>1992</v>
          </cell>
          <cell r="D84">
            <v>2038</v>
          </cell>
        </row>
        <row r="85">
          <cell r="B85" t="str">
            <v>2440  Jan-Cil Korea</v>
          </cell>
          <cell r="C85">
            <v>9107</v>
          </cell>
          <cell r="D85">
            <v>8711</v>
          </cell>
        </row>
        <row r="86">
          <cell r="B86" t="str">
            <v>4350  Jan-Cil Philippines</v>
          </cell>
          <cell r="C86">
            <v>1458</v>
          </cell>
          <cell r="D86">
            <v>994</v>
          </cell>
        </row>
        <row r="87">
          <cell r="B87" t="str">
            <v>3880  Jan-Cilag S.M.</v>
          </cell>
          <cell r="C87">
            <v>1411</v>
          </cell>
          <cell r="D87">
            <v>1263</v>
          </cell>
        </row>
        <row r="88">
          <cell r="B88" t="str">
            <v>3885  Jan-Cil Indonesia</v>
          </cell>
          <cell r="C88">
            <v>692</v>
          </cell>
          <cell r="D88">
            <v>633</v>
          </cell>
        </row>
        <row r="89">
          <cell r="B89" t="str">
            <v>4900  Jan-Cil Taiwan</v>
          </cell>
          <cell r="C89">
            <v>3047</v>
          </cell>
          <cell r="D89">
            <v>4142</v>
          </cell>
        </row>
        <row r="90">
          <cell r="B90" t="str">
            <v>2670  Jan-Cil Thailand</v>
          </cell>
          <cell r="C90">
            <v>1923</v>
          </cell>
          <cell r="D90">
            <v>2484</v>
          </cell>
        </row>
        <row r="91">
          <cell r="B91" t="str">
            <v>Asia/Pac Chang</v>
          </cell>
          <cell r="C91">
            <v>43850</v>
          </cell>
          <cell r="D91">
            <v>45550</v>
          </cell>
        </row>
        <row r="92">
          <cell r="B92" t="str">
            <v>Total Asia/Pacific</v>
          </cell>
          <cell r="C92">
            <v>66471</v>
          </cell>
          <cell r="D92">
            <v>68288</v>
          </cell>
        </row>
        <row r="94">
          <cell r="B94" t="str">
            <v>3090  Janssen Belgium</v>
          </cell>
          <cell r="C94">
            <v>5417</v>
          </cell>
          <cell r="D94">
            <v>6191</v>
          </cell>
        </row>
        <row r="95">
          <cell r="B95" t="str">
            <v>3950  Janssen Ireland Mfg</v>
          </cell>
          <cell r="C95">
            <v>5784</v>
          </cell>
          <cell r="D95">
            <v>6655</v>
          </cell>
        </row>
        <row r="96">
          <cell r="B96" t="str">
            <v>4680  Cilag CH-Schaff Oper</v>
          </cell>
          <cell r="C96">
            <v>2319</v>
          </cell>
          <cell r="D96">
            <v>1965</v>
          </cell>
        </row>
        <row r="97">
          <cell r="B97" t="str">
            <v>4690  Jan-Cilag Zug</v>
          </cell>
          <cell r="C97">
            <v>3381</v>
          </cell>
          <cell r="D97">
            <v>2190</v>
          </cell>
        </row>
        <row r="98">
          <cell r="B98" t="str">
            <v>3010  Tasmanian Alkaloids</v>
          </cell>
          <cell r="C98">
            <v>2640</v>
          </cell>
          <cell r="D98">
            <v>3129</v>
          </cell>
        </row>
        <row r="99">
          <cell r="B99" t="str">
            <v>2660  Silsa Switzerland</v>
          </cell>
          <cell r="C99" t="str">
            <v>-</v>
          </cell>
          <cell r="D99" t="str">
            <v>-</v>
          </cell>
        </row>
        <row r="100">
          <cell r="B100" t="str">
            <v>1660  Noramco</v>
          </cell>
          <cell r="C100">
            <v>991</v>
          </cell>
          <cell r="D100">
            <v>5137</v>
          </cell>
        </row>
        <row r="101">
          <cell r="B101" t="str">
            <v>Tot Sourcing Co</v>
          </cell>
          <cell r="C101">
            <v>20532</v>
          </cell>
          <cell r="D101">
            <v>25267</v>
          </cell>
        </row>
        <row r="102">
          <cell r="B102" t="str">
            <v>Total Tanca</v>
          </cell>
          <cell r="C102">
            <v>495462</v>
          </cell>
          <cell r="D102">
            <v>419935</v>
          </cell>
        </row>
        <row r="104">
          <cell r="B104" t="str">
            <v>3131  Intl Finl Svcs</v>
          </cell>
          <cell r="C104" t="str">
            <v>-</v>
          </cell>
          <cell r="D104" t="str">
            <v>-</v>
          </cell>
        </row>
        <row r="105">
          <cell r="B105" t="str">
            <v>3130  Janssen GTSC</v>
          </cell>
          <cell r="C105" t="str">
            <v>-</v>
          </cell>
          <cell r="D105" t="str">
            <v>-</v>
          </cell>
        </row>
        <row r="106">
          <cell r="B106" t="str">
            <v>3920  Janssen Ireland Inv</v>
          </cell>
          <cell r="C106" t="str">
            <v>-</v>
          </cell>
          <cell r="D106" t="str">
            <v>-</v>
          </cell>
        </row>
        <row r="107">
          <cell r="B107" t="str">
            <v>5098  JJ Swiss Finance Com</v>
          </cell>
          <cell r="C107" t="str">
            <v>-</v>
          </cell>
          <cell r="D107" t="str">
            <v>-</v>
          </cell>
        </row>
        <row r="108">
          <cell r="B108" t="str">
            <v>Tot Fincl Ctrs</v>
          </cell>
          <cell r="C108" t="str">
            <v>-</v>
          </cell>
          <cell r="D108" t="str">
            <v>-</v>
          </cell>
        </row>
        <row r="110">
          <cell r="B110" t="str">
            <v>3085  JRF-Beerse</v>
          </cell>
          <cell r="C110" t="str">
            <v>-</v>
          </cell>
          <cell r="D110" t="str">
            <v>-</v>
          </cell>
        </row>
        <row r="111">
          <cell r="B111" t="str">
            <v>1745  JRF-USA</v>
          </cell>
          <cell r="C111" t="str">
            <v>-</v>
          </cell>
          <cell r="D111" t="str">
            <v>-</v>
          </cell>
        </row>
        <row r="112">
          <cell r="B112" t="str">
            <v>1250  Immunobiology Res In</v>
          </cell>
          <cell r="C112" t="str">
            <v>-</v>
          </cell>
          <cell r="D112" t="str">
            <v>-</v>
          </cell>
        </row>
        <row r="113">
          <cell r="B113" t="str">
            <v>Total  JRF</v>
          </cell>
          <cell r="C113" t="str">
            <v>-</v>
          </cell>
          <cell r="D113" t="str">
            <v>-</v>
          </cell>
        </row>
        <row r="116">
          <cell r="D116" t="str">
            <v>J &amp; J Financia</v>
          </cell>
        </row>
        <row r="118">
          <cell r="B118" t="str">
            <v>Line.....: 200000 Net Trade</v>
          </cell>
          <cell r="C118" t="str">
            <v>Sales (Ex Inte</v>
          </cell>
          <cell r="D118" t="str">
            <v>rco)</v>
          </cell>
        </row>
        <row r="121">
          <cell r="B121" t="str">
            <v>(Dollars in Thousands)</v>
          </cell>
        </row>
        <row r="123">
          <cell r="B123" t="str">
            <v>COMPANY NAME</v>
          </cell>
          <cell r="C123" t="str">
            <v>1999 ACTL JUL M</v>
          </cell>
          <cell r="D123" t="str">
            <v>1999 ACTL AUG M</v>
          </cell>
        </row>
        <row r="124">
          <cell r="B124" t="str">
            <v>------------</v>
          </cell>
          <cell r="C124" t="str">
            <v>---------------</v>
          </cell>
          <cell r="D124" t="str">
            <v>---------------</v>
          </cell>
        </row>
        <row r="126">
          <cell r="B126" t="str">
            <v>1270  RWJ PRI USA</v>
          </cell>
          <cell r="C126" t="str">
            <v>-</v>
          </cell>
          <cell r="D126" t="str">
            <v>-</v>
          </cell>
        </row>
        <row r="127">
          <cell r="B127" t="str">
            <v>4740  RWJ PRI Switzerland</v>
          </cell>
          <cell r="C127" t="str">
            <v>-</v>
          </cell>
          <cell r="D127" t="str">
            <v>-</v>
          </cell>
        </row>
        <row r="128">
          <cell r="B128" t="str">
            <v>Total PRI</v>
          </cell>
          <cell r="C128" t="str">
            <v>-</v>
          </cell>
          <cell r="D128" t="str">
            <v>-</v>
          </cell>
        </row>
        <row r="129">
          <cell r="B129" t="str">
            <v>Total Research</v>
          </cell>
          <cell r="C129" t="str">
            <v>-</v>
          </cell>
          <cell r="D129" t="str">
            <v>-</v>
          </cell>
        </row>
        <row r="131">
          <cell r="B131" t="str">
            <v>1960  Commercial Devel-USA</v>
          </cell>
          <cell r="C131" t="str">
            <v>-</v>
          </cell>
          <cell r="D131" t="str">
            <v>-</v>
          </cell>
        </row>
        <row r="132">
          <cell r="B132" t="str">
            <v>Total Pharmaceuticals</v>
          </cell>
          <cell r="C132">
            <v>916200</v>
          </cell>
          <cell r="D132">
            <v>728922</v>
          </cell>
        </row>
        <row r="133">
          <cell r="B133" t="str">
            <v>Total Cos as Rptd</v>
          </cell>
          <cell r="C133">
            <v>916200</v>
          </cell>
          <cell r="D133">
            <v>728922</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UMMARY 03JU vs. 03MU vs. 02ACT"/>
      <sheetName val="SUMMARY Q2 03 JU vs. Q2 02 ACT"/>
      <sheetName val="SUM Q2 03 JU vs. Q2 02 - Sheffi"/>
      <sheetName val="SUMMARY (2004 JU)"/>
      <sheetName val="03 JU VS. 03MGH MNI complete"/>
      <sheetName val="03 JU VS. 03BP MNI"/>
      <sheetName val="03 JGH VS. 02ACT MNI complete"/>
      <sheetName val="sls_JU_vs_MU"/>
      <sheetName val="mni_JU_vs_MU"/>
      <sheetName val="04JU VS. 03JU MNI complete"/>
      <sheetName val="sls_04"/>
      <sheetName val="mni_04"/>
      <sheetName val="04 JGH vs 04 BP complete"/>
      <sheetName val="04 @ JGH VS 04 @ BP SLS"/>
      <sheetName val="04@JGH VS 04@BP MNI"/>
      <sheetName val="2Q 03 JGH vs 2Q 03 BP complete"/>
      <sheetName val="mni_2Q_analysis"/>
      <sheetName val="2Q 03 JGH vs 2Q 02 ACT"/>
      <sheetName val="sls_2Q_analysis"/>
      <sheetName val="SUMMARY Ops % chng"/>
      <sheetName val="Grp Adj"/>
    </sheetNames>
    <sheetDataSet>
      <sheetData sheetId="0"/>
      <sheetData sheetId="1"/>
      <sheetData sheetId="2"/>
      <sheetData sheetId="3"/>
      <sheetData sheetId="4"/>
      <sheetData sheetId="5"/>
      <sheetData sheetId="6"/>
      <sheetData sheetId="7"/>
      <sheetData sheetId="8"/>
      <sheetData sheetId="9"/>
      <sheetData sheetId="10"/>
      <sheetData sheetId="11" refreshError="1">
        <row r="13">
          <cell r="A13" t="str">
            <v>Ortho-McNeil Pharm U</v>
          </cell>
          <cell r="C13">
            <v>3629195</v>
          </cell>
          <cell r="D13">
            <v>3635886</v>
          </cell>
          <cell r="E13">
            <v>3673125</v>
          </cell>
          <cell r="G13">
            <v>-6691</v>
          </cell>
          <cell r="H13">
            <v>-0.18402667190335451</v>
          </cell>
          <cell r="I13">
            <v>-6691</v>
          </cell>
          <cell r="K13">
            <v>-0.18402667190335451</v>
          </cell>
          <cell r="L13">
            <v>0</v>
          </cell>
          <cell r="N13">
            <v>0</v>
          </cell>
          <cell r="O13">
            <v>-43930</v>
          </cell>
          <cell r="Q13">
            <v>-1.1959843457546366</v>
          </cell>
          <cell r="R13">
            <v>-43930</v>
          </cell>
          <cell r="U13">
            <v>-1.1959843457546366</v>
          </cell>
          <cell r="V13">
            <v>-9.3132257461547854E-12</v>
          </cell>
          <cell r="X13">
            <v>0</v>
          </cell>
        </row>
        <row r="14">
          <cell r="A14" t="str">
            <v>Total OMP</v>
          </cell>
          <cell r="B14" t="str">
            <v>Total OMP</v>
          </cell>
          <cell r="C14">
            <v>3629195</v>
          </cell>
          <cell r="D14">
            <v>3635886</v>
          </cell>
          <cell r="E14">
            <v>3673125</v>
          </cell>
          <cell r="G14">
            <v>-6691</v>
          </cell>
          <cell r="H14">
            <v>-0.18402667190335451</v>
          </cell>
          <cell r="J14">
            <v>-6691</v>
          </cell>
          <cell r="L14">
            <v>-0.18402667190335451</v>
          </cell>
          <cell r="N14">
            <v>0</v>
          </cell>
          <cell r="Q14">
            <v>0</v>
          </cell>
          <cell r="S14">
            <v>-43930</v>
          </cell>
          <cell r="V14">
            <v>-1.1959843457546366</v>
          </cell>
          <cell r="X14">
            <v>-43930</v>
          </cell>
          <cell r="Z14">
            <v>-1.1959843457546364</v>
          </cell>
          <cell r="AA14">
            <v>-9.3132257461547854E-12</v>
          </cell>
          <cell r="AC14">
            <v>-5.6843418860808016E-16</v>
          </cell>
        </row>
        <row r="15">
          <cell r="A15" t="str">
            <v>Janssen USA</v>
          </cell>
          <cell r="C15">
            <v>3637008</v>
          </cell>
          <cell r="D15">
            <v>3790400</v>
          </cell>
          <cell r="E15">
            <v>3302851</v>
          </cell>
          <cell r="G15">
            <v>-153392</v>
          </cell>
          <cell r="H15">
            <v>-4.0468552131701143</v>
          </cell>
          <cell r="I15">
            <v>-153392</v>
          </cell>
          <cell r="K15">
            <v>-4.0468552131701143</v>
          </cell>
          <cell r="L15">
            <v>0</v>
          </cell>
          <cell r="N15">
            <v>0</v>
          </cell>
          <cell r="O15">
            <v>334157</v>
          </cell>
          <cell r="Q15">
            <v>10.117229024258133</v>
          </cell>
          <cell r="R15">
            <v>334157</v>
          </cell>
          <cell r="U15">
            <v>10.117229024258135</v>
          </cell>
          <cell r="V15">
            <v>0</v>
          </cell>
          <cell r="X15">
            <v>-1.1368683772161603E-15</v>
          </cell>
        </row>
        <row r="16">
          <cell r="A16" t="str">
            <v>Ttl Janssen USA</v>
          </cell>
          <cell r="B16" t="str">
            <v>Ttl Janssen USA</v>
          </cell>
          <cell r="C16">
            <v>3637008</v>
          </cell>
          <cell r="D16">
            <v>3790400</v>
          </cell>
          <cell r="E16">
            <v>3302851</v>
          </cell>
          <cell r="G16">
            <v>-153392</v>
          </cell>
          <cell r="H16">
            <v>-4.0468552131701143</v>
          </cell>
          <cell r="J16">
            <v>-153392</v>
          </cell>
          <cell r="L16">
            <v>-4.0468552131701143</v>
          </cell>
          <cell r="N16">
            <v>0</v>
          </cell>
          <cell r="Q16">
            <v>0</v>
          </cell>
          <cell r="S16">
            <v>334157</v>
          </cell>
          <cell r="V16">
            <v>10.117229024258133</v>
          </cell>
          <cell r="X16">
            <v>334157</v>
          </cell>
          <cell r="Z16">
            <v>10.117229024258133</v>
          </cell>
          <cell r="AA16">
            <v>0</v>
          </cell>
          <cell r="AC16">
            <v>0</v>
          </cell>
        </row>
        <row r="17">
          <cell r="A17" t="str">
            <v>Jan-Ortho Canada</v>
          </cell>
          <cell r="C17">
            <v>356617</v>
          </cell>
          <cell r="D17">
            <v>306029</v>
          </cell>
          <cell r="E17">
            <v>285717</v>
          </cell>
          <cell r="G17">
            <v>50588</v>
          </cell>
          <cell r="H17">
            <v>16.530459531613015</v>
          </cell>
          <cell r="I17">
            <v>0</v>
          </cell>
          <cell r="K17">
            <v>0</v>
          </cell>
          <cell r="L17">
            <v>50588</v>
          </cell>
          <cell r="N17">
            <v>16.530459531613015</v>
          </cell>
          <cell r="O17">
            <v>70900</v>
          </cell>
          <cell r="Q17">
            <v>24.814764259739537</v>
          </cell>
          <cell r="R17">
            <v>58374.867872355229</v>
          </cell>
          <cell r="U17">
            <v>20.431009660732556</v>
          </cell>
          <cell r="V17">
            <v>12525.132127644765</v>
          </cell>
          <cell r="X17">
            <v>4.3837545990069797</v>
          </cell>
        </row>
        <row r="18">
          <cell r="A18" t="str">
            <v>JOI Canada</v>
          </cell>
          <cell r="B18" t="str">
            <v>JOI Canada</v>
          </cell>
          <cell r="C18">
            <v>356617</v>
          </cell>
          <cell r="D18">
            <v>306029</v>
          </cell>
          <cell r="E18">
            <v>285717</v>
          </cell>
          <cell r="G18">
            <v>50588</v>
          </cell>
          <cell r="H18">
            <v>16.530459531613015</v>
          </cell>
          <cell r="J18">
            <v>0</v>
          </cell>
          <cell r="L18">
            <v>0</v>
          </cell>
          <cell r="N18">
            <v>50588</v>
          </cell>
          <cell r="Q18">
            <v>16.530459531613015</v>
          </cell>
          <cell r="S18">
            <v>70900</v>
          </cell>
          <cell r="V18">
            <v>24.814764259739537</v>
          </cell>
          <cell r="X18">
            <v>58374.867872355229</v>
          </cell>
          <cell r="Z18">
            <v>20.431009660732556</v>
          </cell>
          <cell r="AA18">
            <v>12525.132127644765</v>
          </cell>
          <cell r="AC18">
            <v>4.3837545990069726</v>
          </cell>
        </row>
        <row r="19">
          <cell r="A19" t="str">
            <v>Ortho Biotech Int'l</v>
          </cell>
          <cell r="C19">
            <v>8572</v>
          </cell>
          <cell r="D19">
            <v>10809</v>
          </cell>
          <cell r="E19">
            <v>8572</v>
          </cell>
          <cell r="G19">
            <v>-2237</v>
          </cell>
          <cell r="H19">
            <v>-20.695716532519196</v>
          </cell>
          <cell r="I19">
            <v>-2237</v>
          </cell>
          <cell r="K19">
            <v>-20.695716532519196</v>
          </cell>
          <cell r="L19">
            <v>0</v>
          </cell>
          <cell r="N19">
            <v>0</v>
          </cell>
          <cell r="O19">
            <v>0</v>
          </cell>
          <cell r="Q19">
            <v>0</v>
          </cell>
          <cell r="R19">
            <v>0</v>
          </cell>
          <cell r="U19">
            <v>0</v>
          </cell>
          <cell r="V19">
            <v>0</v>
          </cell>
          <cell r="X19">
            <v>0</v>
          </cell>
        </row>
        <row r="20">
          <cell r="A20" t="str">
            <v>Alza Sourcing USA</v>
          </cell>
          <cell r="C20">
            <v>138851</v>
          </cell>
          <cell r="D20">
            <v>0</v>
          </cell>
          <cell r="E20">
            <v>152362</v>
          </cell>
          <cell r="G20">
            <v>138851</v>
          </cell>
          <cell r="H20">
            <v>0</v>
          </cell>
          <cell r="I20">
            <v>138851</v>
          </cell>
          <cell r="K20">
            <v>0</v>
          </cell>
          <cell r="L20">
            <v>0</v>
          </cell>
          <cell r="N20">
            <v>0</v>
          </cell>
          <cell r="O20">
            <v>-13511</v>
          </cell>
          <cell r="Q20">
            <v>-8.8676966697733022</v>
          </cell>
          <cell r="R20">
            <v>-13511</v>
          </cell>
          <cell r="U20">
            <v>-8.8676966697733022</v>
          </cell>
          <cell r="V20">
            <v>0</v>
          </cell>
          <cell r="X20">
            <v>0</v>
          </cell>
        </row>
        <row r="21">
          <cell r="A21" t="str">
            <v>Ttl Norton</v>
          </cell>
          <cell r="B21" t="str">
            <v>Ttl Norton</v>
          </cell>
          <cell r="C21">
            <v>7770243</v>
          </cell>
          <cell r="D21">
            <v>7743124</v>
          </cell>
          <cell r="E21">
            <v>7422627</v>
          </cell>
          <cell r="G21">
            <v>27119</v>
          </cell>
          <cell r="H21">
            <v>0.35023331668200075</v>
          </cell>
          <cell r="J21">
            <v>-23469</v>
          </cell>
          <cell r="L21">
            <v>-0.30309471990891557</v>
          </cell>
          <cell r="N21">
            <v>50588</v>
          </cell>
          <cell r="Q21">
            <v>0.65332803659091643</v>
          </cell>
          <cell r="S21">
            <v>347616</v>
          </cell>
          <cell r="V21">
            <v>4.683193699481329</v>
          </cell>
          <cell r="X21">
            <v>335090.86787235527</v>
          </cell>
          <cell r="Z21">
            <v>4.5144511218515406</v>
          </cell>
          <cell r="AA21">
            <v>12525.132127644718</v>
          </cell>
          <cell r="AC21">
            <v>0.16874257762978745</v>
          </cell>
        </row>
        <row r="22">
          <cell r="A22" t="str">
            <v>Ortho Biotech Canada</v>
          </cell>
          <cell r="C22">
            <v>143330</v>
          </cell>
          <cell r="D22">
            <v>137379</v>
          </cell>
          <cell r="E22">
            <v>131912</v>
          </cell>
          <cell r="G22">
            <v>5951</v>
          </cell>
          <cell r="H22">
            <v>4.3318119945552089</v>
          </cell>
          <cell r="I22">
            <v>-14381.272727272732</v>
          </cell>
          <cell r="K22">
            <v>-10.46831955922865</v>
          </cell>
          <cell r="L22">
            <v>20332.272727272732</v>
          </cell>
          <cell r="N22">
            <v>14.800131553783858</v>
          </cell>
          <cell r="O22">
            <v>11418</v>
          </cell>
          <cell r="Q22">
            <v>8.655770513675785</v>
          </cell>
          <cell r="R22">
            <v>6382.8387096774195</v>
          </cell>
          <cell r="U22">
            <v>4.8387096774193559</v>
          </cell>
          <cell r="V22">
            <v>5035.1612903225805</v>
          </cell>
          <cell r="X22">
            <v>3.8170608362564287</v>
          </cell>
        </row>
        <row r="23">
          <cell r="A23" t="str">
            <v>OBI Canada</v>
          </cell>
          <cell r="B23" t="str">
            <v>OBI Canada</v>
          </cell>
          <cell r="C23">
            <v>143330</v>
          </cell>
          <cell r="D23">
            <v>137379</v>
          </cell>
          <cell r="E23">
            <v>131912</v>
          </cell>
          <cell r="G23">
            <v>5951</v>
          </cell>
          <cell r="H23">
            <v>4.3318119945552089</v>
          </cell>
          <cell r="J23">
            <v>-14381.272727272732</v>
          </cell>
          <cell r="L23">
            <v>-10.468319559228654</v>
          </cell>
          <cell r="N23">
            <v>20332.272727272732</v>
          </cell>
          <cell r="Q23">
            <v>14.800131553783865</v>
          </cell>
          <cell r="S23">
            <v>11418</v>
          </cell>
          <cell r="V23">
            <v>8.655770513675785</v>
          </cell>
          <cell r="X23">
            <v>6382.8387096774195</v>
          </cell>
          <cell r="Z23">
            <v>4.8387096774193559</v>
          </cell>
          <cell r="AA23">
            <v>5035.1612903225805</v>
          </cell>
          <cell r="AC23">
            <v>3.8170608362564287</v>
          </cell>
        </row>
        <row r="24">
          <cell r="A24" t="str">
            <v>Ortho Biotech France</v>
          </cell>
          <cell r="C24">
            <v>161040</v>
          </cell>
          <cell r="D24">
            <v>229959</v>
          </cell>
          <cell r="E24">
            <v>137298</v>
          </cell>
          <cell r="G24">
            <v>-68919</v>
          </cell>
          <cell r="H24">
            <v>-29.970125109258607</v>
          </cell>
          <cell r="I24">
            <v>-92184</v>
          </cell>
          <cell r="K24">
            <v>-40.087145969498913</v>
          </cell>
          <cell r="L24">
            <v>23265</v>
          </cell>
          <cell r="N24">
            <v>10.117020860240315</v>
          </cell>
          <cell r="O24">
            <v>23742</v>
          </cell>
          <cell r="Q24">
            <v>17.292313070838613</v>
          </cell>
          <cell r="R24">
            <v>18722.454545454551</v>
          </cell>
          <cell r="U24">
            <v>13.636363636363638</v>
          </cell>
          <cell r="V24">
            <v>5019.5454545454495</v>
          </cell>
          <cell r="X24">
            <v>3.6559494344749783</v>
          </cell>
        </row>
        <row r="25">
          <cell r="A25" t="str">
            <v>Ortho Biotech German</v>
          </cell>
          <cell r="C25">
            <v>194419</v>
          </cell>
          <cell r="D25">
            <v>210505</v>
          </cell>
          <cell r="E25">
            <v>171162</v>
          </cell>
          <cell r="G25">
            <v>-16086</v>
          </cell>
          <cell r="H25">
            <v>-7.6416237144010823</v>
          </cell>
          <cell r="I25">
            <v>-44173.134326582105</v>
          </cell>
          <cell r="K25">
            <v>-20.984363471928031</v>
          </cell>
          <cell r="L25">
            <v>28087.134326582105</v>
          </cell>
          <cell r="N25">
            <v>13.342739757526942</v>
          </cell>
          <cell r="O25">
            <v>23257</v>
          </cell>
          <cell r="Q25">
            <v>13.587712225844523</v>
          </cell>
          <cell r="R25">
            <v>17197.444194001746</v>
          </cell>
          <cell r="U25">
            <v>10.047466256529923</v>
          </cell>
          <cell r="V25">
            <v>6059.5558059982513</v>
          </cell>
          <cell r="X25">
            <v>3.5402459693146002</v>
          </cell>
        </row>
        <row r="26">
          <cell r="A26" t="str">
            <v>Ortho Biotech Italy</v>
          </cell>
          <cell r="C26">
            <v>192077</v>
          </cell>
          <cell r="D26">
            <v>217664</v>
          </cell>
          <cell r="E26">
            <v>166800</v>
          </cell>
          <cell r="G26">
            <v>-25587</v>
          </cell>
          <cell r="H26">
            <v>-11.755274184063509</v>
          </cell>
          <cell r="I26">
            <v>-53336.347281683011</v>
          </cell>
          <cell r="K26">
            <v>-24.503981954610321</v>
          </cell>
          <cell r="L26">
            <v>27749.347281683014</v>
          </cell>
          <cell r="N26">
            <v>12.748707770546808</v>
          </cell>
          <cell r="O26">
            <v>25277</v>
          </cell>
          <cell r="Q26">
            <v>15.154076738609115</v>
          </cell>
          <cell r="R26">
            <v>19289.795918367348</v>
          </cell>
          <cell r="U26">
            <v>11.564625850340136</v>
          </cell>
          <cell r="V26">
            <v>5987.2040816326535</v>
          </cell>
          <cell r="X26">
            <v>3.5894508882689822</v>
          </cell>
        </row>
        <row r="27">
          <cell r="A27" t="str">
            <v>Ortho Biotech UK</v>
          </cell>
          <cell r="C27">
            <v>45879</v>
          </cell>
          <cell r="D27">
            <v>64271</v>
          </cell>
          <cell r="E27">
            <v>40610</v>
          </cell>
          <cell r="G27">
            <v>-18392</v>
          </cell>
          <cell r="H27">
            <v>-28.616327737237636</v>
          </cell>
          <cell r="I27">
            <v>-20087.442871141593</v>
          </cell>
          <cell r="K27">
            <v>-31.254287114159727</v>
          </cell>
          <cell r="L27">
            <v>1695.4428711415921</v>
          </cell>
          <cell r="N27">
            <v>2.6379593769220855</v>
          </cell>
          <cell r="O27">
            <v>5269</v>
          </cell>
          <cell r="Q27">
            <v>12.974636788968235</v>
          </cell>
          <cell r="R27">
            <v>4879.2950662621752</v>
          </cell>
          <cell r="U27">
            <v>12.015008781733997</v>
          </cell>
          <cell r="V27">
            <v>389.70493373782432</v>
          </cell>
          <cell r="X27">
            <v>0.95962800723423924</v>
          </cell>
        </row>
        <row r="28">
          <cell r="A28" t="str">
            <v>OBI Europe</v>
          </cell>
          <cell r="B28" t="str">
            <v>OBI Europe</v>
          </cell>
          <cell r="C28">
            <v>593415</v>
          </cell>
          <cell r="D28">
            <v>722399</v>
          </cell>
          <cell r="E28">
            <v>515870</v>
          </cell>
          <cell r="G28">
            <v>-128984</v>
          </cell>
          <cell r="H28">
            <v>-17.854952733876985</v>
          </cell>
          <cell r="J28">
            <v>-209780.92447940671</v>
          </cell>
          <cell r="L28">
            <v>-29.039481571736225</v>
          </cell>
          <cell r="N28">
            <v>80796.924479406734</v>
          </cell>
          <cell r="Q28">
            <v>11.184528837859242</v>
          </cell>
          <cell r="S28">
            <v>77545</v>
          </cell>
          <cell r="V28">
            <v>15.031887878729137</v>
          </cell>
          <cell r="X28">
            <v>60088.989724085826</v>
          </cell>
          <cell r="Z28">
            <v>11.648087643027473</v>
          </cell>
          <cell r="AA28">
            <v>17456.010275914185</v>
          </cell>
          <cell r="AC28">
            <v>3.3838002357016648</v>
          </cell>
        </row>
        <row r="29">
          <cell r="A29" t="str">
            <v>Ortho Biotech Zug</v>
          </cell>
          <cell r="C29">
            <v>25122</v>
          </cell>
          <cell r="D29">
            <v>38484</v>
          </cell>
          <cell r="E29">
            <v>22125</v>
          </cell>
          <cell r="G29">
            <v>-13362</v>
          </cell>
          <cell r="H29">
            <v>-34.720922980979111</v>
          </cell>
          <cell r="I29">
            <v>-16990.996120498861</v>
          </cell>
          <cell r="K29">
            <v>-44.150805842684925</v>
          </cell>
          <cell r="L29">
            <v>3628.9961204988604</v>
          </cell>
          <cell r="N29">
            <v>9.4298828617058188</v>
          </cell>
          <cell r="O29">
            <v>2997</v>
          </cell>
          <cell r="Q29">
            <v>13.545762711864407</v>
          </cell>
          <cell r="R29">
            <v>2213.7481409303036</v>
          </cell>
          <cell r="U29">
            <v>10.005641314939226</v>
          </cell>
          <cell r="V29">
            <v>783.25185906969625</v>
          </cell>
          <cell r="X29">
            <v>3.5401213969251808</v>
          </cell>
        </row>
        <row r="30">
          <cell r="A30" t="str">
            <v>OBII Sourcing</v>
          </cell>
          <cell r="B30" t="str">
            <v>OBII Sourcing</v>
          </cell>
          <cell r="C30">
            <v>25122</v>
          </cell>
          <cell r="D30">
            <v>38484</v>
          </cell>
          <cell r="E30">
            <v>22125</v>
          </cell>
          <cell r="G30">
            <v>-13362</v>
          </cell>
          <cell r="H30">
            <v>-34.720922980979111</v>
          </cell>
          <cell r="J30">
            <v>-16990.996120498861</v>
          </cell>
          <cell r="L30">
            <v>-44.150805842684903</v>
          </cell>
          <cell r="N30">
            <v>3628.9961204988604</v>
          </cell>
          <cell r="Q30">
            <v>9.4298828617057922</v>
          </cell>
          <cell r="S30">
            <v>2997</v>
          </cell>
          <cell r="V30">
            <v>13.545762711864407</v>
          </cell>
          <cell r="X30">
            <v>2213.7481409303036</v>
          </cell>
          <cell r="Z30">
            <v>10.005641314939227</v>
          </cell>
          <cell r="AA30">
            <v>783.25185906969625</v>
          </cell>
          <cell r="AC30">
            <v>3.5401213969251772</v>
          </cell>
        </row>
        <row r="31">
          <cell r="A31" t="str">
            <v>Ttl Webb</v>
          </cell>
          <cell r="B31" t="str">
            <v>Ttl Webb</v>
          </cell>
          <cell r="C31">
            <v>761867</v>
          </cell>
          <cell r="D31">
            <v>898262</v>
          </cell>
          <cell r="E31">
            <v>669907</v>
          </cell>
          <cell r="G31">
            <v>-136395</v>
          </cell>
          <cell r="H31">
            <v>-15.184322614114812</v>
          </cell>
          <cell r="J31">
            <v>-241153.19332717828</v>
          </cell>
          <cell r="L31">
            <v>-26.846643109379929</v>
          </cell>
          <cell r="N31">
            <v>104758.19332717832</v>
          </cell>
          <cell r="Q31">
            <v>11.662320495265115</v>
          </cell>
          <cell r="S31">
            <v>91960</v>
          </cell>
          <cell r="V31">
            <v>13.727278562546742</v>
          </cell>
          <cell r="X31">
            <v>68685.576574693536</v>
          </cell>
          <cell r="Z31">
            <v>10.253001771095622</v>
          </cell>
          <cell r="AA31">
            <v>23274.423425306464</v>
          </cell>
          <cell r="AC31">
            <v>3.4742767914511208</v>
          </cell>
        </row>
        <row r="32">
          <cell r="A32" t="str">
            <v>Ortho Biotech USA</v>
          </cell>
          <cell r="C32">
            <v>2635000</v>
          </cell>
          <cell r="D32">
            <v>3850750</v>
          </cell>
          <cell r="E32">
            <v>2950000</v>
          </cell>
          <cell r="G32">
            <v>-1215750</v>
          </cell>
          <cell r="H32">
            <v>-31.571771732779329</v>
          </cell>
          <cell r="I32">
            <v>-1215750</v>
          </cell>
          <cell r="K32">
            <v>-31.571771732779325</v>
          </cell>
          <cell r="L32">
            <v>-1.4901161193847657E-10</v>
          </cell>
          <cell r="N32">
            <v>0</v>
          </cell>
          <cell r="O32">
            <v>-315000</v>
          </cell>
          <cell r="Q32">
            <v>-10.677966101694915</v>
          </cell>
          <cell r="R32">
            <v>-315000</v>
          </cell>
          <cell r="U32">
            <v>-10.677966101694913</v>
          </cell>
          <cell r="V32">
            <v>-3.7252902984619141E-11</v>
          </cell>
          <cell r="X32">
            <v>-6.8212102632969615E-15</v>
          </cell>
        </row>
        <row r="33">
          <cell r="A33" t="str">
            <v>Total OBI USA</v>
          </cell>
          <cell r="B33" t="str">
            <v>Total OBI USA</v>
          </cell>
          <cell r="C33">
            <v>2635000</v>
          </cell>
          <cell r="D33">
            <v>3850750</v>
          </cell>
          <cell r="E33">
            <v>2950000</v>
          </cell>
          <cell r="G33">
            <v>-1215750</v>
          </cell>
          <cell r="H33">
            <v>-31.571771732779329</v>
          </cell>
          <cell r="J33">
            <v>-1215750</v>
          </cell>
          <cell r="L33">
            <v>-31.571771732779325</v>
          </cell>
          <cell r="N33">
            <v>-1.4901161193847657E-10</v>
          </cell>
          <cell r="Q33">
            <v>0</v>
          </cell>
          <cell r="S33">
            <v>-315000</v>
          </cell>
          <cell r="V33">
            <v>-10.677966101694915</v>
          </cell>
          <cell r="X33">
            <v>-315000</v>
          </cell>
          <cell r="Z33">
            <v>-10.677966101694913</v>
          </cell>
          <cell r="AA33">
            <v>-3.7252902984619141E-11</v>
          </cell>
          <cell r="AC33">
            <v>-6.8212102632969615E-15</v>
          </cell>
        </row>
        <row r="34">
          <cell r="A34" t="str">
            <v>Centocor USA</v>
          </cell>
          <cell r="C34">
            <v>2300000</v>
          </cell>
          <cell r="D34">
            <v>2400000</v>
          </cell>
          <cell r="E34">
            <v>2000107</v>
          </cell>
          <cell r="G34">
            <v>-100000</v>
          </cell>
          <cell r="H34">
            <v>-4.1666666666666679</v>
          </cell>
          <cell r="I34">
            <v>-100000</v>
          </cell>
          <cell r="K34">
            <v>-4.1666666666666679</v>
          </cell>
          <cell r="L34">
            <v>0</v>
          </cell>
          <cell r="N34">
            <v>0</v>
          </cell>
          <cell r="O34">
            <v>299893</v>
          </cell>
          <cell r="Q34">
            <v>14.993847829141139</v>
          </cell>
          <cell r="R34">
            <v>299893</v>
          </cell>
          <cell r="U34">
            <v>14.993847829141139</v>
          </cell>
          <cell r="V34">
            <v>3.7252902984619141E-11</v>
          </cell>
          <cell r="X34">
            <v>0</v>
          </cell>
        </row>
        <row r="35">
          <cell r="A35" t="str">
            <v>Scios Inc USA</v>
          </cell>
          <cell r="C35">
            <v>417077</v>
          </cell>
          <cell r="D35">
            <v>0</v>
          </cell>
          <cell r="E35">
            <v>174763</v>
          </cell>
          <cell r="G35">
            <v>417077</v>
          </cell>
          <cell r="H35">
            <v>0</v>
          </cell>
          <cell r="I35">
            <v>417077</v>
          </cell>
          <cell r="K35">
            <v>0</v>
          </cell>
          <cell r="L35">
            <v>0</v>
          </cell>
          <cell r="N35">
            <v>0</v>
          </cell>
          <cell r="O35">
            <v>242314</v>
          </cell>
          <cell r="Q35">
            <v>138.65291852394387</v>
          </cell>
          <cell r="R35">
            <v>242314</v>
          </cell>
          <cell r="U35">
            <v>138.65291852394387</v>
          </cell>
          <cell r="V35">
            <v>0</v>
          </cell>
          <cell r="X35">
            <v>0</v>
          </cell>
        </row>
        <row r="36">
          <cell r="A36" t="str">
            <v>Ttl Scodari</v>
          </cell>
          <cell r="B36" t="str">
            <v>Ttl Scodari</v>
          </cell>
          <cell r="C36">
            <v>6113944</v>
          </cell>
          <cell r="D36">
            <v>7149012</v>
          </cell>
          <cell r="E36">
            <v>5794777</v>
          </cell>
          <cell r="G36">
            <v>-1035068</v>
          </cell>
          <cell r="H36">
            <v>-14.478476186639497</v>
          </cell>
          <cell r="J36">
            <v>-1139826.193327178</v>
          </cell>
          <cell r="L36">
            <v>-15.943828228672414</v>
          </cell>
          <cell r="N36">
            <v>104758.19332717822</v>
          </cell>
          <cell r="Q36">
            <v>1.4653520420329187</v>
          </cell>
          <cell r="S36">
            <v>319167</v>
          </cell>
          <cell r="V36">
            <v>5.5078392145202484</v>
          </cell>
          <cell r="X36">
            <v>295892.57657469355</v>
          </cell>
          <cell r="Z36">
            <v>5.1061943639020733</v>
          </cell>
          <cell r="AA36">
            <v>23274.423425306417</v>
          </cell>
          <cell r="AC36">
            <v>0.40164485061817573</v>
          </cell>
        </row>
        <row r="37">
          <cell r="A37" t="str">
            <v>Jan-Cil Denmark</v>
          </cell>
          <cell r="C37">
            <v>41186</v>
          </cell>
          <cell r="D37">
            <v>34833</v>
          </cell>
          <cell r="E37">
            <v>35845</v>
          </cell>
          <cell r="G37">
            <v>6353</v>
          </cell>
          <cell r="H37">
            <v>18.238452042603278</v>
          </cell>
          <cell r="I37">
            <v>404.35982558139528</v>
          </cell>
          <cell r="K37">
            <v>1.1608527131782946</v>
          </cell>
          <cell r="L37">
            <v>5948.6401744186051</v>
          </cell>
          <cell r="N37">
            <v>17.077599329424981</v>
          </cell>
          <cell r="O37">
            <v>5341</v>
          </cell>
          <cell r="Q37">
            <v>14.900265029990237</v>
          </cell>
          <cell r="R37">
            <v>4048.0786828762825</v>
          </cell>
          <cell r="U37">
            <v>11.293286882065232</v>
          </cell>
          <cell r="V37">
            <v>1292.9213171237177</v>
          </cell>
          <cell r="X37">
            <v>3.6069781479250085</v>
          </cell>
        </row>
        <row r="38">
          <cell r="A38" t="str">
            <v>Jan-Cil Finland</v>
          </cell>
          <cell r="C38">
            <v>42742</v>
          </cell>
          <cell r="D38">
            <v>37792</v>
          </cell>
          <cell r="E38">
            <v>36662</v>
          </cell>
          <cell r="G38">
            <v>4950</v>
          </cell>
          <cell r="H38">
            <v>13.098010160880609</v>
          </cell>
          <cell r="I38">
            <v>-1225.43192724766</v>
          </cell>
          <cell r="K38">
            <v>-3.2425696635469414</v>
          </cell>
          <cell r="L38">
            <v>6175.4319272476596</v>
          </cell>
          <cell r="N38">
            <v>16.340579824427554</v>
          </cell>
          <cell r="O38">
            <v>6080</v>
          </cell>
          <cell r="Q38">
            <v>16.58392886367356</v>
          </cell>
          <cell r="R38">
            <v>4747.5644692045807</v>
          </cell>
          <cell r="U38">
            <v>12.949551222531724</v>
          </cell>
          <cell r="V38">
            <v>1332.4355307954202</v>
          </cell>
          <cell r="X38">
            <v>3.6343776411418367</v>
          </cell>
        </row>
        <row r="39">
          <cell r="A39" t="str">
            <v>Jan-Cil Norway</v>
          </cell>
          <cell r="C39">
            <v>30876</v>
          </cell>
          <cell r="D39">
            <v>29497</v>
          </cell>
          <cell r="E39">
            <v>26126</v>
          </cell>
          <cell r="G39">
            <v>1379</v>
          </cell>
          <cell r="H39">
            <v>4.6750517001728991</v>
          </cell>
          <cell r="I39">
            <v>-1225.753798292913</v>
          </cell>
          <cell r="K39">
            <v>-4.1555202166081733</v>
          </cell>
          <cell r="L39">
            <v>2604.753798292913</v>
          </cell>
          <cell r="N39">
            <v>8.8305719167810732</v>
          </cell>
          <cell r="O39">
            <v>4750</v>
          </cell>
          <cell r="Q39">
            <v>18.181122253693641</v>
          </cell>
          <cell r="R39">
            <v>4127.8845843602958</v>
          </cell>
          <cell r="U39">
            <v>15.799910374187766</v>
          </cell>
          <cell r="V39">
            <v>622.11541563970502</v>
          </cell>
          <cell r="X39">
            <v>2.3812118795058725</v>
          </cell>
        </row>
        <row r="40">
          <cell r="A40" t="str">
            <v>Jan-Cil Sweden</v>
          </cell>
          <cell r="C40">
            <v>89417</v>
          </cell>
          <cell r="D40">
            <v>84783</v>
          </cell>
          <cell r="E40">
            <v>78619</v>
          </cell>
          <cell r="G40">
            <v>4634</v>
          </cell>
          <cell r="H40">
            <v>5.4657183633511428</v>
          </cell>
          <cell r="I40">
            <v>-7668.9023323748097</v>
          </cell>
          <cell r="K40">
            <v>-9.0453302340974133</v>
          </cell>
          <cell r="L40">
            <v>12302.902332374812</v>
          </cell>
          <cell r="N40">
            <v>14.511048597448557</v>
          </cell>
          <cell r="O40">
            <v>10798</v>
          </cell>
          <cell r="Q40">
            <v>13.734593418893651</v>
          </cell>
          <cell r="R40">
            <v>7940.7870821622691</v>
          </cell>
          <cell r="U40">
            <v>10.100340989025895</v>
          </cell>
          <cell r="V40">
            <v>2857.2129178377299</v>
          </cell>
          <cell r="X40">
            <v>3.6342524298677588</v>
          </cell>
        </row>
        <row r="41">
          <cell r="A41" t="str">
            <v>Ttl Scandanavia</v>
          </cell>
          <cell r="B41" t="str">
            <v>Ttl Scandanavia</v>
          </cell>
          <cell r="C41">
            <v>204221</v>
          </cell>
          <cell r="D41">
            <v>186905</v>
          </cell>
          <cell r="E41">
            <v>177252</v>
          </cell>
          <cell r="G41">
            <v>17316</v>
          </cell>
          <cell r="H41">
            <v>9.2645996629303653</v>
          </cell>
          <cell r="J41">
            <v>-9715.7282323339878</v>
          </cell>
          <cell r="L41">
            <v>-5.1982174004622594</v>
          </cell>
          <cell r="N41">
            <v>27031.728232333986</v>
          </cell>
          <cell r="Q41">
            <v>14.462817063392627</v>
          </cell>
          <cell r="S41">
            <v>26969</v>
          </cell>
          <cell r="V41">
            <v>15.215061043034776</v>
          </cell>
          <cell r="X41">
            <v>20864.314818603427</v>
          </cell>
          <cell r="Z41">
            <v>11.770989787761733</v>
          </cell>
          <cell r="AA41">
            <v>6104.6851813965759</v>
          </cell>
          <cell r="AC41">
            <v>3.4440712552730406</v>
          </cell>
        </row>
        <row r="42">
          <cell r="A42" t="str">
            <v>Jan-Cil Poland</v>
          </cell>
          <cell r="C42">
            <v>123126</v>
          </cell>
          <cell r="D42">
            <v>115986</v>
          </cell>
          <cell r="E42">
            <v>106145</v>
          </cell>
          <cell r="G42">
            <v>7140</v>
          </cell>
          <cell r="H42">
            <v>6.1559153690962702</v>
          </cell>
          <cell r="I42">
            <v>0</v>
          </cell>
          <cell r="K42">
            <v>0</v>
          </cell>
          <cell r="L42">
            <v>7140</v>
          </cell>
          <cell r="N42">
            <v>6.1559153690962694</v>
          </cell>
          <cell r="O42">
            <v>16981</v>
          </cell>
          <cell r="Q42">
            <v>15.997927363512177</v>
          </cell>
          <cell r="R42">
            <v>14489.287273570024</v>
          </cell>
          <cell r="U42">
            <v>13.650466129888384</v>
          </cell>
          <cell r="V42">
            <v>2491.7127264299734</v>
          </cell>
          <cell r="X42">
            <v>2.3474612336237963</v>
          </cell>
        </row>
        <row r="43">
          <cell r="A43" t="str">
            <v>Jan-Cil Czech Rep</v>
          </cell>
          <cell r="C43">
            <v>43498</v>
          </cell>
          <cell r="D43">
            <v>39671</v>
          </cell>
          <cell r="E43">
            <v>35337</v>
          </cell>
          <cell r="G43">
            <v>3827</v>
          </cell>
          <cell r="H43">
            <v>9.6468453026140004</v>
          </cell>
          <cell r="I43">
            <v>-1578.5002596867273</v>
          </cell>
          <cell r="K43">
            <v>-3.9789777411376761</v>
          </cell>
          <cell r="L43">
            <v>5405.5002596867271</v>
          </cell>
          <cell r="N43">
            <v>13.625823043751675</v>
          </cell>
          <cell r="O43">
            <v>8161</v>
          </cell>
          <cell r="Q43">
            <v>23.094773183914882</v>
          </cell>
          <cell r="R43">
            <v>6720.3425643404689</v>
          </cell>
          <cell r="U43">
            <v>19.017863894333047</v>
          </cell>
          <cell r="V43">
            <v>1440.6574356595299</v>
          </cell>
          <cell r="X43">
            <v>4.0769092895818293</v>
          </cell>
        </row>
        <row r="44">
          <cell r="A44" t="str">
            <v>Jan-Cil E Europe</v>
          </cell>
          <cell r="C44">
            <v>106858</v>
          </cell>
          <cell r="D44">
            <v>97432</v>
          </cell>
          <cell r="E44">
            <v>89821</v>
          </cell>
          <cell r="G44">
            <v>9426</v>
          </cell>
          <cell r="H44">
            <v>9.6744396091633131</v>
          </cell>
          <cell r="I44">
            <v>-6011.9706287665304</v>
          </cell>
          <cell r="K44">
            <v>-6.1704271992430941</v>
          </cell>
          <cell r="L44">
            <v>15437.97062876653</v>
          </cell>
          <cell r="N44">
            <v>15.844866808406408</v>
          </cell>
          <cell r="O44">
            <v>17037</v>
          </cell>
          <cell r="Q44">
            <v>18.967724696897161</v>
          </cell>
          <cell r="R44">
            <v>13705.931846031404</v>
          </cell>
          <cell r="U44">
            <v>15.259161939893124</v>
          </cell>
          <cell r="V44">
            <v>3331.0681539685957</v>
          </cell>
          <cell r="X44">
            <v>3.7085627570040312</v>
          </cell>
        </row>
        <row r="45">
          <cell r="A45" t="str">
            <v>Jan-Cil Russia</v>
          </cell>
          <cell r="C45">
            <v>62060</v>
          </cell>
          <cell r="D45">
            <v>62060</v>
          </cell>
          <cell r="E45">
            <v>50714</v>
          </cell>
          <cell r="G45">
            <v>0</v>
          </cell>
          <cell r="H45">
            <v>0</v>
          </cell>
          <cell r="I45">
            <v>0</v>
          </cell>
          <cell r="K45">
            <v>0</v>
          </cell>
          <cell r="L45">
            <v>0</v>
          </cell>
          <cell r="N45">
            <v>0</v>
          </cell>
          <cell r="O45">
            <v>11346</v>
          </cell>
          <cell r="Q45">
            <v>22.372520408565684</v>
          </cell>
          <cell r="R45">
            <v>11346</v>
          </cell>
          <cell r="U45">
            <v>22.372520408565673</v>
          </cell>
          <cell r="V45">
            <v>2.3283064365386963E-12</v>
          </cell>
          <cell r="X45">
            <v>1.3642420526593923E-14</v>
          </cell>
        </row>
        <row r="46">
          <cell r="A46" t="str">
            <v>Jan-Cil Hungary</v>
          </cell>
          <cell r="C46">
            <v>60623</v>
          </cell>
          <cell r="D46">
            <v>53656</v>
          </cell>
          <cell r="E46">
            <v>44325</v>
          </cell>
          <cell r="G46">
            <v>6967</v>
          </cell>
          <cell r="H46">
            <v>12.98456836141345</v>
          </cell>
          <cell r="I46">
            <v>0</v>
          </cell>
          <cell r="K46">
            <v>0</v>
          </cell>
          <cell r="L46">
            <v>6967</v>
          </cell>
          <cell r="N46">
            <v>12.98456836141345</v>
          </cell>
          <cell r="O46">
            <v>16298</v>
          </cell>
          <cell r="Q46">
            <v>36.769317540891144</v>
          </cell>
          <cell r="R46">
            <v>14601.255542425703</v>
          </cell>
          <cell r="U46">
            <v>32.941354861648513</v>
          </cell>
          <cell r="V46">
            <v>1696.7444575743004</v>
          </cell>
          <cell r="X46">
            <v>3.8279626792426416</v>
          </cell>
        </row>
        <row r="47">
          <cell r="A47" t="str">
            <v>Ttl New Europe</v>
          </cell>
          <cell r="B47" t="str">
            <v>Ttl New Europe</v>
          </cell>
          <cell r="C47">
            <v>396165</v>
          </cell>
          <cell r="D47">
            <v>368805</v>
          </cell>
          <cell r="E47">
            <v>326342</v>
          </cell>
          <cell r="G47">
            <v>27360</v>
          </cell>
          <cell r="H47">
            <v>7.4185545206816608</v>
          </cell>
          <cell r="J47">
            <v>-7590.4708884532574</v>
          </cell>
          <cell r="L47">
            <v>-2.0581258086124801</v>
          </cell>
          <cell r="N47">
            <v>34950.470888453259</v>
          </cell>
          <cell r="Q47">
            <v>9.4766803292941386</v>
          </cell>
          <cell r="S47">
            <v>69823</v>
          </cell>
          <cell r="V47">
            <v>21.395652413725479</v>
          </cell>
          <cell r="X47">
            <v>60862.817226367602</v>
          </cell>
          <cell r="Z47">
            <v>18.65001048788314</v>
          </cell>
          <cell r="AA47">
            <v>8960.1827736324067</v>
          </cell>
          <cell r="AC47">
            <v>2.7456419258423375</v>
          </cell>
        </row>
        <row r="48">
          <cell r="A48" t="str">
            <v>Jan-Cil Greece</v>
          </cell>
          <cell r="C48">
            <v>215421</v>
          </cell>
          <cell r="D48">
            <v>205101</v>
          </cell>
          <cell r="E48">
            <v>191826</v>
          </cell>
          <cell r="G48">
            <v>10320</v>
          </cell>
          <cell r="H48">
            <v>5.0316673248789625</v>
          </cell>
          <cell r="I48">
            <v>-20801.481054462314</v>
          </cell>
          <cell r="K48">
            <v>-10.142067105700271</v>
          </cell>
          <cell r="L48">
            <v>31121.481054462318</v>
          </cell>
          <cell r="N48">
            <v>15.173734430579234</v>
          </cell>
          <cell r="O48">
            <v>23595</v>
          </cell>
          <cell r="Q48">
            <v>12.300209564918207</v>
          </cell>
          <cell r="R48">
            <v>16880.869551329444</v>
          </cell>
          <cell r="U48">
            <v>8.8000946437549867</v>
          </cell>
          <cell r="V48">
            <v>6714.1304486705576</v>
          </cell>
          <cell r="X48">
            <v>3.5001149211632172</v>
          </cell>
        </row>
        <row r="49">
          <cell r="A49" t="str">
            <v>Jan-Cil Italy</v>
          </cell>
          <cell r="C49">
            <v>275295</v>
          </cell>
          <cell r="D49">
            <v>254068</v>
          </cell>
          <cell r="E49">
            <v>254429</v>
          </cell>
          <cell r="G49">
            <v>21227</v>
          </cell>
          <cell r="H49">
            <v>8.3548498827085655</v>
          </cell>
          <cell r="I49">
            <v>-18544.005095420831</v>
          </cell>
          <cell r="K49">
            <v>-7.2988353887230302</v>
          </cell>
          <cell r="L49">
            <v>39771.005095420835</v>
          </cell>
          <cell r="N49">
            <v>15.653685271431598</v>
          </cell>
          <cell r="O49">
            <v>20866</v>
          </cell>
          <cell r="Q49">
            <v>8.2011091502934015</v>
          </cell>
          <cell r="R49">
            <v>12285.330415159637</v>
          </cell>
          <cell r="U49">
            <v>4.8285888853706282</v>
          </cell>
          <cell r="V49">
            <v>8580.6695848403615</v>
          </cell>
          <cell r="X49">
            <v>3.3725202649227732</v>
          </cell>
        </row>
        <row r="50">
          <cell r="A50" t="str">
            <v>Ttl Cermak</v>
          </cell>
          <cell r="B50" t="str">
            <v>Ttl Cermak</v>
          </cell>
          <cell r="C50">
            <v>1091102</v>
          </cell>
          <cell r="D50">
            <v>1014879</v>
          </cell>
          <cell r="E50">
            <v>949849</v>
          </cell>
          <cell r="G50">
            <v>76223</v>
          </cell>
          <cell r="H50">
            <v>7.5105505188303248</v>
          </cell>
          <cell r="J50">
            <v>-56651.685270670394</v>
          </cell>
          <cell r="L50">
            <v>-5.5821122784756003</v>
          </cell>
          <cell r="N50">
            <v>132874.68527067039</v>
          </cell>
          <cell r="Q50">
            <v>13.092662797305925</v>
          </cell>
          <cell r="S50">
            <v>141253</v>
          </cell>
          <cell r="V50">
            <v>14.871100564405499</v>
          </cell>
          <cell r="X50">
            <v>110893.33201146011</v>
          </cell>
          <cell r="Z50">
            <v>11.674838001772926</v>
          </cell>
          <cell r="AA50">
            <v>30359.667988539877</v>
          </cell>
          <cell r="AC50">
            <v>3.1962625626325734</v>
          </cell>
        </row>
        <row r="51">
          <cell r="A51" t="str">
            <v>Jan-Cil France</v>
          </cell>
          <cell r="C51">
            <v>619407</v>
          </cell>
          <cell r="D51">
            <v>565072</v>
          </cell>
          <cell r="E51">
            <v>558733</v>
          </cell>
          <cell r="G51">
            <v>54335</v>
          </cell>
          <cell r="H51">
            <v>9.6155888099215669</v>
          </cell>
          <cell r="I51">
            <v>-35148.225292272444</v>
          </cell>
          <cell r="K51">
            <v>-6.2201321764788284</v>
          </cell>
          <cell r="L51">
            <v>89483.225292272444</v>
          </cell>
          <cell r="N51">
            <v>15.835720986400398</v>
          </cell>
          <cell r="O51">
            <v>60674</v>
          </cell>
          <cell r="Q51">
            <v>10.859211823894418</v>
          </cell>
          <cell r="R51">
            <v>41367.583347549182</v>
          </cell>
          <cell r="U51">
            <v>7.4038195967571596</v>
          </cell>
          <cell r="V51">
            <v>19306.416652450822</v>
          </cell>
          <cell r="X51">
            <v>3.4553922271372572</v>
          </cell>
        </row>
        <row r="52">
          <cell r="A52" t="str">
            <v>Ttl Pharm France</v>
          </cell>
          <cell r="B52" t="str">
            <v>Ttl Pharm France</v>
          </cell>
          <cell r="C52">
            <v>619407</v>
          </cell>
          <cell r="D52">
            <v>565072</v>
          </cell>
          <cell r="E52">
            <v>558733</v>
          </cell>
          <cell r="G52">
            <v>54335</v>
          </cell>
          <cell r="H52">
            <v>9.6155888099215669</v>
          </cell>
          <cell r="J52">
            <v>-35148.225292272444</v>
          </cell>
          <cell r="L52">
            <v>-6.2201321764788258</v>
          </cell>
          <cell r="N52">
            <v>89483.225292272444</v>
          </cell>
          <cell r="Q52">
            <v>15.835720986400394</v>
          </cell>
          <cell r="S52">
            <v>60674</v>
          </cell>
          <cell r="V52">
            <v>10.859211823894418</v>
          </cell>
          <cell r="X52">
            <v>41367.583347549182</v>
          </cell>
          <cell r="Z52">
            <v>7.4038195967571596</v>
          </cell>
          <cell r="AA52">
            <v>19306.416652450822</v>
          </cell>
          <cell r="AC52">
            <v>3.4553922271372572</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YTD
Elimination: Exclude All
Non-Operating Co's: Excluded</v>
          </cell>
          <cell r="T55" t="str">
            <v xml:space="preserve">Page 2 of 3
Date : 05/30/03
Time : 13:54:08
</v>
          </cell>
        </row>
        <row r="59">
          <cell r="G59" t="str">
            <v>2004 DEC UJUNY2 vs 2004 DEC BPY2</v>
          </cell>
          <cell r="O59" t="str">
            <v xml:space="preserve">2004 DEC UJUNY2 vs 2003 DEC UJUNY1 </v>
          </cell>
        </row>
        <row r="60">
          <cell r="C60" t="str">
            <v xml:space="preserve">2004      </v>
          </cell>
          <cell r="D60" t="str">
            <v xml:space="preserve">2004        </v>
          </cell>
          <cell r="E60" t="str">
            <v xml:space="preserve">2003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UJUNY2</v>
          </cell>
          <cell r="D62" t="str">
            <v>DEC BPY2</v>
          </cell>
          <cell r="E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362456</v>
          </cell>
          <cell r="D65">
            <v>333799</v>
          </cell>
          <cell r="E65">
            <v>301144</v>
          </cell>
          <cell r="G65">
            <v>28657</v>
          </cell>
          <cell r="H65">
            <v>8.585106606071319</v>
          </cell>
          <cell r="I65">
            <v>15266.364645783315</v>
          </cell>
          <cell r="K65">
            <v>4.5735201860351031</v>
          </cell>
          <cell r="L65">
            <v>13390.635354216685</v>
          </cell>
          <cell r="N65">
            <v>4.011586420036215</v>
          </cell>
          <cell r="O65">
            <v>61312</v>
          </cell>
          <cell r="Q65">
            <v>20.359695029620379</v>
          </cell>
          <cell r="R65">
            <v>58233.330943345441</v>
          </cell>
          <cell r="U65">
            <v>19.337370475037005</v>
          </cell>
          <cell r="V65">
            <v>3078.6690566545726</v>
          </cell>
          <cell r="X65">
            <v>1.0223245545833719</v>
          </cell>
        </row>
        <row r="66">
          <cell r="A66" t="str">
            <v>Jan-Cil So. Africa</v>
          </cell>
          <cell r="C66">
            <v>47837</v>
          </cell>
          <cell r="D66">
            <v>39624</v>
          </cell>
          <cell r="E66">
            <v>43118</v>
          </cell>
          <cell r="G66">
            <v>8213</v>
          </cell>
          <cell r="H66">
            <v>20.727336967494448</v>
          </cell>
          <cell r="I66">
            <v>-608.66057897399253</v>
          </cell>
          <cell r="K66">
            <v>-1.5360907000151236</v>
          </cell>
          <cell r="L66">
            <v>8821.6605789739933</v>
          </cell>
          <cell r="N66">
            <v>22.263427667509571</v>
          </cell>
          <cell r="O66">
            <v>4719</v>
          </cell>
          <cell r="Q66">
            <v>10.944385175564731</v>
          </cell>
          <cell r="R66">
            <v>4311.7120776493148</v>
          </cell>
          <cell r="U66">
            <v>9.9997960889867681</v>
          </cell>
          <cell r="V66">
            <v>407.28792235068511</v>
          </cell>
          <cell r="X66">
            <v>0.94458908657796203</v>
          </cell>
        </row>
        <row r="67">
          <cell r="A67" t="str">
            <v>Ttl McDonald</v>
          </cell>
          <cell r="B67" t="str">
            <v>Ttl McDonald</v>
          </cell>
          <cell r="C67">
            <v>410293</v>
          </cell>
          <cell r="D67">
            <v>373423</v>
          </cell>
          <cell r="E67">
            <v>344262</v>
          </cell>
          <cell r="G67">
            <v>36870</v>
          </cell>
          <cell r="H67">
            <v>9.873521448866299</v>
          </cell>
          <cell r="J67">
            <v>14657.704066809323</v>
          </cell>
          <cell r="L67">
            <v>3.9252279765331335</v>
          </cell>
          <cell r="N67">
            <v>22212.295933190679</v>
          </cell>
          <cell r="Q67">
            <v>5.9482934723331651</v>
          </cell>
          <cell r="S67">
            <v>66031</v>
          </cell>
          <cell r="V67">
            <v>19.180449773718856</v>
          </cell>
          <cell r="X67">
            <v>62545.043020994759</v>
          </cell>
          <cell r="Z67">
            <v>18.167861402360636</v>
          </cell>
          <cell r="AA67">
            <v>3485.9569790052342</v>
          </cell>
          <cell r="AC67">
            <v>1.0125883713582153</v>
          </cell>
        </row>
        <row r="68">
          <cell r="A68" t="str">
            <v>Jan-Cil Austria</v>
          </cell>
          <cell r="C68">
            <v>104108</v>
          </cell>
          <cell r="D68">
            <v>106177</v>
          </cell>
          <cell r="E68">
            <v>90579</v>
          </cell>
          <cell r="G68">
            <v>-2069</v>
          </cell>
          <cell r="H68">
            <v>-1.9486329431044389</v>
          </cell>
          <cell r="I68">
            <v>-17109.161279667816</v>
          </cell>
          <cell r="K68">
            <v>-16.113811164063605</v>
          </cell>
          <cell r="L68">
            <v>15040.161279667818</v>
          </cell>
          <cell r="N68">
            <v>14.16517822095917</v>
          </cell>
          <cell r="O68">
            <v>13529</v>
          </cell>
          <cell r="Q68">
            <v>14.9361330992835</v>
          </cell>
          <cell r="R68">
            <v>10283.706978841745</v>
          </cell>
          <cell r="U68">
            <v>11.353301514525162</v>
          </cell>
          <cell r="V68">
            <v>3245.2930211582548</v>
          </cell>
          <cell r="X68">
            <v>3.5828315847583347</v>
          </cell>
        </row>
        <row r="69">
          <cell r="A69" t="str">
            <v>Jan-Cil Germany</v>
          </cell>
          <cell r="C69">
            <v>511469</v>
          </cell>
          <cell r="D69">
            <v>369528</v>
          </cell>
          <cell r="E69">
            <v>414525</v>
          </cell>
          <cell r="G69">
            <v>141941</v>
          </cell>
          <cell r="H69">
            <v>38.411432963131347</v>
          </cell>
          <cell r="I69">
            <v>68050.907345643864</v>
          </cell>
          <cell r="K69">
            <v>18.41562949103826</v>
          </cell>
          <cell r="L69">
            <v>73890.092654356136</v>
          </cell>
          <cell r="N69">
            <v>19.99580347209309</v>
          </cell>
          <cell r="O69">
            <v>96944</v>
          </cell>
          <cell r="Q69">
            <v>23.386767987455521</v>
          </cell>
          <cell r="R69">
            <v>81002.568105048209</v>
          </cell>
          <cell r="U69">
            <v>19.541057380145517</v>
          </cell>
          <cell r="V69">
            <v>15941.431894951798</v>
          </cell>
          <cell r="X69">
            <v>3.8457106073099956</v>
          </cell>
        </row>
        <row r="70">
          <cell r="A70" t="str">
            <v>Jan-Cil Switzerland</v>
          </cell>
          <cell r="C70">
            <v>80964</v>
          </cell>
          <cell r="D70">
            <v>78109</v>
          </cell>
          <cell r="E70">
            <v>74320</v>
          </cell>
          <cell r="G70">
            <v>2855</v>
          </cell>
          <cell r="H70">
            <v>3.655148574428043</v>
          </cell>
          <cell r="I70">
            <v>-6785.9711688084599</v>
          </cell>
          <cell r="K70">
            <v>-8.6878223620945878</v>
          </cell>
          <cell r="L70">
            <v>9640.9711688084608</v>
          </cell>
          <cell r="N70">
            <v>12.342970936522629</v>
          </cell>
          <cell r="O70">
            <v>6644</v>
          </cell>
          <cell r="Q70">
            <v>8.9397201291711514</v>
          </cell>
          <cell r="R70">
            <v>4829.1821898673525</v>
          </cell>
          <cell r="U70">
            <v>6.4978231833521969</v>
          </cell>
          <cell r="V70">
            <v>1814.817810132648</v>
          </cell>
          <cell r="X70">
            <v>2.4418969458189541</v>
          </cell>
        </row>
        <row r="71">
          <cell r="A71" t="str">
            <v>Ttl Peeters</v>
          </cell>
          <cell r="B71" t="str">
            <v>Ttl Peeters</v>
          </cell>
          <cell r="C71">
            <v>696541</v>
          </cell>
          <cell r="D71">
            <v>553814</v>
          </cell>
          <cell r="E71">
            <v>579424</v>
          </cell>
          <cell r="G71">
            <v>142727</v>
          </cell>
          <cell r="H71">
            <v>25.771648965176038</v>
          </cell>
          <cell r="J71">
            <v>44155.774897167583</v>
          </cell>
          <cell r="L71">
            <v>7.9730333464245335</v>
          </cell>
          <cell r="N71">
            <v>98571.225102832424</v>
          </cell>
          <cell r="Q71">
            <v>17.798615618751505</v>
          </cell>
          <cell r="S71">
            <v>117117</v>
          </cell>
          <cell r="V71">
            <v>20.212659468713756</v>
          </cell>
          <cell r="X71">
            <v>96115.457273757289</v>
          </cell>
          <cell r="Z71">
            <v>16.588104267989813</v>
          </cell>
          <cell r="AA71">
            <v>21001.542726242711</v>
          </cell>
          <cell r="AC71">
            <v>3.6245552007239441</v>
          </cell>
        </row>
        <row r="72">
          <cell r="A72" t="str">
            <v>Jan-Cil Portugal</v>
          </cell>
          <cell r="C72">
            <v>94469</v>
          </cell>
          <cell r="D72">
            <v>88234</v>
          </cell>
          <cell r="E72">
            <v>80557</v>
          </cell>
          <cell r="G72">
            <v>6235</v>
          </cell>
          <cell r="H72">
            <v>7.0664369744089575</v>
          </cell>
          <cell r="I72">
            <v>-7412.7862545140733</v>
          </cell>
          <cell r="K72">
            <v>-8.4012809739035657</v>
          </cell>
          <cell r="L72">
            <v>13647.786254514074</v>
          </cell>
          <cell r="N72">
            <v>15.467717948312526</v>
          </cell>
          <cell r="O72">
            <v>13912</v>
          </cell>
          <cell r="Q72">
            <v>17.269759300867708</v>
          </cell>
          <cell r="R72">
            <v>10968.024931684369</v>
          </cell>
          <cell r="U72">
            <v>13.615235090289323</v>
          </cell>
          <cell r="V72">
            <v>2943.9750683156308</v>
          </cell>
          <cell r="X72">
            <v>3.6545242105783835</v>
          </cell>
        </row>
        <row r="73">
          <cell r="A73" t="str">
            <v>Jan-Cil Spain</v>
          </cell>
          <cell r="C73">
            <v>379530</v>
          </cell>
          <cell r="D73">
            <v>340962</v>
          </cell>
          <cell r="E73">
            <v>335262</v>
          </cell>
          <cell r="G73">
            <v>38568</v>
          </cell>
          <cell r="H73">
            <v>11.311524451405141</v>
          </cell>
          <cell r="I73">
            <v>-16262.433099605623</v>
          </cell>
          <cell r="K73">
            <v>-4.7695734714148861</v>
          </cell>
          <cell r="L73">
            <v>54830.433099605631</v>
          </cell>
          <cell r="N73">
            <v>16.081097922820025</v>
          </cell>
          <cell r="O73">
            <v>44268</v>
          </cell>
          <cell r="Q73">
            <v>13.204001646473502</v>
          </cell>
          <cell r="R73">
            <v>32438.706766306554</v>
          </cell>
          <cell r="U73">
            <v>9.6756288414155378</v>
          </cell>
          <cell r="V73">
            <v>11829.293233693446</v>
          </cell>
          <cell r="X73">
            <v>3.5283728050579679</v>
          </cell>
        </row>
        <row r="74">
          <cell r="A74" t="str">
            <v>Ttl Sotoca</v>
          </cell>
          <cell r="B74" t="str">
            <v>Ttl Sotoca</v>
          </cell>
          <cell r="C74">
            <v>473999</v>
          </cell>
          <cell r="D74">
            <v>429196</v>
          </cell>
          <cell r="E74">
            <v>415819</v>
          </cell>
          <cell r="G74">
            <v>44803</v>
          </cell>
          <cell r="H74">
            <v>10.438820492269267</v>
          </cell>
          <cell r="J74">
            <v>-23675.219354119698</v>
          </cell>
          <cell r="L74">
            <v>-5.516178937855825</v>
          </cell>
          <cell r="N74">
            <v>68478.21935411969</v>
          </cell>
          <cell r="Q74">
            <v>15.954999430125092</v>
          </cell>
          <cell r="S74">
            <v>58180</v>
          </cell>
          <cell r="V74">
            <v>13.991664642548804</v>
          </cell>
          <cell r="X74">
            <v>43406.731697990923</v>
          </cell>
          <cell r="Z74">
            <v>10.438852408858404</v>
          </cell>
          <cell r="AA74">
            <v>14773.268302009077</v>
          </cell>
          <cell r="AC74">
            <v>3.5528122336904016</v>
          </cell>
        </row>
        <row r="75">
          <cell r="A75" t="str">
            <v>Jan-Cil Egypt</v>
          </cell>
          <cell r="C75">
            <v>4211</v>
          </cell>
          <cell r="D75">
            <v>7924</v>
          </cell>
          <cell r="E75">
            <v>4007</v>
          </cell>
          <cell r="G75">
            <v>-3713</v>
          </cell>
          <cell r="H75">
            <v>-46.857647652700656</v>
          </cell>
          <cell r="I75">
            <v>-2492.0634781896151</v>
          </cell>
          <cell r="K75">
            <v>-31.449564338586764</v>
          </cell>
          <cell r="L75">
            <v>-1220.9365218103851</v>
          </cell>
          <cell r="N75">
            <v>-15.408083314113888</v>
          </cell>
          <cell r="O75">
            <v>204</v>
          </cell>
          <cell r="Q75">
            <v>5.091090591464936</v>
          </cell>
          <cell r="R75">
            <v>400.59462657784013</v>
          </cell>
          <cell r="U75">
            <v>9.9973702664796615</v>
          </cell>
          <cell r="V75">
            <v>-196.59462657784019</v>
          </cell>
          <cell r="X75">
            <v>-4.9062796750147255</v>
          </cell>
        </row>
        <row r="76">
          <cell r="A76" t="str">
            <v>Jan-Cil Israel</v>
          </cell>
          <cell r="C76">
            <v>15962</v>
          </cell>
          <cell r="D76">
            <v>13725</v>
          </cell>
          <cell r="E76">
            <v>13714</v>
          </cell>
          <cell r="G76">
            <v>2237</v>
          </cell>
          <cell r="H76">
            <v>16.29872495446266</v>
          </cell>
          <cell r="I76">
            <v>1718.109515875364</v>
          </cell>
          <cell r="K76">
            <v>12.518102119310484</v>
          </cell>
          <cell r="L76">
            <v>518.89048412463626</v>
          </cell>
          <cell r="N76">
            <v>3.7806228351521738</v>
          </cell>
          <cell r="O76">
            <v>2248</v>
          </cell>
          <cell r="Q76">
            <v>16.39200816683681</v>
          </cell>
          <cell r="R76">
            <v>1977.9431828978622</v>
          </cell>
          <cell r="U76">
            <v>14.422802850356298</v>
          </cell>
          <cell r="V76">
            <v>270.0568171021377</v>
          </cell>
          <cell r="X76">
            <v>1.9692053164805112</v>
          </cell>
        </row>
        <row r="77">
          <cell r="A77" t="str">
            <v>Jan-Cil ME/W Africa</v>
          </cell>
          <cell r="C77">
            <v>179115</v>
          </cell>
          <cell r="D77">
            <v>170628</v>
          </cell>
          <cell r="E77">
            <v>165907</v>
          </cell>
          <cell r="G77">
            <v>8487</v>
          </cell>
          <cell r="H77">
            <v>4.9739784794992614</v>
          </cell>
          <cell r="I77">
            <v>-17388.649300009398</v>
          </cell>
          <cell r="K77">
            <v>-10.190970590998779</v>
          </cell>
          <cell r="L77">
            <v>25875.649300009394</v>
          </cell>
          <cell r="N77">
            <v>15.164949070498041</v>
          </cell>
          <cell r="O77">
            <v>13208</v>
          </cell>
          <cell r="Q77">
            <v>7.9610866328726333</v>
          </cell>
          <cell r="R77">
            <v>7626.2777386415737</v>
          </cell>
          <cell r="U77">
            <v>4.5967184860443346</v>
          </cell>
          <cell r="V77">
            <v>5581.7222613584263</v>
          </cell>
          <cell r="X77">
            <v>3.3643681468282982</v>
          </cell>
        </row>
        <row r="78">
          <cell r="A78" t="str">
            <v>Jan-Cil Pakistan</v>
          </cell>
          <cell r="C78">
            <v>10143</v>
          </cell>
          <cell r="D78">
            <v>10263</v>
          </cell>
          <cell r="E78">
            <v>9288</v>
          </cell>
          <cell r="G78">
            <v>-120</v>
          </cell>
          <cell r="H78">
            <v>-1.1692487576731951</v>
          </cell>
          <cell r="I78">
            <v>-233.08651621677225</v>
          </cell>
          <cell r="K78">
            <v>-2.2711343293069497</v>
          </cell>
          <cell r="L78">
            <v>113.08651621677225</v>
          </cell>
          <cell r="N78">
            <v>1.1018855716337548</v>
          </cell>
          <cell r="O78">
            <v>855</v>
          </cell>
          <cell r="Q78">
            <v>9.2054263565891468</v>
          </cell>
          <cell r="R78">
            <v>835.6333921635204</v>
          </cell>
          <cell r="U78">
            <v>8.9969142136468605</v>
          </cell>
          <cell r="V78">
            <v>19.36660783647967</v>
          </cell>
          <cell r="X78">
            <v>0.20851214294228612</v>
          </cell>
        </row>
        <row r="79">
          <cell r="A79" t="str">
            <v>Jan-Cil Turkey</v>
          </cell>
          <cell r="C79">
            <v>32066</v>
          </cell>
          <cell r="D79">
            <v>29121</v>
          </cell>
          <cell r="E79">
            <v>25655</v>
          </cell>
          <cell r="G79">
            <v>2945</v>
          </cell>
          <cell r="H79">
            <v>10.112976889529893</v>
          </cell>
          <cell r="I79">
            <v>2945</v>
          </cell>
          <cell r="K79">
            <v>10.112976889529895</v>
          </cell>
          <cell r="L79">
            <v>0</v>
          </cell>
          <cell r="N79">
            <v>-3.4106051316484808E-15</v>
          </cell>
          <cell r="O79">
            <v>6411</v>
          </cell>
          <cell r="Q79">
            <v>24.989280841941142</v>
          </cell>
          <cell r="R79">
            <v>6411</v>
          </cell>
          <cell r="U79">
            <v>24.989280841941142</v>
          </cell>
          <cell r="V79">
            <v>1.1641532182693482E-12</v>
          </cell>
          <cell r="X79">
            <v>0</v>
          </cell>
        </row>
        <row r="80">
          <cell r="A80" t="str">
            <v>Ttl MEWA</v>
          </cell>
          <cell r="B80" t="str">
            <v>Ttl MEWA</v>
          </cell>
          <cell r="C80">
            <v>241497</v>
          </cell>
          <cell r="D80">
            <v>231661</v>
          </cell>
          <cell r="E80">
            <v>218571</v>
          </cell>
          <cell r="G80">
            <v>9836</v>
          </cell>
          <cell r="H80">
            <v>4.2458592512334841</v>
          </cell>
          <cell r="J80">
            <v>-15450.689778540422</v>
          </cell>
          <cell r="L80">
            <v>-6.66952563380993</v>
          </cell>
          <cell r="N80">
            <v>25286.689778540425</v>
          </cell>
          <cell r="Q80">
            <v>10.915384885043414</v>
          </cell>
          <cell r="S80">
            <v>22926</v>
          </cell>
          <cell r="V80">
            <v>10.489040174588578</v>
          </cell>
          <cell r="X80">
            <v>17251.448940280796</v>
          </cell>
          <cell r="Z80">
            <v>7.8928352527466119</v>
          </cell>
          <cell r="AA80">
            <v>5674.5510597192033</v>
          </cell>
          <cell r="AC80">
            <v>2.5962049218419669</v>
          </cell>
        </row>
        <row r="81">
          <cell r="A81" t="str">
            <v>Jan-Cil Belgium</v>
          </cell>
          <cell r="C81">
            <v>209188</v>
          </cell>
          <cell r="D81">
            <v>208816</v>
          </cell>
          <cell r="E81">
            <v>195602</v>
          </cell>
          <cell r="G81">
            <v>372</v>
          </cell>
          <cell r="H81">
            <v>0.17814726840855108</v>
          </cell>
          <cell r="I81">
            <v>-29847.748097390569</v>
          </cell>
          <cell r="K81">
            <v>-14.293803203485638</v>
          </cell>
          <cell r="L81">
            <v>30219.748097390569</v>
          </cell>
          <cell r="N81">
            <v>14.471950471894191</v>
          </cell>
          <cell r="O81">
            <v>13586</v>
          </cell>
          <cell r="Q81">
            <v>6.9457367511579644</v>
          </cell>
          <cell r="R81">
            <v>7066.9168242623964</v>
          </cell>
          <cell r="U81">
            <v>3.6129062199069519</v>
          </cell>
          <cell r="V81">
            <v>6519.0831757376027</v>
          </cell>
          <cell r="X81">
            <v>3.3328305312510125</v>
          </cell>
        </row>
        <row r="82">
          <cell r="A82" t="str">
            <v>Jan-Cil Holland</v>
          </cell>
          <cell r="C82">
            <v>133749</v>
          </cell>
          <cell r="D82">
            <v>129238</v>
          </cell>
          <cell r="E82">
            <v>115436</v>
          </cell>
          <cell r="G82">
            <v>4511</v>
          </cell>
          <cell r="H82">
            <v>3.4904594623872236</v>
          </cell>
          <cell r="I82">
            <v>-14811.568584276631</v>
          </cell>
          <cell r="K82">
            <v>-11.460691580089936</v>
          </cell>
          <cell r="L82">
            <v>19322.568584276632</v>
          </cell>
          <cell r="N82">
            <v>14.951151042477157</v>
          </cell>
          <cell r="O82">
            <v>18313</v>
          </cell>
          <cell r="Q82">
            <v>15.864201808794483</v>
          </cell>
          <cell r="R82">
            <v>14143.982188670345</v>
          </cell>
          <cell r="U82">
            <v>12.252661378313821</v>
          </cell>
          <cell r="V82">
            <v>4169.0178113296561</v>
          </cell>
          <cell r="X82">
            <v>3.6115404304806633</v>
          </cell>
        </row>
        <row r="83">
          <cell r="A83" t="str">
            <v>Ttl Van Steenbergen</v>
          </cell>
          <cell r="B83" t="str">
            <v>Ttl Van Steenbergen</v>
          </cell>
          <cell r="C83">
            <v>584434</v>
          </cell>
          <cell r="D83">
            <v>569715</v>
          </cell>
          <cell r="E83">
            <v>529609</v>
          </cell>
          <cell r="G83">
            <v>14719</v>
          </cell>
          <cell r="H83">
            <v>2.583572487998385</v>
          </cell>
          <cell r="J83">
            <v>-60110.006460207631</v>
          </cell>
          <cell r="L83">
            <v>-10.550890613764361</v>
          </cell>
          <cell r="N83">
            <v>74829.006460207631</v>
          </cell>
          <cell r="Q83">
            <v>13.134463101762744</v>
          </cell>
          <cell r="S83">
            <v>54825</v>
          </cell>
          <cell r="V83">
            <v>10.351976646922539</v>
          </cell>
          <cell r="X83">
            <v>38462.347953213539</v>
          </cell>
          <cell r="Z83">
            <v>7.2624045197897953</v>
          </cell>
          <cell r="AA83">
            <v>16362.652046786459</v>
          </cell>
          <cell r="AC83">
            <v>3.0895721271327434</v>
          </cell>
        </row>
        <row r="85">
          <cell r="A85" t="str">
            <v>Ttl Gorsky</v>
          </cell>
          <cell r="B85" t="str">
            <v>Ttl Gorsky</v>
          </cell>
          <cell r="C85">
            <v>3875776</v>
          </cell>
          <cell r="D85">
            <v>3506099</v>
          </cell>
          <cell r="E85">
            <v>3377696</v>
          </cell>
          <cell r="G85">
            <v>369677</v>
          </cell>
          <cell r="H85">
            <v>10.543826628968549</v>
          </cell>
          <cell r="J85">
            <v>-116771.65741329324</v>
          </cell>
          <cell r="L85">
            <v>-3.3305293836053478</v>
          </cell>
          <cell r="N85">
            <v>486448.65741329326</v>
          </cell>
          <cell r="Q85">
            <v>13.874356012573902</v>
          </cell>
          <cell r="S85">
            <v>498080</v>
          </cell>
          <cell r="V85">
            <v>14.74614648565176</v>
          </cell>
          <cell r="X85">
            <v>392790.49530496576</v>
          </cell>
          <cell r="Z85">
            <v>11.628947522363342</v>
          </cell>
          <cell r="AA85">
            <v>105289.50469503432</v>
          </cell>
          <cell r="AC85">
            <v>3.1171989632884176</v>
          </cell>
        </row>
        <row r="86">
          <cell r="A86" t="str">
            <v>Jan-Cil Argentina</v>
          </cell>
          <cell r="C86">
            <v>23334</v>
          </cell>
          <cell r="D86">
            <v>17290</v>
          </cell>
          <cell r="E86">
            <v>17767</v>
          </cell>
          <cell r="G86">
            <v>6044</v>
          </cell>
          <cell r="H86">
            <v>34.956622325043377</v>
          </cell>
          <cell r="I86">
            <v>1577.1428571428573</v>
          </cell>
          <cell r="K86">
            <v>9.1217053623068676</v>
          </cell>
          <cell r="L86">
            <v>4466.8571428571422</v>
          </cell>
          <cell r="N86">
            <v>25.834916962736507</v>
          </cell>
          <cell r="O86">
            <v>5567</v>
          </cell>
          <cell r="Q86">
            <v>31.333370856081498</v>
          </cell>
          <cell r="R86">
            <v>4915.7748240661967</v>
          </cell>
          <cell r="U86">
            <v>27.668007114685633</v>
          </cell>
          <cell r="V86">
            <v>651.22517593380303</v>
          </cell>
          <cell r="X86">
            <v>3.6653637413958542</v>
          </cell>
        </row>
        <row r="87">
          <cell r="A87" t="str">
            <v>Jan-Cil Brazil</v>
          </cell>
          <cell r="C87">
            <v>115828</v>
          </cell>
          <cell r="D87">
            <v>101172</v>
          </cell>
          <cell r="E87">
            <v>97210</v>
          </cell>
          <cell r="G87">
            <v>14656</v>
          </cell>
          <cell r="H87">
            <v>14.486221484205117</v>
          </cell>
          <cell r="I87">
            <v>-3192.9278666270257</v>
          </cell>
          <cell r="K87">
            <v>-3.1559402469329711</v>
          </cell>
          <cell r="L87">
            <v>17848.927866627026</v>
          </cell>
          <cell r="N87">
            <v>17.642161731138088</v>
          </cell>
          <cell r="O87">
            <v>18618</v>
          </cell>
          <cell r="Q87">
            <v>19.152350581215924</v>
          </cell>
          <cell r="R87">
            <v>13688.10225200222</v>
          </cell>
          <cell r="U87">
            <v>14.080961065736263</v>
          </cell>
          <cell r="V87">
            <v>4929.8977479977812</v>
          </cell>
          <cell r="X87">
            <v>5.0713895154796615</v>
          </cell>
        </row>
        <row r="88">
          <cell r="A88" t="str">
            <v>Jan-Cil Colombia</v>
          </cell>
          <cell r="C88">
            <v>11030</v>
          </cell>
          <cell r="D88">
            <v>12758</v>
          </cell>
          <cell r="E88">
            <v>9971</v>
          </cell>
          <cell r="G88">
            <v>-1728</v>
          </cell>
          <cell r="H88">
            <v>-13.544442702617964</v>
          </cell>
          <cell r="I88">
            <v>-745.23091068701751</v>
          </cell>
          <cell r="K88">
            <v>-5.8412832002431205</v>
          </cell>
          <cell r="L88">
            <v>-982.7690893129826</v>
          </cell>
          <cell r="N88">
            <v>-7.7031595023748425</v>
          </cell>
          <cell r="O88">
            <v>1059</v>
          </cell>
          <cell r="Q88">
            <v>10.6208003209307</v>
          </cell>
          <cell r="R88">
            <v>1053.6378393271514</v>
          </cell>
          <cell r="U88">
            <v>10.567022759273407</v>
          </cell>
          <cell r="V88">
            <v>5.3621606728486952</v>
          </cell>
          <cell r="X88">
            <v>5.3777561657295796E-2</v>
          </cell>
        </row>
        <row r="89">
          <cell r="A89" t="str">
            <v>Jan-Cil Mexico</v>
          </cell>
          <cell r="C89">
            <v>283177</v>
          </cell>
          <cell r="D89">
            <v>271011</v>
          </cell>
          <cell r="E89">
            <v>251674</v>
          </cell>
          <cell r="G89">
            <v>12166</v>
          </cell>
          <cell r="H89">
            <v>4.4891166779208236</v>
          </cell>
          <cell r="I89">
            <v>14258.782867855773</v>
          </cell>
          <cell r="K89">
            <v>5.2613299341560946</v>
          </cell>
          <cell r="L89">
            <v>-2092.7828678557721</v>
          </cell>
          <cell r="N89">
            <v>-0.77221325623527204</v>
          </cell>
          <cell r="O89">
            <v>31503</v>
          </cell>
          <cell r="Q89">
            <v>12.517383599418295</v>
          </cell>
          <cell r="R89">
            <v>27367.382037144787</v>
          </cell>
          <cell r="U89">
            <v>10.874139576255311</v>
          </cell>
          <cell r="V89">
            <v>4135.6179628552127</v>
          </cell>
          <cell r="X89">
            <v>1.6432440231629857</v>
          </cell>
        </row>
        <row r="90">
          <cell r="A90" t="str">
            <v>Jan-Cil Venezuela</v>
          </cell>
          <cell r="C90">
            <v>16939</v>
          </cell>
          <cell r="D90">
            <v>21842</v>
          </cell>
          <cell r="E90">
            <v>13097</v>
          </cell>
          <cell r="G90">
            <v>-4903</v>
          </cell>
          <cell r="H90">
            <v>-22.447578060617161</v>
          </cell>
          <cell r="I90">
            <v>-1682.9224459358686</v>
          </cell>
          <cell r="K90">
            <v>-7.7049832704691346</v>
          </cell>
          <cell r="L90">
            <v>-3220.0775540641312</v>
          </cell>
          <cell r="N90">
            <v>-14.742594790148027</v>
          </cell>
          <cell r="O90">
            <v>3842</v>
          </cell>
          <cell r="Q90">
            <v>29.334962205085134</v>
          </cell>
          <cell r="R90">
            <v>3703.0988930088552</v>
          </cell>
          <cell r="U90">
            <v>28.274405535686451</v>
          </cell>
          <cell r="V90">
            <v>138.90110699114447</v>
          </cell>
          <cell r="X90">
            <v>1.0605566693986839</v>
          </cell>
        </row>
        <row r="91">
          <cell r="A91" t="str">
            <v>Ttl Latin Am</v>
          </cell>
          <cell r="B91" t="str">
            <v>Ttl Latin Am</v>
          </cell>
          <cell r="C91">
            <v>450308</v>
          </cell>
          <cell r="D91">
            <v>424073</v>
          </cell>
          <cell r="E91">
            <v>389719</v>
          </cell>
          <cell r="G91">
            <v>26235</v>
          </cell>
          <cell r="H91">
            <v>6.1864348826735025</v>
          </cell>
          <cell r="J91">
            <v>10214.844501748717</v>
          </cell>
          <cell r="L91">
            <v>2.4087467256224087</v>
          </cell>
          <cell r="N91">
            <v>16020.155498251283</v>
          </cell>
          <cell r="Q91">
            <v>3.7776881570510934</v>
          </cell>
          <cell r="S91">
            <v>60589</v>
          </cell>
          <cell r="V91">
            <v>15.546842725142987</v>
          </cell>
          <cell r="X91">
            <v>50727.995845549209</v>
          </cell>
          <cell r="Z91">
            <v>13.016557018146205</v>
          </cell>
          <cell r="AA91">
            <v>9861.0041544507912</v>
          </cell>
          <cell r="AC91">
            <v>2.530285706996783</v>
          </cell>
        </row>
        <row r="92">
          <cell r="A92" t="str">
            <v>Janssen Pharm KK Japan</v>
          </cell>
          <cell r="C92">
            <v>599464</v>
          </cell>
          <cell r="D92">
            <v>587981</v>
          </cell>
          <cell r="E92">
            <v>543823</v>
          </cell>
          <cell r="G92">
            <v>11483</v>
          </cell>
          <cell r="H92">
            <v>1.9529542621275178</v>
          </cell>
          <cell r="I92">
            <v>-14393.2536918204</v>
          </cell>
          <cell r="K92">
            <v>-2.4479113596902624</v>
          </cell>
          <cell r="L92">
            <v>25876.253691820399</v>
          </cell>
          <cell r="N92">
            <v>4.4008656218177808</v>
          </cell>
          <cell r="O92">
            <v>55641</v>
          </cell>
          <cell r="Q92">
            <v>10.2314539841088</v>
          </cell>
          <cell r="R92">
            <v>51816.11213961256</v>
          </cell>
          <cell r="U92">
            <v>9.5281207561306829</v>
          </cell>
          <cell r="V92">
            <v>3824.8878603874518</v>
          </cell>
          <cell r="X92">
            <v>0.70333322797811892</v>
          </cell>
        </row>
        <row r="94">
          <cell r="A94" t="str">
            <v>Ttl Japan</v>
          </cell>
          <cell r="B94" t="str">
            <v>Ttl Japan</v>
          </cell>
          <cell r="C94">
            <v>599464</v>
          </cell>
          <cell r="D94">
            <v>587981</v>
          </cell>
          <cell r="E94">
            <v>543823</v>
          </cell>
          <cell r="G94">
            <v>11483</v>
          </cell>
          <cell r="H94">
            <v>1.9529542621275178</v>
          </cell>
          <cell r="J94">
            <v>-14393.2536918204</v>
          </cell>
          <cell r="L94">
            <v>-2.4479113596902624</v>
          </cell>
          <cell r="N94">
            <v>25876.253691820399</v>
          </cell>
          <cell r="Q94">
            <v>4.4008656218177808</v>
          </cell>
          <cell r="S94">
            <v>55641</v>
          </cell>
          <cell r="V94">
            <v>10.2314539841088</v>
          </cell>
          <cell r="X94">
            <v>51816.11213961256</v>
          </cell>
          <cell r="Z94">
            <v>9.5281207561306811</v>
          </cell>
          <cell r="AA94">
            <v>3824.8878603874518</v>
          </cell>
          <cell r="AC94">
            <v>0.70333322797811892</v>
          </cell>
        </row>
        <row r="95">
          <cell r="A95" t="str">
            <v>Janssen China</v>
          </cell>
          <cell r="C95">
            <v>343007</v>
          </cell>
          <cell r="D95">
            <v>341911</v>
          </cell>
          <cell r="E95">
            <v>304819</v>
          </cell>
          <cell r="G95">
            <v>1096</v>
          </cell>
          <cell r="H95">
            <v>0.32055125456624678</v>
          </cell>
          <cell r="I95">
            <v>1087.470286572438</v>
          </cell>
          <cell r="K95">
            <v>0.3180565371024735</v>
          </cell>
          <cell r="L95">
            <v>8.5297134275619459</v>
          </cell>
          <cell r="N95">
            <v>2.4947174637733483E-3</v>
          </cell>
          <cell r="O95">
            <v>38188</v>
          </cell>
          <cell r="Q95">
            <v>12.528090440556525</v>
          </cell>
          <cell r="R95">
            <v>38178.005873563219</v>
          </cell>
          <cell r="U95">
            <v>12.524811732065002</v>
          </cell>
          <cell r="V95">
            <v>9.9941264367848639</v>
          </cell>
          <cell r="X95">
            <v>3.2787084915253217E-3</v>
          </cell>
        </row>
        <row r="96">
          <cell r="A96" t="str">
            <v>Jan-Cil Australia</v>
          </cell>
          <cell r="C96">
            <v>137172</v>
          </cell>
          <cell r="D96">
            <v>132267</v>
          </cell>
          <cell r="E96">
            <v>114094</v>
          </cell>
          <cell r="G96">
            <v>4905</v>
          </cell>
          <cell r="H96">
            <v>3.7084079929234055</v>
          </cell>
          <cell r="I96">
            <v>-15839.237936047739</v>
          </cell>
          <cell r="K96">
            <v>-11.975200114955157</v>
          </cell>
          <cell r="L96">
            <v>20744.237936047743</v>
          </cell>
          <cell r="N96">
            <v>15.683608107878563</v>
          </cell>
          <cell r="O96">
            <v>23078</v>
          </cell>
          <cell r="Q96">
            <v>20.227181096289026</v>
          </cell>
          <cell r="R96">
            <v>17965.886553594453</v>
          </cell>
          <cell r="U96">
            <v>15.746565598186104</v>
          </cell>
          <cell r="V96">
            <v>5112.1134464055485</v>
          </cell>
          <cell r="X96">
            <v>4.4806154981029254</v>
          </cell>
        </row>
        <row r="97">
          <cell r="A97" t="str">
            <v>Jan-Cil Hong Kong</v>
          </cell>
          <cell r="C97">
            <v>11560</v>
          </cell>
          <cell r="D97">
            <v>12826</v>
          </cell>
          <cell r="E97">
            <v>9953</v>
          </cell>
          <cell r="G97">
            <v>-1266</v>
          </cell>
          <cell r="H97">
            <v>-9.8705753937314835</v>
          </cell>
          <cell r="I97">
            <v>-1268.047583345829</v>
          </cell>
          <cell r="K97">
            <v>-9.8865397111011148</v>
          </cell>
          <cell r="L97">
            <v>2.0475833458288979</v>
          </cell>
          <cell r="N97">
            <v>1.5964317369630408E-2</v>
          </cell>
          <cell r="O97">
            <v>1607</v>
          </cell>
          <cell r="Q97">
            <v>16.145885662614287</v>
          </cell>
          <cell r="R97">
            <v>1606.7910841976425</v>
          </cell>
          <cell r="U97">
            <v>16.143786639180572</v>
          </cell>
          <cell r="V97">
            <v>0.20891580235795118</v>
          </cell>
          <cell r="X97">
            <v>2.0990234337182299E-3</v>
          </cell>
        </row>
        <row r="98">
          <cell r="A98" t="str">
            <v>Jan-Cil India</v>
          </cell>
          <cell r="C98">
            <v>25524</v>
          </cell>
          <cell r="D98">
            <v>28929</v>
          </cell>
          <cell r="E98">
            <v>23474</v>
          </cell>
          <cell r="G98">
            <v>-3405</v>
          </cell>
          <cell r="H98">
            <v>-11.770195997096339</v>
          </cell>
          <cell r="I98">
            <v>-4114.1322414736296</v>
          </cell>
          <cell r="K98">
            <v>-14.221481010313628</v>
          </cell>
          <cell r="L98">
            <v>709.13224147363042</v>
          </cell>
          <cell r="N98">
            <v>2.4512850132172868</v>
          </cell>
          <cell r="O98">
            <v>2050</v>
          </cell>
          <cell r="Q98">
            <v>8.7330663713044228</v>
          </cell>
          <cell r="R98">
            <v>1886.9001649299594</v>
          </cell>
          <cell r="U98">
            <v>8.0382557933456553</v>
          </cell>
          <cell r="V98">
            <v>163.09983507004102</v>
          </cell>
          <cell r="X98">
            <v>0.69481057795876611</v>
          </cell>
        </row>
        <row r="99">
          <cell r="A99" t="str">
            <v>Jan-Cil Korea</v>
          </cell>
          <cell r="C99">
            <v>133370</v>
          </cell>
          <cell r="D99">
            <v>139080</v>
          </cell>
          <cell r="E99">
            <v>120264</v>
          </cell>
          <cell r="G99">
            <v>-5710</v>
          </cell>
          <cell r="H99">
            <v>-4.1055507621512799</v>
          </cell>
          <cell r="I99">
            <v>-6962.288438617401</v>
          </cell>
          <cell r="K99">
            <v>-5.0059594755661498</v>
          </cell>
          <cell r="L99">
            <v>1252.2884386174007</v>
          </cell>
          <cell r="N99">
            <v>0.90040871341486994</v>
          </cell>
          <cell r="O99">
            <v>13106</v>
          </cell>
          <cell r="Q99">
            <v>10.897691744828046</v>
          </cell>
          <cell r="R99">
            <v>12704.589859194008</v>
          </cell>
          <cell r="U99">
            <v>10.563917597280989</v>
          </cell>
          <cell r="V99">
            <v>401.41014080599183</v>
          </cell>
          <cell r="X99">
            <v>0.3337741475470557</v>
          </cell>
        </row>
        <row r="100">
          <cell r="A100" t="str">
            <v>Jan-Cil Philippines</v>
          </cell>
          <cell r="C100">
            <v>20979</v>
          </cell>
          <cell r="D100">
            <v>22164</v>
          </cell>
          <cell r="E100">
            <v>18804</v>
          </cell>
          <cell r="G100">
            <v>-1185</v>
          </cell>
          <cell r="H100">
            <v>-5.3465078505684893</v>
          </cell>
          <cell r="I100">
            <v>-1516.0778580123344</v>
          </cell>
          <cell r="K100">
            <v>-6.8402718733637178</v>
          </cell>
          <cell r="L100">
            <v>331.07785801233462</v>
          </cell>
          <cell r="N100">
            <v>1.4937640227952274</v>
          </cell>
          <cell r="O100">
            <v>2175</v>
          </cell>
          <cell r="Q100">
            <v>11.566687938736441</v>
          </cell>
          <cell r="R100">
            <v>2083.5660972035412</v>
          </cell>
          <cell r="U100">
            <v>11.080440848774415</v>
          </cell>
          <cell r="V100">
            <v>91.433902796459151</v>
          </cell>
          <cell r="X100">
            <v>0.4862470899620257</v>
          </cell>
        </row>
        <row r="101">
          <cell r="A101" t="str">
            <v>Jan-Cil S.M.</v>
          </cell>
          <cell r="C101">
            <v>24570</v>
          </cell>
          <cell r="D101">
            <v>24889</v>
          </cell>
          <cell r="E101">
            <v>22433</v>
          </cell>
          <cell r="G101">
            <v>-319</v>
          </cell>
          <cell r="H101">
            <v>-1.2816907067379166</v>
          </cell>
          <cell r="I101">
            <v>-1001.369298185864</v>
          </cell>
          <cell r="K101">
            <v>-4.0233408260109442</v>
          </cell>
          <cell r="L101">
            <v>682.36929818586384</v>
          </cell>
          <cell r="N101">
            <v>2.7416501192730278</v>
          </cell>
          <cell r="O101">
            <v>2137</v>
          </cell>
          <cell r="Q101">
            <v>9.5261445192350553</v>
          </cell>
          <cell r="R101">
            <v>1975.3743371943374</v>
          </cell>
          <cell r="U101">
            <v>8.8056628056628057</v>
          </cell>
          <cell r="V101">
            <v>161.62566280566273</v>
          </cell>
          <cell r="X101">
            <v>0.72048171357224877</v>
          </cell>
        </row>
        <row r="102">
          <cell r="A102" t="str">
            <v>Jan-Cil Indonesia</v>
          </cell>
          <cell r="C102">
            <v>15330</v>
          </cell>
          <cell r="D102">
            <v>16240</v>
          </cell>
          <cell r="E102">
            <v>13670</v>
          </cell>
          <cell r="G102">
            <v>-910</v>
          </cell>
          <cell r="H102">
            <v>-5.6034482758620703</v>
          </cell>
          <cell r="I102">
            <v>-1991.5192307692309</v>
          </cell>
          <cell r="K102">
            <v>-12.263049450549453</v>
          </cell>
          <cell r="L102">
            <v>1081.5192307692309</v>
          </cell>
          <cell r="N102">
            <v>6.6596011746873822</v>
          </cell>
          <cell r="O102">
            <v>1660</v>
          </cell>
          <cell r="Q102">
            <v>12.143379663496708</v>
          </cell>
          <cell r="R102">
            <v>1315.1172062378414</v>
          </cell>
          <cell r="U102">
            <v>9.6204623718935007</v>
          </cell>
          <cell r="V102">
            <v>344.88279376215883</v>
          </cell>
          <cell r="X102">
            <v>2.5229172916032074</v>
          </cell>
        </row>
        <row r="103">
          <cell r="A103" t="str">
            <v>Jan-Cil Taiwan</v>
          </cell>
          <cell r="C103">
            <v>40189</v>
          </cell>
          <cell r="D103">
            <v>39517</v>
          </cell>
          <cell r="E103">
            <v>34342</v>
          </cell>
          <cell r="G103">
            <v>672</v>
          </cell>
          <cell r="H103">
            <v>1.7005339474150367</v>
          </cell>
          <cell r="I103">
            <v>501.07671209912525</v>
          </cell>
          <cell r="K103">
            <v>1.2680029154518948</v>
          </cell>
          <cell r="L103">
            <v>170.92328790087487</v>
          </cell>
          <cell r="N103">
            <v>0.43253103196314174</v>
          </cell>
          <cell r="O103">
            <v>5847</v>
          </cell>
          <cell r="Q103">
            <v>17.025799312794831</v>
          </cell>
          <cell r="R103">
            <v>5827.5794890013813</v>
          </cell>
          <cell r="U103">
            <v>16.969248992491359</v>
          </cell>
          <cell r="V103">
            <v>19.420510998619722</v>
          </cell>
          <cell r="X103">
            <v>5.6550320303474566E-2</v>
          </cell>
        </row>
        <row r="104">
          <cell r="A104" t="str">
            <v>Jan-Cil Thailand</v>
          </cell>
          <cell r="C104">
            <v>32850</v>
          </cell>
          <cell r="D104">
            <v>35174</v>
          </cell>
          <cell r="E104">
            <v>30042</v>
          </cell>
          <cell r="G104">
            <v>-2324</v>
          </cell>
          <cell r="H104">
            <v>-6.6071530107465746</v>
          </cell>
          <cell r="I104">
            <v>-3517.5103951164265</v>
          </cell>
          <cell r="K104">
            <v>-10.000313854314058</v>
          </cell>
          <cell r="L104">
            <v>1193.5103951164265</v>
          </cell>
          <cell r="N104">
            <v>3.3931608435674843</v>
          </cell>
          <cell r="O104">
            <v>2808</v>
          </cell>
          <cell r="Q104">
            <v>9.3469143199520666</v>
          </cell>
          <cell r="R104">
            <v>2542.9894602962468</v>
          </cell>
          <cell r="U104">
            <v>8.4647808411432237</v>
          </cell>
          <cell r="V104">
            <v>265.0105397037533</v>
          </cell>
          <cell r="X104">
            <v>0.88213347880884274</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YTD
Elimination: Exclude All
Non-Operating Co's: Excluded</v>
          </cell>
          <cell r="T107" t="str">
            <v xml:space="preserve">Page 3 of 3
Date : 05/30/03
Time : 13:54:08
</v>
          </cell>
        </row>
        <row r="111">
          <cell r="G111" t="str">
            <v>2004 DEC UJUNY2 vs 2004 DEC BPY2</v>
          </cell>
          <cell r="O111" t="str">
            <v xml:space="preserve">2004 DEC UJUNY2 vs 2003 DEC UJUNY1 </v>
          </cell>
        </row>
        <row r="112">
          <cell r="C112" t="str">
            <v xml:space="preserve">2004      </v>
          </cell>
          <cell r="D112" t="str">
            <v xml:space="preserve">2004        </v>
          </cell>
          <cell r="E112" t="str">
            <v xml:space="preserve">2003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UJUNY2</v>
          </cell>
          <cell r="D114" t="str">
            <v>DEC BPY2</v>
          </cell>
          <cell r="E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784551</v>
          </cell>
          <cell r="D117">
            <v>792997</v>
          </cell>
          <cell r="E117">
            <v>691895</v>
          </cell>
          <cell r="G117">
            <v>-8446</v>
          </cell>
          <cell r="H117">
            <v>-1.065073386154046</v>
          </cell>
          <cell r="J117">
            <v>-34621.635982896893</v>
          </cell>
          <cell r="L117">
            <v>-4.3659226936415756</v>
          </cell>
          <cell r="N117">
            <v>26175.635982896893</v>
          </cell>
          <cell r="Q117">
            <v>3.30084930748753</v>
          </cell>
          <cell r="S117">
            <v>92656</v>
          </cell>
          <cell r="V117">
            <v>13.391627342299047</v>
          </cell>
          <cell r="X117">
            <v>86086.800125412628</v>
          </cell>
          <cell r="Z117">
            <v>12.442176938034329</v>
          </cell>
          <cell r="AA117">
            <v>6569.1998745873761</v>
          </cell>
          <cell r="AC117">
            <v>0.9494504042647236</v>
          </cell>
        </row>
        <row r="118">
          <cell r="A118" t="str">
            <v>Total Asia/Pacific</v>
          </cell>
          <cell r="B118" t="str">
            <v>Total Asia/Pacific</v>
          </cell>
          <cell r="C118">
            <v>1384015</v>
          </cell>
          <cell r="D118">
            <v>1380978</v>
          </cell>
          <cell r="E118">
            <v>1235718</v>
          </cell>
          <cell r="G118">
            <v>3037</v>
          </cell>
          <cell r="H118">
            <v>0.21991660982289366</v>
          </cell>
          <cell r="J118">
            <v>-49014.889674717284</v>
          </cell>
          <cell r="L118">
            <v>-3.5492882344771091</v>
          </cell>
          <cell r="N118">
            <v>52051.889674717291</v>
          </cell>
          <cell r="Q118">
            <v>3.7692048443000035</v>
          </cell>
          <cell r="S118">
            <v>148297</v>
          </cell>
          <cell r="V118">
            <v>12.000877222796785</v>
          </cell>
          <cell r="X118">
            <v>137902.91226502522</v>
          </cell>
          <cell r="Z118">
            <v>11.159739703154377</v>
          </cell>
          <cell r="AA118">
            <v>10394.08773497479</v>
          </cell>
          <cell r="AC118">
            <v>0.84113751964240691</v>
          </cell>
        </row>
        <row r="119">
          <cell r="A119" t="str">
            <v>Total Sartarelli</v>
          </cell>
          <cell r="B119" t="str">
            <v>Total Sartarelli</v>
          </cell>
          <cell r="C119">
            <v>1834323</v>
          </cell>
          <cell r="D119">
            <v>1805051</v>
          </cell>
          <cell r="E119">
            <v>1625437</v>
          </cell>
          <cell r="G119">
            <v>29272</v>
          </cell>
          <cell r="H119">
            <v>1.6216716314386685</v>
          </cell>
          <cell r="J119">
            <v>-38800.045172968574</v>
          </cell>
          <cell r="L119">
            <v>-2.1495262556553021</v>
          </cell>
          <cell r="N119">
            <v>68072.045172968588</v>
          </cell>
          <cell r="Q119">
            <v>3.7711978870939711</v>
          </cell>
          <cell r="S119">
            <v>208886</v>
          </cell>
          <cell r="V119">
            <v>12.851067128409159</v>
          </cell>
          <cell r="X119">
            <v>188630.90811057438</v>
          </cell>
          <cell r="Z119">
            <v>11.604935048886812</v>
          </cell>
          <cell r="AA119">
            <v>20255.091889425665</v>
          </cell>
          <cell r="AC119">
            <v>1.2461320795223492</v>
          </cell>
        </row>
        <row r="120">
          <cell r="A120" t="str">
            <v>Janssen Belgium</v>
          </cell>
          <cell r="C120">
            <v>134841</v>
          </cell>
          <cell r="D120">
            <v>116246</v>
          </cell>
          <cell r="E120">
            <v>131678</v>
          </cell>
          <cell r="G120">
            <v>18595</v>
          </cell>
          <cell r="H120">
            <v>15.996249333310393</v>
          </cell>
          <cell r="I120">
            <v>-884.76578688778955</v>
          </cell>
          <cell r="K120">
            <v>-0.76111503784026091</v>
          </cell>
          <cell r="L120">
            <v>19479.76578688779</v>
          </cell>
          <cell r="N120">
            <v>16.757364371150658</v>
          </cell>
          <cell r="O120">
            <v>3163</v>
          </cell>
          <cell r="Q120">
            <v>2.4020717204088764</v>
          </cell>
          <cell r="R120">
            <v>-1039.3810094185974</v>
          </cell>
          <cell r="U120">
            <v>-0.78933535550251177</v>
          </cell>
          <cell r="V120">
            <v>4202.3810094185974</v>
          </cell>
          <cell r="X120">
            <v>3.1914070759113877</v>
          </cell>
        </row>
        <row r="121">
          <cell r="A121" t="str">
            <v>Total Jans Beerse</v>
          </cell>
          <cell r="B121" t="str">
            <v>Total Jans Beerse</v>
          </cell>
          <cell r="C121">
            <v>134841</v>
          </cell>
          <cell r="D121">
            <v>116246</v>
          </cell>
          <cell r="E121">
            <v>131678</v>
          </cell>
          <cell r="G121">
            <v>18595</v>
          </cell>
          <cell r="H121">
            <v>15.996249333310393</v>
          </cell>
          <cell r="J121">
            <v>-884.76578688778955</v>
          </cell>
          <cell r="L121">
            <v>-0.76111503784026091</v>
          </cell>
          <cell r="N121">
            <v>19479.76578688779</v>
          </cell>
          <cell r="Q121">
            <v>16.757364371150658</v>
          </cell>
          <cell r="S121">
            <v>3163</v>
          </cell>
          <cell r="V121">
            <v>2.4020717204088764</v>
          </cell>
          <cell r="X121">
            <v>-1039.3810094185974</v>
          </cell>
          <cell r="Z121">
            <v>-0.78933535550251177</v>
          </cell>
          <cell r="AA121">
            <v>4202.3810094185974</v>
          </cell>
          <cell r="AC121">
            <v>3.1914070759113877</v>
          </cell>
        </row>
        <row r="122">
          <cell r="A122" t="str">
            <v>Janssen Ireland Mfg</v>
          </cell>
          <cell r="C122">
            <v>39889</v>
          </cell>
          <cell r="D122">
            <v>36490</v>
          </cell>
          <cell r="E122">
            <v>35786</v>
          </cell>
          <cell r="G122">
            <v>3399</v>
          </cell>
          <cell r="H122">
            <v>9.3148807892573302</v>
          </cell>
          <cell r="I122">
            <v>-2363.7287530548924</v>
          </cell>
          <cell r="K122">
            <v>-6.4777439108108856</v>
          </cell>
          <cell r="L122">
            <v>5762.7287530548929</v>
          </cell>
          <cell r="N122">
            <v>15.792624700068217</v>
          </cell>
          <cell r="O122">
            <v>4103</v>
          </cell>
          <cell r="Q122">
            <v>11.465377521935952</v>
          </cell>
          <cell r="R122">
            <v>2859.4305282516329</v>
          </cell>
          <cell r="U122">
            <v>7.9903608345487989</v>
          </cell>
          <cell r="V122">
            <v>1243.5694717483671</v>
          </cell>
          <cell r="X122">
            <v>3.4750166873871526</v>
          </cell>
        </row>
        <row r="123">
          <cell r="A123" t="str">
            <v>Cilag CH-Schaff Oper</v>
          </cell>
          <cell r="C123">
            <v>81389</v>
          </cell>
          <cell r="D123">
            <v>64767</v>
          </cell>
          <cell r="E123">
            <v>72414</v>
          </cell>
          <cell r="G123">
            <v>16622</v>
          </cell>
          <cell r="H123">
            <v>25.664304352525207</v>
          </cell>
          <cell r="I123">
            <v>6930.0300787551005</v>
          </cell>
          <cell r="K123">
            <v>10.699939905746911</v>
          </cell>
          <cell r="L123">
            <v>9691.9699212448995</v>
          </cell>
          <cell r="N123">
            <v>14.964364446778298</v>
          </cell>
          <cell r="O123">
            <v>8975</v>
          </cell>
          <cell r="Q123">
            <v>12.394012207584169</v>
          </cell>
          <cell r="R123">
            <v>7150.9990058914</v>
          </cell>
          <cell r="U123">
            <v>9.875160888628443</v>
          </cell>
          <cell r="V123">
            <v>1824.0009941085998</v>
          </cell>
          <cell r="X123">
            <v>2.5188513189557287</v>
          </cell>
        </row>
        <row r="124">
          <cell r="A124" t="str">
            <v>Jan-Cil Zug</v>
          </cell>
          <cell r="C124">
            <v>44419</v>
          </cell>
          <cell r="D124">
            <v>33042</v>
          </cell>
          <cell r="E124">
            <v>44422</v>
          </cell>
          <cell r="G124">
            <v>11377</v>
          </cell>
          <cell r="H124">
            <v>34.431935112886627</v>
          </cell>
          <cell r="I124">
            <v>4959.9072052401752</v>
          </cell>
          <cell r="K124">
            <v>15.010917030567686</v>
          </cell>
          <cell r="L124">
            <v>6417.0927947598257</v>
          </cell>
          <cell r="N124">
            <v>19.421018082318934</v>
          </cell>
          <cell r="O124">
            <v>-3</v>
          </cell>
          <cell r="Q124">
            <v>-6.7534104722885057E-3</v>
          </cell>
          <cell r="R124">
            <v>-1387.7265319676112</v>
          </cell>
          <cell r="U124">
            <v>-3.1239622978875583</v>
          </cell>
          <cell r="V124">
            <v>1384.7265319676112</v>
          </cell>
          <cell r="X124">
            <v>3.1172088874152695</v>
          </cell>
        </row>
        <row r="125">
          <cell r="A125" t="str">
            <v>Tasmanian Alkaloids</v>
          </cell>
          <cell r="C125">
            <v>49917</v>
          </cell>
          <cell r="D125">
            <v>53860</v>
          </cell>
          <cell r="E125">
            <v>51841</v>
          </cell>
          <cell r="G125">
            <v>-3943</v>
          </cell>
          <cell r="H125">
            <v>-7.3208317861121435</v>
          </cell>
          <cell r="I125">
            <v>-11491.996678775298</v>
          </cell>
          <cell r="K125">
            <v>-21.336792942397512</v>
          </cell>
          <cell r="L125">
            <v>7548.9966787752974</v>
          </cell>
          <cell r="N125">
            <v>14.015961156285366</v>
          </cell>
          <cell r="O125">
            <v>-1924</v>
          </cell>
          <cell r="Q125">
            <v>-3.7113481607222076</v>
          </cell>
          <cell r="R125">
            <v>-3785.2641814045637</v>
          </cell>
          <cell r="U125">
            <v>-7.3016804872679231</v>
          </cell>
          <cell r="V125">
            <v>1861.2641814045633</v>
          </cell>
          <cell r="X125">
            <v>3.5903323265457154</v>
          </cell>
        </row>
        <row r="126">
          <cell r="A126" t="str">
            <v>Noramco USA</v>
          </cell>
          <cell r="C126">
            <v>105451</v>
          </cell>
          <cell r="D126">
            <v>109831</v>
          </cell>
          <cell r="E126">
            <v>97286</v>
          </cell>
          <cell r="G126">
            <v>-4380</v>
          </cell>
          <cell r="H126">
            <v>-3.9879451156777237</v>
          </cell>
          <cell r="I126">
            <v>-4380</v>
          </cell>
          <cell r="K126">
            <v>-3.9879451156777237</v>
          </cell>
          <cell r="L126">
            <v>0</v>
          </cell>
          <cell r="N126">
            <v>0</v>
          </cell>
          <cell r="O126">
            <v>8165</v>
          </cell>
          <cell r="Q126">
            <v>8.3927800505725365</v>
          </cell>
          <cell r="R126">
            <v>8165</v>
          </cell>
          <cell r="U126">
            <v>8.3927800505725365</v>
          </cell>
          <cell r="V126">
            <v>0</v>
          </cell>
          <cell r="X126">
            <v>0</v>
          </cell>
        </row>
        <row r="127">
          <cell r="A127" t="str">
            <v>Alza Mfg Ireland</v>
          </cell>
          <cell r="C127">
            <v>38144</v>
          </cell>
          <cell r="D127">
            <v>31182</v>
          </cell>
          <cell r="E127">
            <v>10219</v>
          </cell>
          <cell r="G127">
            <v>6962</v>
          </cell>
          <cell r="H127">
            <v>22.326983516131101</v>
          </cell>
          <cell r="I127">
            <v>1450.8848329048842</v>
          </cell>
          <cell r="K127">
            <v>4.6529562982005137</v>
          </cell>
          <cell r="L127">
            <v>5511.1151670951149</v>
          </cell>
          <cell r="N127">
            <v>17.674027217930583</v>
          </cell>
          <cell r="O127">
            <v>27925</v>
          </cell>
          <cell r="Q127">
            <v>273.26548585967316</v>
          </cell>
          <cell r="R127">
            <v>26735.51832111926</v>
          </cell>
          <cell r="U127">
            <v>261.62558294470358</v>
          </cell>
          <cell r="V127">
            <v>1189.4816788807373</v>
          </cell>
          <cell r="X127">
            <v>11.639902914969571</v>
          </cell>
        </row>
        <row r="128">
          <cell r="A128" t="str">
            <v>Subtot Sourcing</v>
          </cell>
          <cell r="B128" t="str">
            <v>Subtot Sourcing</v>
          </cell>
          <cell r="C128">
            <v>359209</v>
          </cell>
          <cell r="D128">
            <v>329172</v>
          </cell>
          <cell r="E128">
            <v>311968</v>
          </cell>
          <cell r="G128">
            <v>30037</v>
          </cell>
          <cell r="H128">
            <v>9.1250167085900404</v>
          </cell>
          <cell r="J128">
            <v>-4894.9033149300303</v>
          </cell>
          <cell r="L128">
            <v>-1.487035141181519</v>
          </cell>
          <cell r="N128">
            <v>34931.90331493003</v>
          </cell>
          <cell r="Q128">
            <v>10.612051849771561</v>
          </cell>
          <cell r="S128">
            <v>47241</v>
          </cell>
          <cell r="V128">
            <v>15.142899271720175</v>
          </cell>
          <cell r="X128">
            <v>39737.957141890118</v>
          </cell>
          <cell r="Z128">
            <v>12.737831169187261</v>
          </cell>
          <cell r="AA128">
            <v>7503.042858109884</v>
          </cell>
          <cell r="AC128">
            <v>2.4050681025329141</v>
          </cell>
        </row>
        <row r="129">
          <cell r="A129" t="str">
            <v>Ttl Shetty</v>
          </cell>
          <cell r="B129" t="str">
            <v>Ttl Shetty</v>
          </cell>
          <cell r="C129">
            <v>494050</v>
          </cell>
          <cell r="D129">
            <v>445418</v>
          </cell>
          <cell r="E129">
            <v>443646</v>
          </cell>
          <cell r="G129">
            <v>48632</v>
          </cell>
          <cell r="H129">
            <v>10.918283499993265</v>
          </cell>
          <cell r="J129">
            <v>-5779.6691018178199</v>
          </cell>
          <cell r="L129">
            <v>-1.2975831919270935</v>
          </cell>
          <cell r="N129">
            <v>54411.669101817824</v>
          </cell>
          <cell r="Q129">
            <v>12.215866691920359</v>
          </cell>
          <cell r="S129">
            <v>50404</v>
          </cell>
          <cell r="V129">
            <v>11.361310594482989</v>
          </cell>
          <cell r="X129">
            <v>38698.57613247152</v>
          </cell>
          <cell r="Z129">
            <v>8.7228502302447257</v>
          </cell>
          <cell r="AA129">
            <v>11705.423867528481</v>
          </cell>
          <cell r="AC129">
            <v>2.6384603642382651</v>
          </cell>
        </row>
        <row r="130">
          <cell r="A130" t="str">
            <v>Total Shetty/Sourcings</v>
          </cell>
          <cell r="B130" t="str">
            <v>Total Shetty/Sourcings</v>
          </cell>
          <cell r="C130">
            <v>494050</v>
          </cell>
          <cell r="D130">
            <v>445418</v>
          </cell>
          <cell r="E130">
            <v>443646</v>
          </cell>
          <cell r="G130">
            <v>48632</v>
          </cell>
          <cell r="H130">
            <v>10.918283499993265</v>
          </cell>
          <cell r="J130">
            <v>-5779.6691018178199</v>
          </cell>
          <cell r="L130">
            <v>-1.2975831919270935</v>
          </cell>
          <cell r="N130">
            <v>54411.669101817824</v>
          </cell>
          <cell r="Q130">
            <v>12.215866691920359</v>
          </cell>
          <cell r="S130">
            <v>50404</v>
          </cell>
          <cell r="V130">
            <v>11.361310594482989</v>
          </cell>
          <cell r="X130">
            <v>38698.57613247152</v>
          </cell>
          <cell r="Z130">
            <v>8.7228502302447257</v>
          </cell>
          <cell r="AA130">
            <v>11705.423867528481</v>
          </cell>
          <cell r="AC130">
            <v>2.6384603642382651</v>
          </cell>
        </row>
        <row r="132">
          <cell r="A132" t="str">
            <v>Tibotec-Virco Belgium</v>
          </cell>
          <cell r="C132">
            <v>11431</v>
          </cell>
          <cell r="D132">
            <v>8042</v>
          </cell>
          <cell r="E132">
            <v>8515</v>
          </cell>
          <cell r="G132">
            <v>3389</v>
          </cell>
          <cell r="H132">
            <v>42.141258393434477</v>
          </cell>
          <cell r="I132">
            <v>1737.4567655120857</v>
          </cell>
          <cell r="K132">
            <v>21.604784450535764</v>
          </cell>
          <cell r="L132">
            <v>1651.5432344879143</v>
          </cell>
          <cell r="N132">
            <v>20.536473942898706</v>
          </cell>
          <cell r="O132">
            <v>2916</v>
          </cell>
          <cell r="Q132">
            <v>34.245449207281268</v>
          </cell>
          <cell r="R132">
            <v>2559.9466950959486</v>
          </cell>
          <cell r="U132">
            <v>30.063965884861403</v>
          </cell>
          <cell r="V132">
            <v>356.05330490405117</v>
          </cell>
          <cell r="X132">
            <v>4.1814833224198633</v>
          </cell>
        </row>
        <row r="133">
          <cell r="A133" t="str">
            <v>Alza USA</v>
          </cell>
          <cell r="C133">
            <v>0</v>
          </cell>
          <cell r="D133">
            <v>116031</v>
          </cell>
          <cell r="E133">
            <v>0</v>
          </cell>
          <cell r="G133">
            <v>-116031</v>
          </cell>
          <cell r="H133">
            <v>-100</v>
          </cell>
          <cell r="I133">
            <v>-116031</v>
          </cell>
          <cell r="K133">
            <v>-100</v>
          </cell>
          <cell r="L133">
            <v>0</v>
          </cell>
          <cell r="N133">
            <v>0</v>
          </cell>
          <cell r="O133">
            <v>0</v>
          </cell>
          <cell r="Q133">
            <v>0</v>
          </cell>
          <cell r="R133">
            <v>0</v>
          </cell>
          <cell r="U133">
            <v>0</v>
          </cell>
          <cell r="V133">
            <v>0</v>
          </cell>
          <cell r="X133">
            <v>0</v>
          </cell>
        </row>
        <row r="134">
          <cell r="A134" t="str">
            <v>Total Peterson</v>
          </cell>
          <cell r="B134" t="str">
            <v>Total Peterson</v>
          </cell>
          <cell r="C134">
            <v>11431</v>
          </cell>
          <cell r="D134">
            <v>124073</v>
          </cell>
          <cell r="E134">
            <v>8515</v>
          </cell>
          <cell r="G134">
            <v>-112642</v>
          </cell>
          <cell r="H134">
            <v>-90.786875468474207</v>
          </cell>
          <cell r="J134">
            <v>-114293.54323448792</v>
          </cell>
          <cell r="L134">
            <v>-92.117981538681192</v>
          </cell>
          <cell r="N134">
            <v>1651.5432344879209</v>
          </cell>
          <cell r="Q134">
            <v>1.3311060702069699</v>
          </cell>
          <cell r="S134">
            <v>2916</v>
          </cell>
          <cell r="V134">
            <v>34.245449207281268</v>
          </cell>
          <cell r="X134">
            <v>2559.9466950959486</v>
          </cell>
          <cell r="Z134">
            <v>30.06396588486141</v>
          </cell>
          <cell r="AA134">
            <v>356.05330490405117</v>
          </cell>
          <cell r="AC134">
            <v>4.181483322419858</v>
          </cell>
        </row>
        <row r="135">
          <cell r="A135" t="str">
            <v>Ttl Pharm ex Corp + Grp E</v>
          </cell>
          <cell r="B135" t="str">
            <v>Ttl Pharm ex Corp + Grp E</v>
          </cell>
          <cell r="C135">
            <v>20099767</v>
          </cell>
          <cell r="D135">
            <v>20772777</v>
          </cell>
          <cell r="E135">
            <v>18672698</v>
          </cell>
          <cell r="G135">
            <v>-673010</v>
          </cell>
          <cell r="H135">
            <v>-3.2398653295127566</v>
          </cell>
          <cell r="J135">
            <v>-1438940.1082497451</v>
          </cell>
          <cell r="L135">
            <v>-6.9270473959728394</v>
          </cell>
          <cell r="N135">
            <v>765930.1082497451</v>
          </cell>
          <cell r="Q135">
            <v>3.6871820664600832</v>
          </cell>
          <cell r="S135">
            <v>1427069</v>
          </cell>
          <cell r="V135">
            <v>7.6425431397219619</v>
          </cell>
          <cell r="X135">
            <v>1253663.370690156</v>
          </cell>
          <cell r="Z135">
            <v>6.7138844675266318</v>
          </cell>
          <cell r="AA135">
            <v>173405.62930984393</v>
          </cell>
          <cell r="AC135">
            <v>0.92865867219532905</v>
          </cell>
        </row>
        <row r="138">
          <cell r="A138" t="str">
            <v>Pharmaceutical Grp w/aj</v>
          </cell>
          <cell r="B138" t="str">
            <v>Pharmaceutical Grp w/aj</v>
          </cell>
          <cell r="C138">
            <v>20099767</v>
          </cell>
          <cell r="D138">
            <v>20772777</v>
          </cell>
          <cell r="E138">
            <v>18672698</v>
          </cell>
          <cell r="G138">
            <v>-673010</v>
          </cell>
          <cell r="H138">
            <v>-3.2398653295127566</v>
          </cell>
          <cell r="J138">
            <v>-1438940.1082497451</v>
          </cell>
          <cell r="L138">
            <v>-6.9270473959728394</v>
          </cell>
          <cell r="N138">
            <v>765930.1082497451</v>
          </cell>
          <cell r="Q138">
            <v>3.6871820664600832</v>
          </cell>
          <cell r="S138">
            <v>1427069</v>
          </cell>
          <cell r="V138">
            <v>7.6425431397219619</v>
          </cell>
          <cell r="X138">
            <v>1253663.370690156</v>
          </cell>
          <cell r="Z138">
            <v>6.7138844675266318</v>
          </cell>
          <cell r="AA138">
            <v>173405.62930984393</v>
          </cell>
          <cell r="AC138">
            <v>0.92865867219532905</v>
          </cell>
        </row>
      </sheetData>
      <sheetData sheetId="12" refreshError="1">
        <row r="13">
          <cell r="A13" t="str">
            <v>Ortho-McNeil Pharm U</v>
          </cell>
          <cell r="C13">
            <v>1057496</v>
          </cell>
          <cell r="D13">
            <v>1072604</v>
          </cell>
          <cell r="E13">
            <v>1133260</v>
          </cell>
          <cell r="G13">
            <v>-15108</v>
          </cell>
          <cell r="H13">
            <v>-1.4085347434840818</v>
          </cell>
          <cell r="I13">
            <v>-15108</v>
          </cell>
          <cell r="K13">
            <v>-1.4085347434840818</v>
          </cell>
          <cell r="L13">
            <v>0</v>
          </cell>
          <cell r="N13">
            <v>0</v>
          </cell>
          <cell r="O13">
            <v>-75764</v>
          </cell>
          <cell r="Q13">
            <v>-6.6854914141503272</v>
          </cell>
          <cell r="R13">
            <v>-75764</v>
          </cell>
          <cell r="U13">
            <v>-6.6854914141503272</v>
          </cell>
          <cell r="V13">
            <v>0</v>
          </cell>
          <cell r="X13">
            <v>0</v>
          </cell>
        </row>
        <row r="14">
          <cell r="A14" t="str">
            <v>Total OMP</v>
          </cell>
          <cell r="B14" t="str">
            <v>Total OMP</v>
          </cell>
          <cell r="C14">
            <v>1057496</v>
          </cell>
          <cell r="D14">
            <v>1072604</v>
          </cell>
          <cell r="E14">
            <v>1133260</v>
          </cell>
          <cell r="G14">
            <v>-15108</v>
          </cell>
          <cell r="H14">
            <v>-1.4085347434840818</v>
          </cell>
          <cell r="J14">
            <v>-15108</v>
          </cell>
          <cell r="L14">
            <v>-1.4085347434840818</v>
          </cell>
          <cell r="N14">
            <v>0</v>
          </cell>
          <cell r="Q14">
            <v>0</v>
          </cell>
          <cell r="S14">
            <v>-75764</v>
          </cell>
          <cell r="V14">
            <v>-6.6854914141503272</v>
          </cell>
          <cell r="X14">
            <v>-75764</v>
          </cell>
          <cell r="Z14">
            <v>-6.6854914141503272</v>
          </cell>
          <cell r="AA14">
            <v>0</v>
          </cell>
          <cell r="AC14">
            <v>0</v>
          </cell>
        </row>
        <row r="15">
          <cell r="A15" t="str">
            <v>Janssen USA</v>
          </cell>
          <cell r="C15">
            <v>955684</v>
          </cell>
          <cell r="D15">
            <v>910909</v>
          </cell>
          <cell r="E15">
            <v>803905</v>
          </cell>
          <cell r="G15">
            <v>44775</v>
          </cell>
          <cell r="H15">
            <v>4.9154196522374907</v>
          </cell>
          <cell r="I15">
            <v>44775</v>
          </cell>
          <cell r="K15">
            <v>4.9154196522374916</v>
          </cell>
          <cell r="L15">
            <v>0</v>
          </cell>
          <cell r="N15">
            <v>-1.7053025658242404E-15</v>
          </cell>
          <cell r="O15">
            <v>151779</v>
          </cell>
          <cell r="Q15">
            <v>18.880215945914006</v>
          </cell>
          <cell r="R15">
            <v>151779</v>
          </cell>
          <cell r="U15">
            <v>18.880215945914003</v>
          </cell>
          <cell r="V15">
            <v>1.8626451492309571E-11</v>
          </cell>
          <cell r="X15">
            <v>2.2737367544323206E-15</v>
          </cell>
        </row>
        <row r="16">
          <cell r="A16" t="str">
            <v>Janssen CFC PR</v>
          </cell>
          <cell r="C16">
            <v>107784</v>
          </cell>
          <cell r="D16">
            <v>149162</v>
          </cell>
          <cell r="E16">
            <v>112505</v>
          </cell>
          <cell r="G16">
            <v>-41378</v>
          </cell>
          <cell r="H16">
            <v>-27.740309194030651</v>
          </cell>
          <cell r="I16">
            <v>-41378</v>
          </cell>
          <cell r="K16">
            <v>-27.740309194030651</v>
          </cell>
          <cell r="L16">
            <v>0</v>
          </cell>
          <cell r="N16">
            <v>0</v>
          </cell>
          <cell r="O16">
            <v>-4721</v>
          </cell>
          <cell r="Q16">
            <v>-4.1962579440913741</v>
          </cell>
          <cell r="R16">
            <v>-4721</v>
          </cell>
          <cell r="U16">
            <v>-4.1962579440913741</v>
          </cell>
          <cell r="V16">
            <v>0</v>
          </cell>
          <cell r="X16">
            <v>0</v>
          </cell>
        </row>
        <row r="17">
          <cell r="A17" t="str">
            <v>Ttl Janssen USA</v>
          </cell>
          <cell r="B17" t="str">
            <v>Ttl Janssen USA</v>
          </cell>
          <cell r="C17">
            <v>1063468</v>
          </cell>
          <cell r="D17">
            <v>1060071</v>
          </cell>
          <cell r="E17">
            <v>916410</v>
          </cell>
          <cell r="G17">
            <v>3397</v>
          </cell>
          <cell r="H17">
            <v>0.32045023399376077</v>
          </cell>
          <cell r="J17">
            <v>3397</v>
          </cell>
          <cell r="L17">
            <v>0.32045023399376121</v>
          </cell>
          <cell r="N17">
            <v>-4.6566128730773927E-12</v>
          </cell>
          <cell r="Q17">
            <v>-4.9737991503207018E-16</v>
          </cell>
          <cell r="S17">
            <v>147058</v>
          </cell>
          <cell r="V17">
            <v>16.04718412064469</v>
          </cell>
          <cell r="X17">
            <v>147058</v>
          </cell>
          <cell r="Z17">
            <v>16.047184120644687</v>
          </cell>
          <cell r="AA17">
            <v>1.8626451492309571E-11</v>
          </cell>
          <cell r="AC17">
            <v>0</v>
          </cell>
        </row>
        <row r="18">
          <cell r="A18" t="str">
            <v>Jan-Ortho Canada</v>
          </cell>
          <cell r="C18">
            <v>19452</v>
          </cell>
          <cell r="D18">
            <v>13602</v>
          </cell>
          <cell r="E18">
            <v>5594</v>
          </cell>
          <cell r="G18">
            <v>5850</v>
          </cell>
          <cell r="H18">
            <v>43.008381120423465</v>
          </cell>
          <cell r="I18">
            <v>3091.4209794101289</v>
          </cell>
          <cell r="K18">
            <v>22.727694305323691</v>
          </cell>
          <cell r="L18">
            <v>2758.579020589872</v>
          </cell>
          <cell r="N18">
            <v>20.280686815099777</v>
          </cell>
          <cell r="O18">
            <v>13858</v>
          </cell>
          <cell r="Q18">
            <v>247.72971040400429</v>
          </cell>
          <cell r="R18">
            <v>13172.029915071618</v>
          </cell>
          <cell r="U18">
            <v>235.46710609709726</v>
          </cell>
          <cell r="V18">
            <v>685.97008492837892</v>
          </cell>
          <cell r="X18">
            <v>12.26260430690705</v>
          </cell>
        </row>
        <row r="19">
          <cell r="A19" t="str">
            <v>JOI Canada</v>
          </cell>
          <cell r="B19" t="str">
            <v>JOI Canada</v>
          </cell>
          <cell r="C19">
            <v>19452</v>
          </cell>
          <cell r="D19">
            <v>13602</v>
          </cell>
          <cell r="E19">
            <v>5594</v>
          </cell>
          <cell r="G19">
            <v>5850</v>
          </cell>
          <cell r="H19">
            <v>43.008381120423465</v>
          </cell>
          <cell r="J19">
            <v>3091.4209794101289</v>
          </cell>
          <cell r="L19">
            <v>22.727694305323691</v>
          </cell>
          <cell r="N19">
            <v>2758.579020589872</v>
          </cell>
          <cell r="Q19">
            <v>20.280686815099777</v>
          </cell>
          <cell r="S19">
            <v>13858</v>
          </cell>
          <cell r="V19">
            <v>247.72971040400429</v>
          </cell>
          <cell r="X19">
            <v>13172.029915071618</v>
          </cell>
          <cell r="Z19">
            <v>235.46710609709729</v>
          </cell>
          <cell r="AA19">
            <v>685.97008492837892</v>
          </cell>
          <cell r="AC19">
            <v>12.262604306907015</v>
          </cell>
        </row>
        <row r="20">
          <cell r="A20" t="str">
            <v>Ortho Biotech Int'l</v>
          </cell>
          <cell r="C20">
            <v>-8486</v>
          </cell>
          <cell r="D20">
            <v>-5563</v>
          </cell>
          <cell r="E20">
            <v>-8486</v>
          </cell>
          <cell r="G20">
            <v>-2923</v>
          </cell>
          <cell r="H20">
            <v>-52.543591587273056</v>
          </cell>
          <cell r="I20">
            <v>-2923</v>
          </cell>
          <cell r="K20">
            <v>-52.543591587273056</v>
          </cell>
          <cell r="L20">
            <v>0</v>
          </cell>
          <cell r="N20">
            <v>0</v>
          </cell>
          <cell r="O20">
            <v>0</v>
          </cell>
          <cell r="Q20">
            <v>0</v>
          </cell>
          <cell r="R20">
            <v>0</v>
          </cell>
          <cell r="U20">
            <v>0</v>
          </cell>
          <cell r="V20">
            <v>0</v>
          </cell>
          <cell r="X20">
            <v>0</v>
          </cell>
        </row>
        <row r="21">
          <cell r="A21" t="str">
            <v>Alza Sourcing USA</v>
          </cell>
          <cell r="C21">
            <v>66561</v>
          </cell>
          <cell r="D21">
            <v>0</v>
          </cell>
          <cell r="E21">
            <v>115622</v>
          </cell>
          <cell r="G21">
            <v>66561</v>
          </cell>
          <cell r="H21">
            <v>0</v>
          </cell>
          <cell r="I21">
            <v>66561</v>
          </cell>
          <cell r="K21">
            <v>0</v>
          </cell>
          <cell r="L21">
            <v>0</v>
          </cell>
          <cell r="N21">
            <v>0</v>
          </cell>
          <cell r="O21">
            <v>-49061</v>
          </cell>
          <cell r="Q21">
            <v>-42.432236079638812</v>
          </cell>
          <cell r="R21">
            <v>-49061</v>
          </cell>
          <cell r="U21">
            <v>-42.432236079638812</v>
          </cell>
          <cell r="V21">
            <v>-9.3132257461547854E-12</v>
          </cell>
          <cell r="X21">
            <v>0</v>
          </cell>
        </row>
        <row r="22">
          <cell r="A22" t="str">
            <v>Ttl Norton</v>
          </cell>
          <cell r="B22" t="str">
            <v>Ttl Norton</v>
          </cell>
          <cell r="C22">
            <v>2198491</v>
          </cell>
          <cell r="D22">
            <v>2140714</v>
          </cell>
          <cell r="E22">
            <v>2162400</v>
          </cell>
          <cell r="G22">
            <v>57777</v>
          </cell>
          <cell r="H22">
            <v>2.6989593191804233</v>
          </cell>
          <cell r="J22">
            <v>55018.420979410133</v>
          </cell>
          <cell r="L22">
            <v>2.5700967518038436</v>
          </cell>
          <cell r="N22">
            <v>2758.5790205898602</v>
          </cell>
          <cell r="Q22">
            <v>0.12886256737657958</v>
          </cell>
          <cell r="S22">
            <v>36091</v>
          </cell>
          <cell r="V22">
            <v>1.6690251572327046</v>
          </cell>
          <cell r="X22">
            <v>35405.029915071609</v>
          </cell>
          <cell r="Z22">
            <v>1.6373025302937294</v>
          </cell>
          <cell r="AA22">
            <v>685.97008492839063</v>
          </cell>
          <cell r="AC22">
            <v>3.1722626938974659E-2</v>
          </cell>
        </row>
        <row r="23">
          <cell r="A23" t="str">
            <v>Ortho Biotech Canada</v>
          </cell>
          <cell r="C23">
            <v>-879</v>
          </cell>
          <cell r="D23">
            <v>628</v>
          </cell>
          <cell r="E23">
            <v>4427</v>
          </cell>
          <cell r="G23">
            <v>-1507</v>
          </cell>
          <cell r="H23">
            <v>-239.96815286624201</v>
          </cell>
          <cell r="I23">
            <v>-1385.6475327291037</v>
          </cell>
          <cell r="K23">
            <v>-220.64451158106746</v>
          </cell>
          <cell r="L23">
            <v>-121.35246727089631</v>
          </cell>
          <cell r="N23">
            <v>-19.323641285174563</v>
          </cell>
          <cell r="O23">
            <v>-5306</v>
          </cell>
          <cell r="Q23">
            <v>-119.85543257284843</v>
          </cell>
          <cell r="R23">
            <v>-5276.6549182954177</v>
          </cell>
          <cell r="U23">
            <v>-119.19256648510091</v>
          </cell>
          <cell r="V23">
            <v>-29.345081704581389</v>
          </cell>
          <cell r="X23">
            <v>-0.66286608774751588</v>
          </cell>
        </row>
        <row r="24">
          <cell r="A24" t="str">
            <v>OBI Canada</v>
          </cell>
          <cell r="B24" t="str">
            <v>OBI Canada</v>
          </cell>
          <cell r="C24">
            <v>-879</v>
          </cell>
          <cell r="D24">
            <v>628</v>
          </cell>
          <cell r="E24">
            <v>4427</v>
          </cell>
          <cell r="G24">
            <v>-1507</v>
          </cell>
          <cell r="H24">
            <v>-239.96815286624201</v>
          </cell>
          <cell r="J24">
            <v>-1385.6475327291037</v>
          </cell>
          <cell r="L24">
            <v>-220.64451158106749</v>
          </cell>
          <cell r="N24">
            <v>-121.35246727089631</v>
          </cell>
          <cell r="Q24">
            <v>-19.323641285174528</v>
          </cell>
          <cell r="S24">
            <v>-5306</v>
          </cell>
          <cell r="V24">
            <v>-119.85543257284843</v>
          </cell>
          <cell r="X24">
            <v>-5276.6549182954177</v>
          </cell>
          <cell r="Z24">
            <v>-119.19256648510094</v>
          </cell>
          <cell r="AA24">
            <v>-29.345081704581389</v>
          </cell>
          <cell r="AC24">
            <v>-0.66286608774746125</v>
          </cell>
        </row>
        <row r="25">
          <cell r="A25" t="str">
            <v>Ortho Biotech France</v>
          </cell>
          <cell r="C25">
            <v>-19567</v>
          </cell>
          <cell r="D25">
            <v>-3465</v>
          </cell>
          <cell r="E25">
            <v>-13087</v>
          </cell>
          <cell r="G25">
            <v>-16102</v>
          </cell>
          <cell r="H25">
            <v>-464.70418470418474</v>
          </cell>
          <cell r="I25">
            <v>-13284.505208333332</v>
          </cell>
          <cell r="K25">
            <v>-383.39120370370364</v>
          </cell>
          <cell r="L25">
            <v>-2817.4947916666697</v>
          </cell>
          <cell r="N25">
            <v>-81.312981000481159</v>
          </cell>
          <cell r="O25">
            <v>-6480</v>
          </cell>
          <cell r="Q25">
            <v>-49.514785665163913</v>
          </cell>
          <cell r="R25">
            <v>-5870.0295673285354</v>
          </cell>
          <cell r="U25">
            <v>-44.853897511488775</v>
          </cell>
          <cell r="V25">
            <v>-609.97043267146341</v>
          </cell>
          <cell r="X25">
            <v>-4.6608881536751232</v>
          </cell>
        </row>
        <row r="26">
          <cell r="A26" t="str">
            <v>Ortho Biotech German</v>
          </cell>
          <cell r="C26">
            <v>-3638</v>
          </cell>
          <cell r="D26">
            <v>-41</v>
          </cell>
          <cell r="E26">
            <v>-3430</v>
          </cell>
          <cell r="G26">
            <v>-3597</v>
          </cell>
          <cell r="H26">
            <v>-8773.1707317073178</v>
          </cell>
          <cell r="I26">
            <v>-2991.0476190476188</v>
          </cell>
          <cell r="K26">
            <v>-7295.2380952380963</v>
          </cell>
          <cell r="L26">
            <v>-605.95238095238108</v>
          </cell>
          <cell r="N26">
            <v>-1477.932636469222</v>
          </cell>
          <cell r="O26">
            <v>-208</v>
          </cell>
          <cell r="Q26">
            <v>-6.0641399416909625</v>
          </cell>
          <cell r="R26">
            <v>-94.17466093284817</v>
          </cell>
          <cell r="U26">
            <v>-2.745616936817731</v>
          </cell>
          <cell r="V26">
            <v>-113.82533906715182</v>
          </cell>
          <cell r="X26">
            <v>-3.3185230048732333</v>
          </cell>
        </row>
        <row r="27">
          <cell r="A27" t="str">
            <v>Ortho Biotech Italy</v>
          </cell>
          <cell r="C27">
            <v>-8592</v>
          </cell>
          <cell r="D27">
            <v>523</v>
          </cell>
          <cell r="E27">
            <v>-8436</v>
          </cell>
          <cell r="G27">
            <v>-9115</v>
          </cell>
          <cell r="H27">
            <v>-1742.8298279158701</v>
          </cell>
          <cell r="I27">
            <v>-7886.1573896353166</v>
          </cell>
          <cell r="K27">
            <v>-1507.8694817658352</v>
          </cell>
          <cell r="L27">
            <v>-1228.8426103646832</v>
          </cell>
          <cell r="N27">
            <v>-234.96034615003504</v>
          </cell>
          <cell r="O27">
            <v>-156</v>
          </cell>
          <cell r="Q27">
            <v>-1.8492176386913231</v>
          </cell>
          <cell r="R27">
            <v>110.10387513455329</v>
          </cell>
          <cell r="U27">
            <v>1.3051668460710442</v>
          </cell>
          <cell r="V27">
            <v>-266.10387513455333</v>
          </cell>
          <cell r="X27">
            <v>-3.1543844847623679</v>
          </cell>
        </row>
        <row r="28">
          <cell r="A28" t="str">
            <v>Ortho Biotech UK</v>
          </cell>
          <cell r="C28">
            <v>548</v>
          </cell>
          <cell r="D28">
            <v>279</v>
          </cell>
          <cell r="E28">
            <v>633</v>
          </cell>
          <cell r="G28">
            <v>269</v>
          </cell>
          <cell r="H28">
            <v>96.415770609319011</v>
          </cell>
          <cell r="I28">
            <v>244.70949720670396</v>
          </cell>
          <cell r="K28">
            <v>87.709497206703915</v>
          </cell>
          <cell r="L28">
            <v>24.290502793296039</v>
          </cell>
          <cell r="N28">
            <v>8.7062734026151158</v>
          </cell>
          <cell r="O28">
            <v>-85</v>
          </cell>
          <cell r="Q28">
            <v>-13.428120063191155</v>
          </cell>
          <cell r="R28">
            <v>-86.244215938303327</v>
          </cell>
          <cell r="U28">
            <v>-13.624678663239074</v>
          </cell>
          <cell r="V28">
            <v>1.244215938303314</v>
          </cell>
          <cell r="X28">
            <v>0.19655860004791975</v>
          </cell>
        </row>
        <row r="29">
          <cell r="A29" t="str">
            <v>OBI Europe</v>
          </cell>
          <cell r="B29" t="str">
            <v>OBI Europe</v>
          </cell>
          <cell r="C29">
            <v>-31249</v>
          </cell>
          <cell r="D29">
            <v>-2704</v>
          </cell>
          <cell r="E29">
            <v>-24320</v>
          </cell>
          <cell r="G29">
            <v>-28545</v>
          </cell>
          <cell r="H29">
            <v>-1055.6582840236688</v>
          </cell>
          <cell r="J29">
            <v>-23917.000719809566</v>
          </cell>
          <cell r="L29">
            <v>-884.50446448999867</v>
          </cell>
          <cell r="N29">
            <v>-4627.9992801904355</v>
          </cell>
          <cell r="Q29">
            <v>-171.15381953367017</v>
          </cell>
          <cell r="S29">
            <v>-6929</v>
          </cell>
          <cell r="V29">
            <v>-28.490953947368421</v>
          </cell>
          <cell r="X29">
            <v>-5940.3445690651333</v>
          </cell>
          <cell r="Z29">
            <v>-24.42575891885334</v>
          </cell>
          <cell r="AA29">
            <v>-988.6554309348669</v>
          </cell>
          <cell r="AC29">
            <v>-4.065195028515082</v>
          </cell>
        </row>
        <row r="30">
          <cell r="A30" t="str">
            <v>Ortho Biotech Manati</v>
          </cell>
          <cell r="C30">
            <v>114649</v>
          </cell>
          <cell r="D30">
            <v>184528</v>
          </cell>
          <cell r="E30">
            <v>115871</v>
          </cell>
          <cell r="G30">
            <v>-69879</v>
          </cell>
          <cell r="H30">
            <v>-37.869049683516863</v>
          </cell>
          <cell r="I30">
            <v>-69879</v>
          </cell>
          <cell r="K30">
            <v>-37.869049683516863</v>
          </cell>
          <cell r="L30">
            <v>0</v>
          </cell>
          <cell r="N30">
            <v>0</v>
          </cell>
          <cell r="O30">
            <v>-1222</v>
          </cell>
          <cell r="Q30">
            <v>-1.0546210872435726</v>
          </cell>
          <cell r="R30">
            <v>-1222</v>
          </cell>
          <cell r="U30">
            <v>-1.0546210872435724</v>
          </cell>
          <cell r="V30">
            <v>-1.4551915228366852E-13</v>
          </cell>
          <cell r="X30">
            <v>-4.263256414560601E-16</v>
          </cell>
        </row>
        <row r="31">
          <cell r="A31" t="str">
            <v>Ortho Biotech Zug</v>
          </cell>
          <cell r="C31">
            <v>96118</v>
          </cell>
          <cell r="D31">
            <v>140090</v>
          </cell>
          <cell r="E31">
            <v>75394</v>
          </cell>
          <cell r="G31">
            <v>-43972</v>
          </cell>
          <cell r="H31">
            <v>-31.388393175815544</v>
          </cell>
          <cell r="I31">
            <v>-57857.640941277452</v>
          </cell>
          <cell r="K31">
            <v>-41.300336170517141</v>
          </cell>
          <cell r="L31">
            <v>13885.640941277445</v>
          </cell>
          <cell r="N31">
            <v>9.9119429947015938</v>
          </cell>
          <cell r="O31">
            <v>20724</v>
          </cell>
          <cell r="Q31">
            <v>27.487598482637878</v>
          </cell>
          <cell r="R31">
            <v>17725.74824669657</v>
          </cell>
          <cell r="U31">
            <v>23.510820816903955</v>
          </cell>
          <cell r="V31">
            <v>2998.2517533034297</v>
          </cell>
          <cell r="X31">
            <v>3.9767776657339211</v>
          </cell>
        </row>
        <row r="32">
          <cell r="A32" t="str">
            <v>OBII Sourcing</v>
          </cell>
          <cell r="B32" t="str">
            <v>OBII Sourcing</v>
          </cell>
          <cell r="C32">
            <v>210767</v>
          </cell>
          <cell r="D32">
            <v>324618</v>
          </cell>
          <cell r="E32">
            <v>191265</v>
          </cell>
          <cell r="G32">
            <v>-113851</v>
          </cell>
          <cell r="H32">
            <v>-35.072300365352504</v>
          </cell>
          <cell r="J32">
            <v>-127736.64094127745</v>
          </cell>
          <cell r="L32">
            <v>-39.349833016430843</v>
          </cell>
          <cell r="N32">
            <v>13885.640941277445</v>
          </cell>
          <cell r="Q32">
            <v>4.2775326510783316</v>
          </cell>
          <cell r="S32">
            <v>19502</v>
          </cell>
          <cell r="V32">
            <v>10.196324471283297</v>
          </cell>
          <cell r="X32">
            <v>16503.748246696567</v>
          </cell>
          <cell r="Z32">
            <v>8.6287340844883129</v>
          </cell>
          <cell r="AA32">
            <v>2998.2517533034297</v>
          </cell>
          <cell r="AC32">
            <v>1.567590386794983</v>
          </cell>
        </row>
        <row r="33">
          <cell r="A33" t="str">
            <v>Ttl Webb</v>
          </cell>
          <cell r="B33" t="str">
            <v>Ttl Webb</v>
          </cell>
          <cell r="C33">
            <v>178639</v>
          </cell>
          <cell r="D33">
            <v>322542</v>
          </cell>
          <cell r="E33">
            <v>171372</v>
          </cell>
          <cell r="G33">
            <v>-143903</v>
          </cell>
          <cell r="H33">
            <v>-44.615274909934207</v>
          </cell>
          <cell r="J33">
            <v>-153039.2891938161</v>
          </cell>
          <cell r="L33">
            <v>-47.447863904178725</v>
          </cell>
          <cell r="N33">
            <v>9136.2891938161101</v>
          </cell>
          <cell r="Q33">
            <v>2.8325889942445337</v>
          </cell>
          <cell r="S33">
            <v>7267</v>
          </cell>
          <cell r="V33">
            <v>4.2404826926218986</v>
          </cell>
          <cell r="X33">
            <v>5286.7487593360174</v>
          </cell>
          <cell r="Z33">
            <v>3.0849548113670955</v>
          </cell>
          <cell r="AA33">
            <v>1980.2512406639814</v>
          </cell>
          <cell r="AC33">
            <v>1.155527881254804</v>
          </cell>
        </row>
        <row r="34">
          <cell r="A34" t="str">
            <v>Ortho Biotech USA</v>
          </cell>
          <cell r="C34">
            <v>965100</v>
          </cell>
          <cell r="D34">
            <v>1556527</v>
          </cell>
          <cell r="E34">
            <v>1167413</v>
          </cell>
          <cell r="G34">
            <v>-591427</v>
          </cell>
          <cell r="H34">
            <v>-37.996578279721454</v>
          </cell>
          <cell r="I34">
            <v>-591427</v>
          </cell>
          <cell r="K34">
            <v>-37.996578279721454</v>
          </cell>
          <cell r="L34">
            <v>0</v>
          </cell>
          <cell r="N34">
            <v>0</v>
          </cell>
          <cell r="O34">
            <v>-202313</v>
          </cell>
          <cell r="Q34">
            <v>-17.330028019218563</v>
          </cell>
          <cell r="R34">
            <v>-202313</v>
          </cell>
          <cell r="U34">
            <v>-17.33002801921856</v>
          </cell>
          <cell r="V34">
            <v>-3.7252902984619141E-11</v>
          </cell>
          <cell r="X34">
            <v>-2.2737367544323206E-15</v>
          </cell>
        </row>
        <row r="35">
          <cell r="A35" t="str">
            <v>Total OBI USA</v>
          </cell>
          <cell r="B35" t="str">
            <v>Total OBI USA</v>
          </cell>
          <cell r="C35">
            <v>965100</v>
          </cell>
          <cell r="D35">
            <v>1556527</v>
          </cell>
          <cell r="E35">
            <v>1167413</v>
          </cell>
          <cell r="G35">
            <v>-591427</v>
          </cell>
          <cell r="H35">
            <v>-37.996578279721454</v>
          </cell>
          <cell r="J35">
            <v>-591427</v>
          </cell>
          <cell r="L35">
            <v>-37.996578279721454</v>
          </cell>
          <cell r="N35">
            <v>0</v>
          </cell>
          <cell r="Q35">
            <v>0</v>
          </cell>
          <cell r="S35">
            <v>-202313</v>
          </cell>
          <cell r="V35">
            <v>-17.330028019218563</v>
          </cell>
          <cell r="X35">
            <v>-202313</v>
          </cell>
          <cell r="Z35">
            <v>-17.33002801921856</v>
          </cell>
          <cell r="AA35">
            <v>-3.7252902984619141E-11</v>
          </cell>
          <cell r="AC35">
            <v>-2.2737367544323206E-15</v>
          </cell>
        </row>
        <row r="36">
          <cell r="A36" t="str">
            <v>Centocor USA</v>
          </cell>
          <cell r="C36">
            <v>703710</v>
          </cell>
          <cell r="D36">
            <v>667692</v>
          </cell>
          <cell r="E36">
            <v>631514</v>
          </cell>
          <cell r="G36">
            <v>36018</v>
          </cell>
          <cell r="H36">
            <v>5.3944034075591736</v>
          </cell>
          <cell r="I36">
            <v>36018</v>
          </cell>
          <cell r="K36">
            <v>5.3944034075591736</v>
          </cell>
          <cell r="L36">
            <v>0</v>
          </cell>
          <cell r="N36">
            <v>0</v>
          </cell>
          <cell r="O36">
            <v>72196</v>
          </cell>
          <cell r="Q36">
            <v>11.432208945486561</v>
          </cell>
          <cell r="R36">
            <v>72196</v>
          </cell>
          <cell r="U36">
            <v>11.432208945486563</v>
          </cell>
          <cell r="V36">
            <v>0</v>
          </cell>
          <cell r="X36">
            <v>-2.2737367544323206E-15</v>
          </cell>
        </row>
        <row r="37">
          <cell r="A37" t="str">
            <v>Scios Inc USA</v>
          </cell>
          <cell r="C37">
            <v>45570</v>
          </cell>
          <cell r="D37">
            <v>0</v>
          </cell>
          <cell r="E37">
            <v>-8451</v>
          </cell>
          <cell r="G37">
            <v>45570</v>
          </cell>
          <cell r="H37">
            <v>0</v>
          </cell>
          <cell r="I37">
            <v>45570</v>
          </cell>
          <cell r="K37">
            <v>0</v>
          </cell>
          <cell r="L37">
            <v>0</v>
          </cell>
          <cell r="N37">
            <v>0</v>
          </cell>
          <cell r="O37">
            <v>54021</v>
          </cell>
          <cell r="Q37">
            <v>639.22612708555198</v>
          </cell>
          <cell r="R37">
            <v>54021</v>
          </cell>
          <cell r="U37">
            <v>639.22612708555198</v>
          </cell>
          <cell r="V37">
            <v>0</v>
          </cell>
          <cell r="X37">
            <v>0</v>
          </cell>
        </row>
        <row r="38">
          <cell r="A38" t="str">
            <v>Ttl Scodari</v>
          </cell>
          <cell r="B38" t="str">
            <v>Ttl Scodari</v>
          </cell>
          <cell r="C38">
            <v>1893019</v>
          </cell>
          <cell r="D38">
            <v>2546761</v>
          </cell>
          <cell r="E38">
            <v>1961848</v>
          </cell>
          <cell r="G38">
            <v>-653742</v>
          </cell>
          <cell r="H38">
            <v>-25.669546533812952</v>
          </cell>
          <cell r="J38">
            <v>-662878.28919381625</v>
          </cell>
          <cell r="L38">
            <v>-26.028288056626288</v>
          </cell>
          <cell r="N38">
            <v>9136.2891938161847</v>
          </cell>
          <cell r="Q38">
            <v>0.35874152281334321</v>
          </cell>
          <cell r="S38">
            <v>-68829</v>
          </cell>
          <cell r="V38">
            <v>-3.5083757763088683</v>
          </cell>
          <cell r="X38">
            <v>-70809.251240663943</v>
          </cell>
          <cell r="Z38">
            <v>-3.6093138327058942</v>
          </cell>
          <cell r="AA38">
            <v>1980.2512406639382</v>
          </cell>
          <cell r="AC38">
            <v>0.10093805639702623</v>
          </cell>
        </row>
        <row r="39">
          <cell r="A39" t="str">
            <v>Jan-Cil Denmark</v>
          </cell>
          <cell r="C39">
            <v>1856</v>
          </cell>
          <cell r="D39">
            <v>1448</v>
          </cell>
          <cell r="E39">
            <v>1069</v>
          </cell>
          <cell r="G39">
            <v>408</v>
          </cell>
          <cell r="H39">
            <v>28.176795580110497</v>
          </cell>
          <cell r="I39">
            <v>138.00111794298488</v>
          </cell>
          <cell r="K39">
            <v>9.5304639463387346</v>
          </cell>
          <cell r="L39">
            <v>269.99888205701512</v>
          </cell>
          <cell r="N39">
            <v>18.646331633771762</v>
          </cell>
          <cell r="O39">
            <v>787</v>
          </cell>
          <cell r="Q39">
            <v>73.620205799812908</v>
          </cell>
          <cell r="R39">
            <v>728.51616132723098</v>
          </cell>
          <cell r="U39">
            <v>68.14931350114415</v>
          </cell>
          <cell r="V39">
            <v>58.483838672769053</v>
          </cell>
          <cell r="X39">
            <v>5.4708922986687414</v>
          </cell>
        </row>
        <row r="40">
          <cell r="A40" t="str">
            <v>Jan-Cil Finland</v>
          </cell>
          <cell r="C40">
            <v>3626</v>
          </cell>
          <cell r="D40">
            <v>2687</v>
          </cell>
          <cell r="E40">
            <v>2256</v>
          </cell>
          <cell r="G40">
            <v>939</v>
          </cell>
          <cell r="H40">
            <v>34.946036471901749</v>
          </cell>
          <cell r="I40">
            <v>414.7718120805369</v>
          </cell>
          <cell r="K40">
            <v>15.436241610738257</v>
          </cell>
          <cell r="L40">
            <v>524.22818791946315</v>
          </cell>
          <cell r="N40">
            <v>19.509794861163488</v>
          </cell>
          <cell r="O40">
            <v>1370</v>
          </cell>
          <cell r="Q40">
            <v>60.726950354609926</v>
          </cell>
          <cell r="R40">
            <v>1255.6018099547512</v>
          </cell>
          <cell r="U40">
            <v>55.656108597285083</v>
          </cell>
          <cell r="V40">
            <v>114.39819004524863</v>
          </cell>
          <cell r="X40">
            <v>5.0708417573248514</v>
          </cell>
        </row>
        <row r="41">
          <cell r="A41" t="str">
            <v>Jan-Cil Norway</v>
          </cell>
          <cell r="C41">
            <v>1958</v>
          </cell>
          <cell r="D41">
            <v>1040</v>
          </cell>
          <cell r="E41">
            <v>1200</v>
          </cell>
          <cell r="G41">
            <v>918</v>
          </cell>
          <cell r="H41">
            <v>88.269230769230788</v>
          </cell>
          <cell r="I41">
            <v>750.2984093598003</v>
          </cell>
          <cell r="K41">
            <v>72.144077823057714</v>
          </cell>
          <cell r="L41">
            <v>167.70159064019973</v>
          </cell>
          <cell r="N41">
            <v>16.125152946173074</v>
          </cell>
          <cell r="O41">
            <v>758</v>
          </cell>
          <cell r="Q41">
            <v>63.166666666666664</v>
          </cell>
          <cell r="R41">
            <v>717.04282054410157</v>
          </cell>
          <cell r="U41">
            <v>59.753568378675141</v>
          </cell>
          <cell r="V41">
            <v>40.95717945589859</v>
          </cell>
          <cell r="X41">
            <v>3.4130982879915246</v>
          </cell>
        </row>
        <row r="42">
          <cell r="A42" t="str">
            <v>Jan-Cil Sweden</v>
          </cell>
          <cell r="C42">
            <v>1699</v>
          </cell>
          <cell r="D42">
            <v>2764</v>
          </cell>
          <cell r="E42">
            <v>1476</v>
          </cell>
          <cell r="G42">
            <v>-1065</v>
          </cell>
          <cell r="H42">
            <v>-38.531114327062227</v>
          </cell>
          <cell r="I42">
            <v>-1299.1462829736211</v>
          </cell>
          <cell r="K42">
            <v>-47.002398081534764</v>
          </cell>
          <cell r="L42">
            <v>234.14628297362114</v>
          </cell>
          <cell r="N42">
            <v>8.4712837544725428</v>
          </cell>
          <cell r="O42">
            <v>223</v>
          </cell>
          <cell r="Q42">
            <v>15.108401084010838</v>
          </cell>
          <cell r="R42">
            <v>166.75306362262884</v>
          </cell>
          <cell r="U42">
            <v>11.29763303676347</v>
          </cell>
          <cell r="V42">
            <v>56.246936377371171</v>
          </cell>
          <cell r="X42">
            <v>3.8107680472473682</v>
          </cell>
        </row>
        <row r="43">
          <cell r="A43" t="str">
            <v>Ttl Scandanavia</v>
          </cell>
          <cell r="B43" t="str">
            <v>Ttl Scandanavia</v>
          </cell>
          <cell r="C43">
            <v>9139</v>
          </cell>
          <cell r="D43">
            <v>7939</v>
          </cell>
          <cell r="E43">
            <v>6001</v>
          </cell>
          <cell r="G43">
            <v>1200</v>
          </cell>
          <cell r="H43">
            <v>15.115253810303566</v>
          </cell>
          <cell r="J43">
            <v>3.9250564097010647</v>
          </cell>
          <cell r="L43">
            <v>4.9440186543658705E-2</v>
          </cell>
          <cell r="N43">
            <v>1196.074943590299</v>
          </cell>
          <cell r="Q43">
            <v>15.065813623759908</v>
          </cell>
          <cell r="S43">
            <v>3138</v>
          </cell>
          <cell r="V43">
            <v>52.291284785869031</v>
          </cell>
          <cell r="X43">
            <v>2867.9138554487122</v>
          </cell>
          <cell r="Z43">
            <v>47.790599157618928</v>
          </cell>
          <cell r="AA43">
            <v>270.08614455128787</v>
          </cell>
          <cell r="AC43">
            <v>4.5006856282501033</v>
          </cell>
        </row>
        <row r="44">
          <cell r="A44" t="str">
            <v>Jan-Cil Poland</v>
          </cell>
          <cell r="C44">
            <v>17247</v>
          </cell>
          <cell r="D44">
            <v>-9379</v>
          </cell>
          <cell r="E44">
            <v>6032</v>
          </cell>
          <cell r="G44">
            <v>26626</v>
          </cell>
          <cell r="H44">
            <v>283.88954046273591</v>
          </cell>
          <cell r="I44">
            <v>25631.100108489289</v>
          </cell>
          <cell r="K44">
            <v>273.28180092215894</v>
          </cell>
          <cell r="L44">
            <v>994.89989151071757</v>
          </cell>
          <cell r="N44">
            <v>10.607739540577022</v>
          </cell>
          <cell r="O44">
            <v>11215</v>
          </cell>
          <cell r="Q44">
            <v>185.92506631299736</v>
          </cell>
          <cell r="R44">
            <v>10866.116635972989</v>
          </cell>
          <cell r="U44">
            <v>180.14119091467157</v>
          </cell>
          <cell r="V44">
            <v>348.88336402701214</v>
          </cell>
          <cell r="X44">
            <v>5.7838753983257991</v>
          </cell>
        </row>
        <row r="45">
          <cell r="A45" t="str">
            <v>Jan-Cil Czech Rep</v>
          </cell>
          <cell r="C45">
            <v>-1522</v>
          </cell>
          <cell r="D45">
            <v>184</v>
          </cell>
          <cell r="E45">
            <v>9</v>
          </cell>
          <cell r="G45">
            <v>-1706</v>
          </cell>
          <cell r="H45">
            <v>-927.17391304347836</v>
          </cell>
          <cell r="I45">
            <v>-1518.8101761252444</v>
          </cell>
          <cell r="K45">
            <v>-825.44031311154595</v>
          </cell>
          <cell r="L45">
            <v>-187.18982387475555</v>
          </cell>
          <cell r="N45">
            <v>-101.7335999319324</v>
          </cell>
          <cell r="O45">
            <v>-1531</v>
          </cell>
          <cell r="Q45">
            <v>-17011.111111111109</v>
          </cell>
          <cell r="R45">
            <v>-1453.8543307086616</v>
          </cell>
          <cell r="U45">
            <v>-16153.937007874016</v>
          </cell>
          <cell r="V45">
            <v>-77.145669291338422</v>
          </cell>
          <cell r="X45">
            <v>-857.17410323709487</v>
          </cell>
        </row>
        <row r="46">
          <cell r="A46" t="str">
            <v>Jan-Cil E Europe</v>
          </cell>
          <cell r="C46">
            <v>23989</v>
          </cell>
          <cell r="D46">
            <v>22887</v>
          </cell>
          <cell r="E46">
            <v>19282</v>
          </cell>
          <cell r="G46">
            <v>1102</v>
          </cell>
          <cell r="H46">
            <v>4.8149604579018659</v>
          </cell>
          <cell r="I46">
            <v>-2363.7508427827156</v>
          </cell>
          <cell r="K46">
            <v>-10.327919092859331</v>
          </cell>
          <cell r="L46">
            <v>3465.7508427827156</v>
          </cell>
          <cell r="N46">
            <v>15.142879550761196</v>
          </cell>
          <cell r="O46">
            <v>4707</v>
          </cell>
          <cell r="Q46">
            <v>24.411368115340736</v>
          </cell>
          <cell r="R46">
            <v>3960.3448681732589</v>
          </cell>
          <cell r="U46">
            <v>20.539077212806031</v>
          </cell>
          <cell r="V46">
            <v>746.65513182674124</v>
          </cell>
          <cell r="X46">
            <v>3.8722909025346963</v>
          </cell>
        </row>
        <row r="47">
          <cell r="A47" t="str">
            <v>Jan-Cil Russia</v>
          </cell>
          <cell r="C47">
            <v>16491</v>
          </cell>
          <cell r="D47">
            <v>16491</v>
          </cell>
          <cell r="E47">
            <v>13813</v>
          </cell>
          <cell r="G47">
            <v>0</v>
          </cell>
          <cell r="H47">
            <v>0</v>
          </cell>
          <cell r="I47">
            <v>0</v>
          </cell>
          <cell r="K47">
            <v>0</v>
          </cell>
          <cell r="L47">
            <v>0</v>
          </cell>
          <cell r="N47">
            <v>0</v>
          </cell>
          <cell r="O47">
            <v>2678</v>
          </cell>
          <cell r="Q47">
            <v>19.387533482950843</v>
          </cell>
          <cell r="R47">
            <v>2678</v>
          </cell>
          <cell r="U47">
            <v>19.387533482950843</v>
          </cell>
          <cell r="V47">
            <v>0</v>
          </cell>
          <cell r="X47">
            <v>0</v>
          </cell>
        </row>
        <row r="48">
          <cell r="A48" t="str">
            <v>Jan-Cil Hungary</v>
          </cell>
          <cell r="C48">
            <v>2529</v>
          </cell>
          <cell r="D48">
            <v>2144</v>
          </cell>
          <cell r="E48">
            <v>-404</v>
          </cell>
          <cell r="G48">
            <v>385</v>
          </cell>
          <cell r="H48">
            <v>17.957089552238806</v>
          </cell>
          <cell r="I48">
            <v>93.512967726824499</v>
          </cell>
          <cell r="K48">
            <v>4.3616123006914407</v>
          </cell>
          <cell r="L48">
            <v>291.48703227317549</v>
          </cell>
          <cell r="N48">
            <v>13.595477251547363</v>
          </cell>
          <cell r="O48">
            <v>2933</v>
          </cell>
          <cell r="Q48">
            <v>725.99009900990109</v>
          </cell>
          <cell r="R48">
            <v>2857.4143760307861</v>
          </cell>
          <cell r="U48">
            <v>707.28078614623416</v>
          </cell>
          <cell r="V48">
            <v>75.58562396921451</v>
          </cell>
          <cell r="X48">
            <v>18.709312863667002</v>
          </cell>
        </row>
        <row r="49">
          <cell r="A49" t="str">
            <v>Ttl New Europe</v>
          </cell>
          <cell r="B49" t="str">
            <v>Ttl New Europe</v>
          </cell>
          <cell r="C49">
            <v>58734</v>
          </cell>
          <cell r="D49">
            <v>32327</v>
          </cell>
          <cell r="E49">
            <v>38732</v>
          </cell>
          <cell r="G49">
            <v>26407</v>
          </cell>
          <cell r="H49">
            <v>81.687134593373955</v>
          </cell>
          <cell r="J49">
            <v>21842.052057308156</v>
          </cell>
          <cell r="L49">
            <v>67.565972893581701</v>
          </cell>
          <cell r="N49">
            <v>4564.9479426918415</v>
          </cell>
          <cell r="Q49">
            <v>14.121161699792255</v>
          </cell>
          <cell r="S49">
            <v>20002</v>
          </cell>
          <cell r="V49">
            <v>51.642053082722299</v>
          </cell>
          <cell r="X49">
            <v>18908.021549468373</v>
          </cell>
          <cell r="Z49">
            <v>48.817570870258116</v>
          </cell>
          <cell r="AA49">
            <v>1093.9784505316265</v>
          </cell>
          <cell r="AC49">
            <v>2.8244822124641722</v>
          </cell>
        </row>
        <row r="50">
          <cell r="A50" t="str">
            <v>Jan-Cil Greece</v>
          </cell>
          <cell r="C50">
            <v>11370</v>
          </cell>
          <cell r="D50">
            <v>10627</v>
          </cell>
          <cell r="E50">
            <v>8173</v>
          </cell>
          <cell r="G50">
            <v>743</v>
          </cell>
          <cell r="H50">
            <v>6.9916251058624255</v>
          </cell>
          <cell r="I50">
            <v>-899.69322145752824</v>
          </cell>
          <cell r="K50">
            <v>-8.4661072876402397</v>
          </cell>
          <cell r="L50">
            <v>1642.6932214575284</v>
          </cell>
          <cell r="N50">
            <v>15.457732393502665</v>
          </cell>
          <cell r="O50">
            <v>3197</v>
          </cell>
          <cell r="Q50">
            <v>39.116603450385412</v>
          </cell>
          <cell r="R50">
            <v>2848.0634722222221</v>
          </cell>
          <cell r="U50">
            <v>34.847222222222221</v>
          </cell>
          <cell r="V50">
            <v>348.93652777777811</v>
          </cell>
          <cell r="X50">
            <v>4.269381228163188</v>
          </cell>
        </row>
        <row r="51">
          <cell r="A51" t="str">
            <v>Jan-Cil Italy</v>
          </cell>
          <cell r="C51">
            <v>1018</v>
          </cell>
          <cell r="D51">
            <v>5471</v>
          </cell>
          <cell r="E51">
            <v>-1828</v>
          </cell>
          <cell r="G51">
            <v>-4453</v>
          </cell>
          <cell r="H51">
            <v>-81.392798391518923</v>
          </cell>
          <cell r="I51">
            <v>-4600.4087163523154</v>
          </cell>
          <cell r="K51">
            <v>-84.087163523164236</v>
          </cell>
          <cell r="L51">
            <v>147.40871635231596</v>
          </cell>
          <cell r="N51">
            <v>2.6943651316453363</v>
          </cell>
          <cell r="O51">
            <v>2846</v>
          </cell>
          <cell r="Q51">
            <v>155.68927789934355</v>
          </cell>
          <cell r="R51">
            <v>2814.6658385093174</v>
          </cell>
          <cell r="U51">
            <v>153.97515527950316</v>
          </cell>
          <cell r="V51">
            <v>31.334161490682163</v>
          </cell>
          <cell r="X51">
            <v>1.7141226198404185</v>
          </cell>
        </row>
        <row r="52">
          <cell r="A52" t="str">
            <v>Ttl Cermak</v>
          </cell>
          <cell r="B52" t="str">
            <v>Ttl Cermak</v>
          </cell>
          <cell r="C52">
            <v>80261</v>
          </cell>
          <cell r="D52">
            <v>56364</v>
          </cell>
          <cell r="E52">
            <v>51078</v>
          </cell>
          <cell r="G52">
            <v>23897</v>
          </cell>
          <cell r="H52">
            <v>42.397629692711661</v>
          </cell>
          <cell r="J52">
            <v>16345.875175908013</v>
          </cell>
          <cell r="L52">
            <v>29.000559179454992</v>
          </cell>
          <cell r="N52">
            <v>7551.1248240919876</v>
          </cell>
          <cell r="Q52">
            <v>13.397070513256672</v>
          </cell>
          <cell r="S52">
            <v>29183</v>
          </cell>
          <cell r="V52">
            <v>57.134186929793643</v>
          </cell>
          <cell r="X52">
            <v>27438.664715648625</v>
          </cell>
          <cell r="Z52">
            <v>53.719144672165356</v>
          </cell>
          <cell r="AA52">
            <v>1744.335284351376</v>
          </cell>
          <cell r="AC52">
            <v>3.4150422576282926</v>
          </cell>
        </row>
        <row r="55">
          <cell r="B55" t="str">
            <v>Report Name : BRDMAF116
Responsibility: 
USD in Thousands
Exchange Rate: as Reported</v>
          </cell>
          <cell r="G55" t="str">
            <v>Johnson &amp; Johnson
Worldwide Company Account Comparison
Report Level:  A00007 : Pharmaceutical Grp w/aj
Acct Code: 900020 : Mgt Net Income EB
 Company Composite YTD
Elimination: Exclude All
Non-Operating Co's: Excluded</v>
          </cell>
          <cell r="T55" t="str">
            <v xml:space="preserve">Page 2 of 3
Date : 05/30/03
Time : 13:52:52
</v>
          </cell>
        </row>
        <row r="59">
          <cell r="G59" t="str">
            <v>2004 DEC UJUNY2 vs 2004 DEC BPY2</v>
          </cell>
          <cell r="O59" t="str">
            <v xml:space="preserve">2004 DEC UJUNY2 vs 2003 DEC UJUNY1 </v>
          </cell>
        </row>
        <row r="60">
          <cell r="C60" t="str">
            <v xml:space="preserve">2004      </v>
          </cell>
          <cell r="D60" t="str">
            <v xml:space="preserve">2004        </v>
          </cell>
          <cell r="E60" t="str">
            <v xml:space="preserve">2003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DEC UJUNY2</v>
          </cell>
          <cell r="D62" t="str">
            <v>DEC BPY2</v>
          </cell>
          <cell r="E62" t="str">
            <v>DEC UJUNY1</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France</v>
          </cell>
          <cell r="C65">
            <v>37046</v>
          </cell>
          <cell r="D65">
            <v>37806</v>
          </cell>
          <cell r="E65">
            <v>35024</v>
          </cell>
          <cell r="G65">
            <v>-760</v>
          </cell>
          <cell r="H65">
            <v>-2.0102629212294345</v>
          </cell>
          <cell r="I65">
            <v>-6112.8032756473094</v>
          </cell>
          <cell r="K65">
            <v>-16.1688707497416</v>
          </cell>
          <cell r="L65">
            <v>5352.8032756473076</v>
          </cell>
          <cell r="N65">
            <v>14.158607828512165</v>
          </cell>
          <cell r="O65">
            <v>2022</v>
          </cell>
          <cell r="Q65">
            <v>5.7731841023298323</v>
          </cell>
          <cell r="R65">
            <v>870.35179005345867</v>
          </cell>
          <cell r="U65">
            <v>2.4850153895998708</v>
          </cell>
          <cell r="V65">
            <v>1151.6482099465416</v>
          </cell>
          <cell r="X65">
            <v>3.288168712729961</v>
          </cell>
        </row>
        <row r="66">
          <cell r="A66" t="str">
            <v>Ttl Pharm France</v>
          </cell>
          <cell r="B66" t="str">
            <v>Ttl Pharm France</v>
          </cell>
          <cell r="C66">
            <v>37046</v>
          </cell>
          <cell r="D66">
            <v>37806</v>
          </cell>
          <cell r="E66">
            <v>35024</v>
          </cell>
          <cell r="G66">
            <v>-760</v>
          </cell>
          <cell r="H66">
            <v>-2.0102629212294345</v>
          </cell>
          <cell r="J66">
            <v>-6112.8032756473094</v>
          </cell>
          <cell r="L66">
            <v>-16.168870749741597</v>
          </cell>
          <cell r="N66">
            <v>5352.8032756473076</v>
          </cell>
          <cell r="Q66">
            <v>14.158607828512164</v>
          </cell>
          <cell r="S66">
            <v>2022</v>
          </cell>
          <cell r="V66">
            <v>5.7731841023298323</v>
          </cell>
          <cell r="X66">
            <v>870.35179005345867</v>
          </cell>
          <cell r="Z66">
            <v>2.4850153895998703</v>
          </cell>
          <cell r="AA66">
            <v>1151.6482099465416</v>
          </cell>
          <cell r="AC66">
            <v>3.288168712729961</v>
          </cell>
        </row>
        <row r="67">
          <cell r="A67" t="str">
            <v>Jan-Cil UK</v>
          </cell>
          <cell r="C67">
            <v>23768</v>
          </cell>
          <cell r="D67">
            <v>11720</v>
          </cell>
          <cell r="E67">
            <v>19637</v>
          </cell>
          <cell r="G67">
            <v>12048</v>
          </cell>
          <cell r="H67">
            <v>102.79863481228669</v>
          </cell>
          <cell r="I67">
            <v>11172.027408303104</v>
          </cell>
          <cell r="K67">
            <v>95.324465941152781</v>
          </cell>
          <cell r="L67">
            <v>875.97259169689619</v>
          </cell>
          <cell r="N67">
            <v>7.4741688711338981</v>
          </cell>
          <cell r="O67">
            <v>4131</v>
          </cell>
          <cell r="Q67">
            <v>21.036818251260375</v>
          </cell>
          <cell r="R67">
            <v>3931.2907619912494</v>
          </cell>
          <cell r="U67">
            <v>20.019813423594488</v>
          </cell>
          <cell r="V67">
            <v>199.70923800875025</v>
          </cell>
          <cell r="X67">
            <v>1.0170048276658872</v>
          </cell>
        </row>
        <row r="68">
          <cell r="A68" t="str">
            <v>Jan-Cil So. Africa</v>
          </cell>
          <cell r="C68">
            <v>2573</v>
          </cell>
          <cell r="D68">
            <v>1119</v>
          </cell>
          <cell r="E68">
            <v>-892</v>
          </cell>
          <cell r="G68">
            <v>1454</v>
          </cell>
          <cell r="H68">
            <v>129.93744414655941</v>
          </cell>
          <cell r="I68">
            <v>987.09084174460588</v>
          </cell>
          <cell r="K68">
            <v>88.211871469580487</v>
          </cell>
          <cell r="L68">
            <v>466.909158255394</v>
          </cell>
          <cell r="N68">
            <v>41.725572676978921</v>
          </cell>
          <cell r="O68">
            <v>3465</v>
          </cell>
          <cell r="Q68">
            <v>388.45291479820628</v>
          </cell>
          <cell r="R68">
            <v>3444.4285513163445</v>
          </cell>
          <cell r="U68">
            <v>386.14669857806558</v>
          </cell>
          <cell r="V68">
            <v>20.571448683655472</v>
          </cell>
          <cell r="X68">
            <v>2.306216220140632</v>
          </cell>
        </row>
        <row r="69">
          <cell r="A69" t="str">
            <v>Ttl McDonald</v>
          </cell>
          <cell r="B69" t="str">
            <v>Ttl McDonald</v>
          </cell>
          <cell r="C69">
            <v>26341</v>
          </cell>
          <cell r="D69">
            <v>12839</v>
          </cell>
          <cell r="E69">
            <v>18745</v>
          </cell>
          <cell r="G69">
            <v>13502</v>
          </cell>
          <cell r="H69">
            <v>105.16395357893919</v>
          </cell>
          <cell r="J69">
            <v>12159.11825004771</v>
          </cell>
          <cell r="L69">
            <v>94.704558377192228</v>
          </cell>
          <cell r="N69">
            <v>1342.8817499522888</v>
          </cell>
          <cell r="Q69">
            <v>10.459395201746956</v>
          </cell>
          <cell r="S69">
            <v>7596</v>
          </cell>
          <cell r="V69">
            <v>40.522806081621766</v>
          </cell>
          <cell r="X69">
            <v>7375.7193133075934</v>
          </cell>
          <cell r="Z69">
            <v>39.347662380942083</v>
          </cell>
          <cell r="AA69">
            <v>220.28068669240574</v>
          </cell>
          <cell r="AC69">
            <v>1.1751437006796779</v>
          </cell>
        </row>
        <row r="70">
          <cell r="A70" t="str">
            <v>Jan-Cil Austria</v>
          </cell>
          <cell r="C70">
            <v>2768</v>
          </cell>
          <cell r="D70">
            <v>6312</v>
          </cell>
          <cell r="E70">
            <v>2305</v>
          </cell>
          <cell r="G70">
            <v>-3544</v>
          </cell>
          <cell r="H70">
            <v>-56.147021546261087</v>
          </cell>
          <cell r="I70">
            <v>-3944.8747817806693</v>
          </cell>
          <cell r="K70">
            <v>-62.498016187906671</v>
          </cell>
          <cell r="L70">
            <v>400.87478178066903</v>
          </cell>
          <cell r="N70">
            <v>6.3509946416455936</v>
          </cell>
          <cell r="O70">
            <v>463</v>
          </cell>
          <cell r="Q70">
            <v>20.086767895878523</v>
          </cell>
          <cell r="R70">
            <v>375.46998031496065</v>
          </cell>
          <cell r="U70">
            <v>16.289370078740159</v>
          </cell>
          <cell r="V70">
            <v>87.530019685039377</v>
          </cell>
          <cell r="X70">
            <v>3.7973978171383624</v>
          </cell>
        </row>
        <row r="71">
          <cell r="A71" t="str">
            <v>Jan-Cil Germany</v>
          </cell>
          <cell r="C71">
            <v>17652</v>
          </cell>
          <cell r="D71">
            <v>-6086</v>
          </cell>
          <cell r="E71">
            <v>7079</v>
          </cell>
          <cell r="G71">
            <v>23738</v>
          </cell>
          <cell r="H71">
            <v>390.04272099901414</v>
          </cell>
          <cell r="I71">
            <v>21185.290864197534</v>
          </cell>
          <cell r="K71">
            <v>348.09876543209879</v>
          </cell>
          <cell r="L71">
            <v>2552.7091358024672</v>
          </cell>
          <cell r="N71">
            <v>41.943955566915392</v>
          </cell>
          <cell r="O71">
            <v>10573</v>
          </cell>
          <cell r="Q71">
            <v>149.35725384941375</v>
          </cell>
          <cell r="R71">
            <v>10024.989740301377</v>
          </cell>
          <cell r="U71">
            <v>141.61590253286306</v>
          </cell>
          <cell r="V71">
            <v>548.01025969862474</v>
          </cell>
          <cell r="X71">
            <v>7.741351316550718</v>
          </cell>
        </row>
        <row r="72">
          <cell r="A72" t="str">
            <v>Jan-Cil Switzerland</v>
          </cell>
          <cell r="C72">
            <v>3839</v>
          </cell>
          <cell r="D72">
            <v>3782</v>
          </cell>
          <cell r="E72">
            <v>3428</v>
          </cell>
          <cell r="G72">
            <v>57</v>
          </cell>
          <cell r="H72">
            <v>1.5071390798519304</v>
          </cell>
          <cell r="I72">
            <v>-400.11771077811886</v>
          </cell>
          <cell r="K72">
            <v>-10.579526990431487</v>
          </cell>
          <cell r="L72">
            <v>457.11771077811886</v>
          </cell>
          <cell r="N72">
            <v>12.086666070283417</v>
          </cell>
          <cell r="O72">
            <v>411</v>
          </cell>
          <cell r="Q72">
            <v>11.989498249708285</v>
          </cell>
          <cell r="R72">
            <v>323.41051701281486</v>
          </cell>
          <cell r="U72">
            <v>9.4343791427308883</v>
          </cell>
          <cell r="V72">
            <v>87.589482987185178</v>
          </cell>
          <cell r="X72">
            <v>2.5551191069773962</v>
          </cell>
        </row>
        <row r="73">
          <cell r="A73" t="str">
            <v>Ttl Peeters</v>
          </cell>
          <cell r="B73" t="str">
            <v>Ttl Peeters</v>
          </cell>
          <cell r="C73">
            <v>24259</v>
          </cell>
          <cell r="D73">
            <v>4008</v>
          </cell>
          <cell r="E73">
            <v>12812</v>
          </cell>
          <cell r="G73">
            <v>20251</v>
          </cell>
          <cell r="H73">
            <v>505.26447105788424</v>
          </cell>
          <cell r="J73">
            <v>16840.298371638746</v>
          </cell>
          <cell r="L73">
            <v>420.16712504088684</v>
          </cell>
          <cell r="N73">
            <v>3410.7016283612538</v>
          </cell>
          <cell r="Q73">
            <v>85.097346016997477</v>
          </cell>
          <cell r="S73">
            <v>11447</v>
          </cell>
          <cell r="V73">
            <v>89.345925694661261</v>
          </cell>
          <cell r="X73">
            <v>10723.870237629153</v>
          </cell>
          <cell r="Z73">
            <v>83.701765826015873</v>
          </cell>
          <cell r="AA73">
            <v>723.12976237084717</v>
          </cell>
          <cell r="AC73">
            <v>5.6441598686453656</v>
          </cell>
        </row>
        <row r="74">
          <cell r="A74" t="str">
            <v>Jan-Cil Portugal</v>
          </cell>
          <cell r="C74">
            <v>2029</v>
          </cell>
          <cell r="D74">
            <v>1357</v>
          </cell>
          <cell r="E74">
            <v>789</v>
          </cell>
          <cell r="G74">
            <v>672</v>
          </cell>
          <cell r="H74">
            <v>49.521002210759029</v>
          </cell>
          <cell r="I74">
            <v>379.27949852507373</v>
          </cell>
          <cell r="K74">
            <v>27.949852507374626</v>
          </cell>
          <cell r="L74">
            <v>292.72050147492621</v>
          </cell>
          <cell r="N74">
            <v>21.571149703384396</v>
          </cell>
          <cell r="O74">
            <v>1240</v>
          </cell>
          <cell r="Q74">
            <v>157.16096324461344</v>
          </cell>
          <cell r="R74">
            <v>1175.0100430416071</v>
          </cell>
          <cell r="U74">
            <v>148.92395982783361</v>
          </cell>
          <cell r="V74">
            <v>64.989956958392867</v>
          </cell>
          <cell r="X74">
            <v>8.237003416779844</v>
          </cell>
        </row>
        <row r="75">
          <cell r="A75" t="str">
            <v>Jan-Cil Spain</v>
          </cell>
          <cell r="C75">
            <v>12512</v>
          </cell>
          <cell r="D75">
            <v>11895</v>
          </cell>
          <cell r="E75">
            <v>11738</v>
          </cell>
          <cell r="G75">
            <v>617</v>
          </cell>
          <cell r="H75">
            <v>5.1870533837746953</v>
          </cell>
          <cell r="I75">
            <v>-1195.109903991915</v>
          </cell>
          <cell r="K75">
            <v>-10.047161866262421</v>
          </cell>
          <cell r="L75">
            <v>1812.1099039919152</v>
          </cell>
          <cell r="N75">
            <v>15.234215250037117</v>
          </cell>
          <cell r="O75">
            <v>774</v>
          </cell>
          <cell r="Q75">
            <v>6.5939683080592957</v>
          </cell>
          <cell r="R75">
            <v>381.24388593523435</v>
          </cell>
          <cell r="U75">
            <v>3.2479458675688733</v>
          </cell>
          <cell r="V75">
            <v>392.75611406476565</v>
          </cell>
          <cell r="X75">
            <v>3.3460224404904233</v>
          </cell>
        </row>
        <row r="76">
          <cell r="A76" t="str">
            <v>Ttl Sotoca</v>
          </cell>
          <cell r="B76" t="str">
            <v>Ttl Sotoca</v>
          </cell>
          <cell r="C76">
            <v>14541</v>
          </cell>
          <cell r="D76">
            <v>13252</v>
          </cell>
          <cell r="E76">
            <v>12527</v>
          </cell>
          <cell r="G76">
            <v>1289</v>
          </cell>
          <cell r="H76">
            <v>9.7268336854814361</v>
          </cell>
          <cell r="J76">
            <v>-815.83040546684117</v>
          </cell>
          <cell r="L76">
            <v>-6.1562813572807213</v>
          </cell>
          <cell r="N76">
            <v>2104.8304054668411</v>
          </cell>
          <cell r="Q76">
            <v>15.883115042762158</v>
          </cell>
          <cell r="S76">
            <v>2014</v>
          </cell>
          <cell r="V76">
            <v>16.077273090125328</v>
          </cell>
          <cell r="X76">
            <v>1556.2539289768415</v>
          </cell>
          <cell r="Z76">
            <v>12.423197325591453</v>
          </cell>
          <cell r="AA76">
            <v>457.74607102315872</v>
          </cell>
          <cell r="AC76">
            <v>3.6540757645338751</v>
          </cell>
        </row>
        <row r="77">
          <cell r="A77" t="str">
            <v>Jan-Cil Egypt</v>
          </cell>
          <cell r="C77">
            <v>154</v>
          </cell>
          <cell r="D77">
            <v>-554</v>
          </cell>
          <cell r="E77">
            <v>17</v>
          </cell>
          <cell r="G77">
            <v>708</v>
          </cell>
          <cell r="H77">
            <v>127.79783393501805</v>
          </cell>
          <cell r="I77">
            <v>751.67136150234739</v>
          </cell>
          <cell r="K77">
            <v>135.68075117370896</v>
          </cell>
          <cell r="L77">
            <v>-43.671361502347281</v>
          </cell>
          <cell r="N77">
            <v>-7.8829172386908795</v>
          </cell>
          <cell r="O77">
            <v>137</v>
          </cell>
          <cell r="Q77">
            <v>805.88235294117658</v>
          </cell>
          <cell r="R77">
            <v>169.79518072289153</v>
          </cell>
          <cell r="U77">
            <v>998.79518072289159</v>
          </cell>
          <cell r="V77">
            <v>-32.79518072289153</v>
          </cell>
          <cell r="X77">
            <v>-192.91282778171518</v>
          </cell>
        </row>
        <row r="78">
          <cell r="A78" t="str">
            <v>Jan-Cil Israel</v>
          </cell>
          <cell r="C78">
            <v>1103</v>
          </cell>
          <cell r="D78">
            <v>1218</v>
          </cell>
          <cell r="E78">
            <v>749</v>
          </cell>
          <cell r="G78">
            <v>-115</v>
          </cell>
          <cell r="H78">
            <v>-9.4417077175697859</v>
          </cell>
          <cell r="I78">
            <v>-152.86380368098159</v>
          </cell>
          <cell r="K78">
            <v>-12.550394390885188</v>
          </cell>
          <cell r="L78">
            <v>37.863803680981583</v>
          </cell>
          <cell r="N78">
            <v>3.1086866733153977</v>
          </cell>
          <cell r="O78">
            <v>354</v>
          </cell>
          <cell r="Q78">
            <v>47.263017356475302</v>
          </cell>
          <cell r="R78">
            <v>335.6911465892598</v>
          </cell>
          <cell r="U78">
            <v>44.818577648766329</v>
          </cell>
          <cell r="V78">
            <v>18.308853410740266</v>
          </cell>
          <cell r="X78">
            <v>2.4444397077089799</v>
          </cell>
        </row>
        <row r="79">
          <cell r="A79" t="str">
            <v>Jan-Cil ME/W Africa</v>
          </cell>
          <cell r="C79">
            <v>46525</v>
          </cell>
          <cell r="D79">
            <v>44166</v>
          </cell>
          <cell r="E79">
            <v>37396</v>
          </cell>
          <cell r="G79">
            <v>2359</v>
          </cell>
          <cell r="H79">
            <v>5.3412126975501524</v>
          </cell>
          <cell r="I79">
            <v>-4364.5975634655961</v>
          </cell>
          <cell r="K79">
            <v>-9.8822568570067375</v>
          </cell>
          <cell r="L79">
            <v>6723.5975634655961</v>
          </cell>
          <cell r="N79">
            <v>15.223469554556891</v>
          </cell>
          <cell r="O79">
            <v>9129</v>
          </cell>
          <cell r="Q79">
            <v>24.411701786287303</v>
          </cell>
          <cell r="R79">
            <v>7675.949390132897</v>
          </cell>
          <cell r="U79">
            <v>20.526124158019297</v>
          </cell>
          <cell r="V79">
            <v>1453.0506098671037</v>
          </cell>
          <cell r="X79">
            <v>3.8855776282680066</v>
          </cell>
        </row>
        <row r="80">
          <cell r="A80" t="str">
            <v>Jan-Cil Pakistan</v>
          </cell>
          <cell r="C80">
            <v>180</v>
          </cell>
          <cell r="D80">
            <v>153</v>
          </cell>
          <cell r="E80">
            <v>303</v>
          </cell>
          <cell r="G80">
            <v>27</v>
          </cell>
          <cell r="H80">
            <v>17.647058823529413</v>
          </cell>
          <cell r="I80">
            <v>27.261002031144223</v>
          </cell>
          <cell r="K80">
            <v>17.81764838636877</v>
          </cell>
          <cell r="L80">
            <v>-0.26100203114421677</v>
          </cell>
          <cell r="N80">
            <v>-0.17058956283935914</v>
          </cell>
          <cell r="O80">
            <v>-123</v>
          </cell>
          <cell r="Q80">
            <v>-40.594059405940591</v>
          </cell>
          <cell r="R80">
            <v>-120.71114952463266</v>
          </cell>
          <cell r="U80">
            <v>-39.83866320944972</v>
          </cell>
          <cell r="V80">
            <v>-2.2888504753673624</v>
          </cell>
          <cell r="X80">
            <v>-0.75539619649087397</v>
          </cell>
        </row>
        <row r="81">
          <cell r="A81" t="str">
            <v>Jan-Cil Turkey</v>
          </cell>
          <cell r="C81">
            <v>2677</v>
          </cell>
          <cell r="D81">
            <v>2216</v>
          </cell>
          <cell r="E81">
            <v>1814</v>
          </cell>
          <cell r="G81">
            <v>461</v>
          </cell>
          <cell r="H81">
            <v>20.803249097472925</v>
          </cell>
          <cell r="I81">
            <v>461</v>
          </cell>
          <cell r="K81">
            <v>20.803249097472925</v>
          </cell>
          <cell r="L81">
            <v>0</v>
          </cell>
          <cell r="N81">
            <v>0</v>
          </cell>
          <cell r="O81">
            <v>863</v>
          </cell>
          <cell r="Q81">
            <v>47.574421168687984</v>
          </cell>
          <cell r="R81">
            <v>863</v>
          </cell>
          <cell r="U81">
            <v>47.574421168687984</v>
          </cell>
          <cell r="V81">
            <v>0</v>
          </cell>
          <cell r="X81">
            <v>0</v>
          </cell>
        </row>
        <row r="82">
          <cell r="A82" t="str">
            <v>Ttl MEWA</v>
          </cell>
          <cell r="B82" t="str">
            <v>Ttl MEWA</v>
          </cell>
          <cell r="C82">
            <v>50639</v>
          </cell>
          <cell r="D82">
            <v>47199</v>
          </cell>
          <cell r="E82">
            <v>40279</v>
          </cell>
          <cell r="G82">
            <v>3440</v>
          </cell>
          <cell r="H82">
            <v>7.288290006144198</v>
          </cell>
          <cell r="J82">
            <v>-3277.5290036130859</v>
          </cell>
          <cell r="L82">
            <v>-6.9440645005468049</v>
          </cell>
          <cell r="N82">
            <v>6717.5290036130864</v>
          </cell>
          <cell r="Q82">
            <v>14.232354506691005</v>
          </cell>
          <cell r="S82">
            <v>10360</v>
          </cell>
          <cell r="V82">
            <v>25.720598823208125</v>
          </cell>
          <cell r="X82">
            <v>8923.7245679204152</v>
          </cell>
          <cell r="Z82">
            <v>22.154781816630045</v>
          </cell>
          <cell r="AA82">
            <v>1436.2754320795846</v>
          </cell>
          <cell r="AC82">
            <v>3.5658170065780861</v>
          </cell>
        </row>
        <row r="83">
          <cell r="A83" t="str">
            <v>Jan-Cil Belgium</v>
          </cell>
          <cell r="C83">
            <v>-580</v>
          </cell>
          <cell r="D83">
            <v>-1377</v>
          </cell>
          <cell r="E83">
            <v>-1034</v>
          </cell>
          <cell r="G83">
            <v>797</v>
          </cell>
          <cell r="H83">
            <v>57.879448075526497</v>
          </cell>
          <cell r="I83">
            <v>882.64098837209326</v>
          </cell>
          <cell r="K83">
            <v>64.098837209302346</v>
          </cell>
          <cell r="L83">
            <v>-85.640988372093275</v>
          </cell>
          <cell r="N83">
            <v>-6.2193891337758673</v>
          </cell>
          <cell r="O83">
            <v>454</v>
          </cell>
          <cell r="Q83">
            <v>43.907156673114123</v>
          </cell>
          <cell r="R83">
            <v>475.14223194748354</v>
          </cell>
          <cell r="U83">
            <v>45.951859956236319</v>
          </cell>
          <cell r="V83">
            <v>-21.142231947483598</v>
          </cell>
          <cell r="X83">
            <v>-2.0447032831222076</v>
          </cell>
        </row>
        <row r="84">
          <cell r="A84" t="str">
            <v>Jan-Cil Holland</v>
          </cell>
          <cell r="C84">
            <v>5996</v>
          </cell>
          <cell r="D84">
            <v>6928</v>
          </cell>
          <cell r="E84">
            <v>3945</v>
          </cell>
          <cell r="G84">
            <v>-932</v>
          </cell>
          <cell r="H84">
            <v>-13.452655889145497</v>
          </cell>
          <cell r="I84">
            <v>-1801.1197223828804</v>
          </cell>
          <cell r="K84">
            <v>-25.997686524002315</v>
          </cell>
          <cell r="L84">
            <v>869.11972238288035</v>
          </cell>
          <cell r="N84">
            <v>12.545030634856815</v>
          </cell>
          <cell r="O84">
            <v>2051</v>
          </cell>
          <cell r="Q84">
            <v>51.98986058301648</v>
          </cell>
          <cell r="R84">
            <v>1861.8766177739428</v>
          </cell>
          <cell r="U84">
            <v>47.195858498705775</v>
          </cell>
          <cell r="V84">
            <v>189.1233822260576</v>
          </cell>
          <cell r="X84">
            <v>4.794002084310705</v>
          </cell>
        </row>
        <row r="85">
          <cell r="A85" t="str">
            <v>Ttl Van Steenbergen</v>
          </cell>
          <cell r="B85" t="str">
            <v>Ttl Van Steenbergen</v>
          </cell>
          <cell r="C85">
            <v>56055</v>
          </cell>
          <cell r="D85">
            <v>52750</v>
          </cell>
          <cell r="E85">
            <v>43190</v>
          </cell>
          <cell r="G85">
            <v>3305</v>
          </cell>
          <cell r="H85">
            <v>6.2654028436018967</v>
          </cell>
          <cell r="J85">
            <v>-4196.0077376238733</v>
          </cell>
          <cell r="L85">
            <v>-7.95451703814952</v>
          </cell>
          <cell r="N85">
            <v>7501.0077376238723</v>
          </cell>
          <cell r="Q85">
            <v>14.219919881751416</v>
          </cell>
          <cell r="S85">
            <v>12865</v>
          </cell>
          <cell r="V85">
            <v>29.786987728640884</v>
          </cell>
          <cell r="X85">
            <v>11260.743417641843</v>
          </cell>
          <cell r="Z85">
            <v>26.07257100634833</v>
          </cell>
          <cell r="AA85">
            <v>1604.2565823581558</v>
          </cell>
          <cell r="AC85">
            <v>3.7144167222925537</v>
          </cell>
        </row>
        <row r="87">
          <cell r="A87" t="str">
            <v>Ttl Gorsky</v>
          </cell>
          <cell r="B87" t="str">
            <v>Ttl Gorsky</v>
          </cell>
          <cell r="C87">
            <v>238503</v>
          </cell>
          <cell r="D87">
            <v>177019</v>
          </cell>
          <cell r="E87">
            <v>173376</v>
          </cell>
          <cell r="G87">
            <v>61484</v>
          </cell>
          <cell r="H87">
            <v>34.732994763274</v>
          </cell>
          <cell r="J87">
            <v>34220.650378856451</v>
          </cell>
          <cell r="L87">
            <v>19.331625632760584</v>
          </cell>
          <cell r="N87">
            <v>27263.349621143545</v>
          </cell>
          <cell r="Q87">
            <v>15.401369130513416</v>
          </cell>
          <cell r="S87">
            <v>65127</v>
          </cell>
          <cell r="V87">
            <v>37.564022702104097</v>
          </cell>
          <cell r="X87">
            <v>59225.603403257497</v>
          </cell>
          <cell r="Z87">
            <v>34.160208681280849</v>
          </cell>
          <cell r="AA87">
            <v>5901.3965967425056</v>
          </cell>
          <cell r="AC87">
            <v>3.4038140208232472</v>
          </cell>
        </row>
        <row r="88">
          <cell r="A88" t="str">
            <v>Jan-Cil Argentina</v>
          </cell>
          <cell r="C88">
            <v>-1351</v>
          </cell>
          <cell r="D88">
            <v>-1271</v>
          </cell>
          <cell r="E88">
            <v>-1527</v>
          </cell>
          <cell r="G88">
            <v>-80</v>
          </cell>
          <cell r="H88">
            <v>-6.294256490952006</v>
          </cell>
          <cell r="I88">
            <v>175.73403776978418</v>
          </cell>
          <cell r="K88">
            <v>13.826438848920866</v>
          </cell>
          <cell r="L88">
            <v>-255.73403776978421</v>
          </cell>
          <cell r="N88">
            <v>-20.120695339872874</v>
          </cell>
          <cell r="O88">
            <v>176</v>
          </cell>
          <cell r="Q88">
            <v>11.525867714472822</v>
          </cell>
          <cell r="R88">
            <v>211.12972122302159</v>
          </cell>
          <cell r="U88">
            <v>13.826438848920866</v>
          </cell>
          <cell r="V88">
            <v>-35.129721223021591</v>
          </cell>
          <cell r="X88">
            <v>-2.3005711344480462</v>
          </cell>
        </row>
        <row r="89">
          <cell r="A89" t="str">
            <v>Jan-Cil Brazil</v>
          </cell>
          <cell r="C89">
            <v>8422</v>
          </cell>
          <cell r="D89">
            <v>10616</v>
          </cell>
          <cell r="E89">
            <v>7485</v>
          </cell>
          <cell r="G89">
            <v>-2194</v>
          </cell>
          <cell r="H89">
            <v>-20.666917859834218</v>
          </cell>
          <cell r="I89">
            <v>-3493.262763966854</v>
          </cell>
          <cell r="K89">
            <v>-32.905640203154235</v>
          </cell>
          <cell r="L89">
            <v>1299.2627639668547</v>
          </cell>
          <cell r="N89">
            <v>12.238722343320024</v>
          </cell>
          <cell r="O89">
            <v>937</v>
          </cell>
          <cell r="Q89">
            <v>12.518370073480295</v>
          </cell>
          <cell r="R89">
            <v>576.5104054923836</v>
          </cell>
          <cell r="U89">
            <v>7.7022098262175493</v>
          </cell>
          <cell r="V89">
            <v>360.4895945076164</v>
          </cell>
          <cell r="X89">
            <v>4.8161602472627418</v>
          </cell>
        </row>
        <row r="90">
          <cell r="A90" t="str">
            <v>Jan-Cil Colombia</v>
          </cell>
          <cell r="C90">
            <v>1016</v>
          </cell>
          <cell r="D90">
            <v>1443</v>
          </cell>
          <cell r="E90">
            <v>940</v>
          </cell>
          <cell r="G90">
            <v>-427</v>
          </cell>
          <cell r="H90">
            <v>-29.591129591129594</v>
          </cell>
          <cell r="I90">
            <v>-334.82065642432025</v>
          </cell>
          <cell r="K90">
            <v>-23.203094693300088</v>
          </cell>
          <cell r="L90">
            <v>-92.179343575679809</v>
          </cell>
          <cell r="N90">
            <v>-6.3880348978295114</v>
          </cell>
          <cell r="O90">
            <v>76</v>
          </cell>
          <cell r="Q90">
            <v>8.085106382978724</v>
          </cell>
          <cell r="R90">
            <v>76.18537249526841</v>
          </cell>
          <cell r="U90">
            <v>8.1048268611987666</v>
          </cell>
          <cell r="V90">
            <v>-0.18537249526841151</v>
          </cell>
          <cell r="X90">
            <v>-1.9720478220042425E-2</v>
          </cell>
        </row>
        <row r="91">
          <cell r="A91" t="str">
            <v>Jan-Cil Mexico</v>
          </cell>
          <cell r="C91">
            <v>53965</v>
          </cell>
          <cell r="D91">
            <v>51886</v>
          </cell>
          <cell r="E91">
            <v>47465</v>
          </cell>
          <cell r="G91">
            <v>2079</v>
          </cell>
          <cell r="H91">
            <v>4.0068611956982618</v>
          </cell>
          <cell r="I91">
            <v>2477.867243593153</v>
          </cell>
          <cell r="K91">
            <v>4.7755988967990461</v>
          </cell>
          <cell r="L91">
            <v>-398.86724359315326</v>
          </cell>
          <cell r="N91">
            <v>-0.7687377011007851</v>
          </cell>
          <cell r="O91">
            <v>6500</v>
          </cell>
          <cell r="Q91">
            <v>13.694301063941852</v>
          </cell>
          <cell r="R91">
            <v>5716.308562131464</v>
          </cell>
          <cell r="U91">
            <v>12.043207757571821</v>
          </cell>
          <cell r="V91">
            <v>783.69143786853647</v>
          </cell>
          <cell r="X91">
            <v>1.6510933063700373</v>
          </cell>
        </row>
        <row r="92">
          <cell r="A92" t="str">
            <v>Jan-Cil Venezuela</v>
          </cell>
          <cell r="C92">
            <v>-841</v>
          </cell>
          <cell r="D92">
            <v>815</v>
          </cell>
          <cell r="E92">
            <v>-1586</v>
          </cell>
          <cell r="G92">
            <v>-1656</v>
          </cell>
          <cell r="H92">
            <v>-203.19018404907976</v>
          </cell>
          <cell r="I92">
            <v>-1815.1029082774048</v>
          </cell>
          <cell r="K92">
            <v>-222.71201328557117</v>
          </cell>
          <cell r="L92">
            <v>159.10290827740451</v>
          </cell>
          <cell r="N92">
            <v>19.521829236491357</v>
          </cell>
          <cell r="O92">
            <v>745</v>
          </cell>
          <cell r="Q92">
            <v>46.973518284993695</v>
          </cell>
          <cell r="R92">
            <v>752.47274223507554</v>
          </cell>
          <cell r="U92">
            <v>47.444687404481428</v>
          </cell>
          <cell r="V92">
            <v>-7.4727422350755663</v>
          </cell>
          <cell r="X92">
            <v>-0.47116911948774032</v>
          </cell>
        </row>
        <row r="93">
          <cell r="A93" t="str">
            <v>Ttl Latin Am</v>
          </cell>
          <cell r="B93" t="str">
            <v>Ttl Latin Am</v>
          </cell>
          <cell r="C93">
            <v>61211</v>
          </cell>
          <cell r="D93">
            <v>63489</v>
          </cell>
          <cell r="E93">
            <v>52777</v>
          </cell>
          <cell r="G93">
            <v>-2278</v>
          </cell>
          <cell r="H93">
            <v>-3.5880231221156418</v>
          </cell>
          <cell r="J93">
            <v>-2989.5850473056421</v>
          </cell>
          <cell r="L93">
            <v>-4.7088236502475116</v>
          </cell>
          <cell r="N93">
            <v>711.58504730564255</v>
          </cell>
          <cell r="Q93">
            <v>1.1208005281318696</v>
          </cell>
          <cell r="S93">
            <v>8434</v>
          </cell>
          <cell r="V93">
            <v>15.980446027625669</v>
          </cell>
          <cell r="X93">
            <v>7332.6068035772114</v>
          </cell>
          <cell r="Z93">
            <v>13.893565006683236</v>
          </cell>
          <cell r="AA93">
            <v>1101.3931964227884</v>
          </cell>
          <cell r="AC93">
            <v>2.0868810209424304</v>
          </cell>
        </row>
        <row r="94">
          <cell r="A94" t="str">
            <v>Janssen Pharm KK Japan</v>
          </cell>
          <cell r="C94">
            <v>25019</v>
          </cell>
          <cell r="D94">
            <v>29533</v>
          </cell>
          <cell r="E94">
            <v>33099</v>
          </cell>
          <cell r="G94">
            <v>-4514</v>
          </cell>
          <cell r="H94">
            <v>-15.284596891612773</v>
          </cell>
          <cell r="I94">
            <v>-5591.4861360960858</v>
          </cell>
          <cell r="K94">
            <v>-18.933010991420058</v>
          </cell>
          <cell r="L94">
            <v>1077.4861360960861</v>
          </cell>
          <cell r="N94">
            <v>3.6484140998072849</v>
          </cell>
          <cell r="O94">
            <v>-8080</v>
          </cell>
          <cell r="Q94">
            <v>-24.411613643916734</v>
          </cell>
          <cell r="R94">
            <v>-8236.7273221338801</v>
          </cell>
          <cell r="U94">
            <v>-24.88512439086945</v>
          </cell>
          <cell r="V94">
            <v>156.72732213388082</v>
          </cell>
          <cell r="X94">
            <v>0.47351074695272022</v>
          </cell>
        </row>
        <row r="96">
          <cell r="A96" t="str">
            <v>Jan-Cil K.K. Japan</v>
          </cell>
          <cell r="C96">
            <v>27</v>
          </cell>
          <cell r="D96">
            <v>27</v>
          </cell>
          <cell r="E96">
            <v>26</v>
          </cell>
          <cell r="G96">
            <v>0</v>
          </cell>
          <cell r="H96">
            <v>0</v>
          </cell>
          <cell r="I96">
            <v>0</v>
          </cell>
          <cell r="K96">
            <v>0</v>
          </cell>
          <cell r="L96">
            <v>0</v>
          </cell>
          <cell r="N96">
            <v>0</v>
          </cell>
          <cell r="O96">
            <v>1</v>
          </cell>
          <cell r="Q96">
            <v>3.8461538461538458</v>
          </cell>
          <cell r="R96">
            <v>0.76273372018052854</v>
          </cell>
          <cell r="U96">
            <v>2.9335912314635717</v>
          </cell>
          <cell r="V96">
            <v>0.2372662798194716</v>
          </cell>
          <cell r="X96">
            <v>0.91256261469027378</v>
          </cell>
        </row>
        <row r="97">
          <cell r="A97" t="str">
            <v>Ttl Japan</v>
          </cell>
          <cell r="B97" t="str">
            <v>Ttl Japan</v>
          </cell>
          <cell r="C97">
            <v>25046</v>
          </cell>
          <cell r="D97">
            <v>29560</v>
          </cell>
          <cell r="E97">
            <v>33125</v>
          </cell>
          <cell r="G97">
            <v>-4514</v>
          </cell>
          <cell r="H97">
            <v>-15.27063599458728</v>
          </cell>
          <cell r="J97">
            <v>-5591.4861360960858</v>
          </cell>
          <cell r="L97">
            <v>-18.915717645791901</v>
          </cell>
          <cell r="N97">
            <v>1077.4861360960861</v>
          </cell>
          <cell r="Q97">
            <v>3.6450816512046207</v>
          </cell>
          <cell r="S97">
            <v>-8079</v>
          </cell>
          <cell r="V97">
            <v>-24.389433962264153</v>
          </cell>
          <cell r="X97">
            <v>-8235.9645884136989</v>
          </cell>
          <cell r="Z97">
            <v>-24.863289323513055</v>
          </cell>
          <cell r="AA97">
            <v>156.96458841369954</v>
          </cell>
          <cell r="AC97">
            <v>0.47385536124890226</v>
          </cell>
        </row>
        <row r="98">
          <cell r="A98" t="str">
            <v>Janssen China</v>
          </cell>
          <cell r="C98">
            <v>23776</v>
          </cell>
          <cell r="D98">
            <v>46730</v>
          </cell>
          <cell r="E98">
            <v>52659</v>
          </cell>
          <cell r="G98">
            <v>-22954</v>
          </cell>
          <cell r="H98">
            <v>-49.120479349454307</v>
          </cell>
          <cell r="I98">
            <v>-22952.84738506245</v>
          </cell>
          <cell r="K98">
            <v>-49.118012807751875</v>
          </cell>
          <cell r="L98">
            <v>-1.152614937555045</v>
          </cell>
          <cell r="N98">
            <v>-2.4665417024425551E-3</v>
          </cell>
          <cell r="O98">
            <v>-28883</v>
          </cell>
          <cell r="Q98">
            <v>-54.849123606600962</v>
          </cell>
          <cell r="R98">
            <v>-28882.013448779006</v>
          </cell>
          <cell r="U98">
            <v>-54.847250135359594</v>
          </cell>
          <cell r="V98">
            <v>-0.9865512209944427</v>
          </cell>
          <cell r="X98">
            <v>-1.8734712413515809E-3</v>
          </cell>
        </row>
        <row r="99">
          <cell r="A99" t="str">
            <v>Jan-Cil Australia</v>
          </cell>
          <cell r="C99">
            <v>-8</v>
          </cell>
          <cell r="D99">
            <v>4161</v>
          </cell>
          <cell r="E99">
            <v>-1194</v>
          </cell>
          <cell r="G99">
            <v>-4169</v>
          </cell>
          <cell r="H99">
            <v>-100.19226147560683</v>
          </cell>
          <cell r="I99">
            <v>-4169.3879854858214</v>
          </cell>
          <cell r="K99">
            <v>-100.20158580835908</v>
          </cell>
          <cell r="L99">
            <v>0.38798548582184594</v>
          </cell>
          <cell r="N99">
            <v>9.3243327522395704E-3</v>
          </cell>
          <cell r="O99">
            <v>1186</v>
          </cell>
          <cell r="Q99">
            <v>99.329983249581232</v>
          </cell>
          <cell r="R99">
            <v>1184.4936305732488</v>
          </cell>
          <cell r="U99">
            <v>99.203821656050977</v>
          </cell>
          <cell r="V99">
            <v>1.5063694267511891</v>
          </cell>
          <cell r="X99">
            <v>0.12616159353026887</v>
          </cell>
        </row>
        <row r="100">
          <cell r="A100" t="str">
            <v>Jan-Cil Hong Kong</v>
          </cell>
          <cell r="C100">
            <v>969</v>
          </cell>
          <cell r="D100">
            <v>1830</v>
          </cell>
          <cell r="E100">
            <v>880</v>
          </cell>
          <cell r="G100">
            <v>-861</v>
          </cell>
          <cell r="H100">
            <v>-47.049180327868854</v>
          </cell>
          <cell r="I100">
            <v>-860.24873878923768</v>
          </cell>
          <cell r="K100">
            <v>-47.008127802690581</v>
          </cell>
          <cell r="L100">
            <v>-0.75126121076231356</v>
          </cell>
          <cell r="N100">
            <v>-4.1052525178274665E-2</v>
          </cell>
          <cell r="O100">
            <v>89</v>
          </cell>
          <cell r="Q100">
            <v>10.113636363636363</v>
          </cell>
          <cell r="R100">
            <v>89.756666180970427</v>
          </cell>
          <cell r="U100">
            <v>10.199621156928457</v>
          </cell>
          <cell r="V100">
            <v>-0.75666618097042371</v>
          </cell>
          <cell r="X100">
            <v>-8.5984793292092271E-2</v>
          </cell>
        </row>
        <row r="101">
          <cell r="A101" t="str">
            <v>Jan-Cil India</v>
          </cell>
          <cell r="C101">
            <v>2424</v>
          </cell>
          <cell r="D101">
            <v>2824</v>
          </cell>
          <cell r="E101">
            <v>2336</v>
          </cell>
          <cell r="G101">
            <v>-400</v>
          </cell>
          <cell r="H101">
            <v>-14.164305949008499</v>
          </cell>
          <cell r="I101">
            <v>-464.924548571765</v>
          </cell>
          <cell r="K101">
            <v>-16.463333872937852</v>
          </cell>
          <cell r="L101">
            <v>64.924548571764902</v>
          </cell>
          <cell r="N101">
            <v>2.2990279239293523</v>
          </cell>
          <cell r="O101">
            <v>88</v>
          </cell>
          <cell r="Q101">
            <v>3.7671232876712328</v>
          </cell>
          <cell r="R101">
            <v>73.016577797560117</v>
          </cell>
          <cell r="U101">
            <v>3.1257096659914438</v>
          </cell>
          <cell r="V101">
            <v>14.983422202439879</v>
          </cell>
          <cell r="X101">
            <v>0.64141362167978966</v>
          </cell>
        </row>
        <row r="102">
          <cell r="A102" t="str">
            <v>Jan-Cil Korea</v>
          </cell>
          <cell r="C102">
            <v>4097</v>
          </cell>
          <cell r="D102">
            <v>7595</v>
          </cell>
          <cell r="E102">
            <v>6612</v>
          </cell>
          <cell r="G102">
            <v>-3498</v>
          </cell>
          <cell r="H102">
            <v>-46.05661619486505</v>
          </cell>
          <cell r="I102">
            <v>-3536.4322348319506</v>
          </cell>
          <cell r="K102">
            <v>-46.562636403317327</v>
          </cell>
          <cell r="L102">
            <v>38.43223483195063</v>
          </cell>
          <cell r="N102">
            <v>0.50602020845228257</v>
          </cell>
          <cell r="O102">
            <v>-2515</v>
          </cell>
          <cell r="Q102">
            <v>-38.036902601330915</v>
          </cell>
          <cell r="R102">
            <v>-2528.2741304462975</v>
          </cell>
          <cell r="U102">
            <v>-38.237660775049875</v>
          </cell>
          <cell r="V102">
            <v>13.274130446297349</v>
          </cell>
          <cell r="X102">
            <v>0.20075817371896393</v>
          </cell>
        </row>
        <row r="103">
          <cell r="A103" t="str">
            <v>Jan-Cil Philippines</v>
          </cell>
          <cell r="C103">
            <v>2543</v>
          </cell>
          <cell r="D103">
            <v>2659</v>
          </cell>
          <cell r="E103">
            <v>2418</v>
          </cell>
          <cell r="G103">
            <v>-116</v>
          </cell>
          <cell r="H103">
            <v>-4.3625423091387736</v>
          </cell>
          <cell r="I103">
            <v>-157.86856031893095</v>
          </cell>
          <cell r="K103">
            <v>-5.937140290294507</v>
          </cell>
          <cell r="L103">
            <v>41.86856031893096</v>
          </cell>
          <cell r="N103">
            <v>1.5745979811557322</v>
          </cell>
          <cell r="O103">
            <v>125</v>
          </cell>
          <cell r="Q103">
            <v>5.1695616211745241</v>
          </cell>
          <cell r="R103">
            <v>112.24162970828912</v>
          </cell>
          <cell r="U103">
            <v>4.6419201699044299</v>
          </cell>
          <cell r="V103">
            <v>12.758370291710889</v>
          </cell>
          <cell r="X103">
            <v>0.52764145127009388</v>
          </cell>
        </row>
        <row r="104">
          <cell r="A104" t="str">
            <v>Jan-Cil S.M.</v>
          </cell>
          <cell r="C104">
            <v>1327</v>
          </cell>
          <cell r="D104">
            <v>1078</v>
          </cell>
          <cell r="E104">
            <v>1269</v>
          </cell>
          <cell r="G104">
            <v>249</v>
          </cell>
          <cell r="H104">
            <v>23.098330241187384</v>
          </cell>
          <cell r="I104">
            <v>213.56603773584911</v>
          </cell>
          <cell r="K104">
            <v>19.811320754716984</v>
          </cell>
          <cell r="L104">
            <v>35.433962264150907</v>
          </cell>
          <cell r="N104">
            <v>3.28700948647039</v>
          </cell>
          <cell r="O104">
            <v>58</v>
          </cell>
          <cell r="Q104">
            <v>4.5705279747832952</v>
          </cell>
          <cell r="R104">
            <v>50.206002728512971</v>
          </cell>
          <cell r="U104">
            <v>3.9563437926330152</v>
          </cell>
          <cell r="V104">
            <v>7.7939972714870329</v>
          </cell>
          <cell r="X104">
            <v>0.61418418215027948</v>
          </cell>
        </row>
        <row r="107">
          <cell r="B107" t="str">
            <v>Report Name : BRDMAF116
Responsibility: 
USD in Thousands
Exchange Rate: as Reported</v>
          </cell>
          <cell r="G107" t="str">
            <v>Johnson &amp; Johnson
Worldwide Company Account Comparison
Report Level:  A00007 : Pharmaceutical Grp w/aj
Acct Code: 900020 : Mgt Net Income EB
 Company Composite YTD
Elimination: Exclude All
Non-Operating Co's: Excluded</v>
          </cell>
          <cell r="T107" t="str">
            <v xml:space="preserve">Page 3 of 3
Date : 05/30/03
Time : 13:52:52
</v>
          </cell>
        </row>
        <row r="111">
          <cell r="G111" t="str">
            <v>2004 DEC UJUNY2 vs 2004 DEC BPY2</v>
          </cell>
          <cell r="O111" t="str">
            <v xml:space="preserve">2004 DEC UJUNY2 vs 2003 DEC UJUNY1 </v>
          </cell>
        </row>
        <row r="112">
          <cell r="C112" t="str">
            <v xml:space="preserve">2004      </v>
          </cell>
          <cell r="D112" t="str">
            <v xml:space="preserve">2004        </v>
          </cell>
          <cell r="E112" t="str">
            <v xml:space="preserve">2003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DEC UJUNY2</v>
          </cell>
          <cell r="D114" t="str">
            <v>DEC BPY2</v>
          </cell>
          <cell r="E114" t="str">
            <v>DEC UJUNY1</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Jan-Cil Indonesia</v>
          </cell>
          <cell r="C117">
            <v>1444</v>
          </cell>
          <cell r="D117">
            <v>2056</v>
          </cell>
          <cell r="E117">
            <v>1149</v>
          </cell>
          <cell r="G117">
            <v>-612</v>
          </cell>
          <cell r="H117">
            <v>-29.766536964980546</v>
          </cell>
          <cell r="I117">
            <v>-716.51118626430809</v>
          </cell>
          <cell r="K117">
            <v>-34.849765868886578</v>
          </cell>
          <cell r="L117">
            <v>104.51118626430805</v>
          </cell>
          <cell r="N117">
            <v>5.0832289039060381</v>
          </cell>
          <cell r="O117">
            <v>295</v>
          </cell>
          <cell r="Q117">
            <v>25.674499564838989</v>
          </cell>
          <cell r="R117">
            <v>264.57702878954234</v>
          </cell>
          <cell r="U117">
            <v>23.026721391605079</v>
          </cell>
          <cell r="V117">
            <v>30.422971210457654</v>
          </cell>
          <cell r="X117">
            <v>2.6477781732339101</v>
          </cell>
        </row>
        <row r="118">
          <cell r="A118" t="str">
            <v>Jan-Cil Taiwan</v>
          </cell>
          <cell r="C118">
            <v>874</v>
          </cell>
          <cell r="D118">
            <v>412</v>
          </cell>
          <cell r="E118">
            <v>-1918</v>
          </cell>
          <cell r="G118">
            <v>462</v>
          </cell>
          <cell r="H118">
            <v>112.13592233009709</v>
          </cell>
          <cell r="I118">
            <v>463.55418390965849</v>
          </cell>
          <cell r="K118">
            <v>112.51315143438313</v>
          </cell>
          <cell r="L118">
            <v>-1.5541839096584591</v>
          </cell>
          <cell r="N118">
            <v>-0.37722910428601608</v>
          </cell>
          <cell r="O118">
            <v>2792</v>
          </cell>
          <cell r="Q118">
            <v>145.56830031282587</v>
          </cell>
          <cell r="R118">
            <v>2793.1346174118639</v>
          </cell>
          <cell r="U118">
            <v>145.62745659081668</v>
          </cell>
          <cell r="V118">
            <v>-1.1346174118638737</v>
          </cell>
          <cell r="X118">
            <v>-5.9156277990787202E-2</v>
          </cell>
        </row>
        <row r="119">
          <cell r="A119" t="str">
            <v>Jan-Cil Thailand</v>
          </cell>
          <cell r="C119">
            <v>56</v>
          </cell>
          <cell r="D119">
            <v>937</v>
          </cell>
          <cell r="E119">
            <v>24</v>
          </cell>
          <cell r="G119">
            <v>-881</v>
          </cell>
          <cell r="H119">
            <v>-94.023479188900751</v>
          </cell>
          <cell r="I119">
            <v>-879.58758837391974</v>
          </cell>
          <cell r="K119">
            <v>-93.872741555380983</v>
          </cell>
          <cell r="L119">
            <v>-1.4124116260802839</v>
          </cell>
          <cell r="N119">
            <v>-0.15073763351976596</v>
          </cell>
          <cell r="O119">
            <v>32</v>
          </cell>
          <cell r="Q119">
            <v>133.33333333333337</v>
          </cell>
          <cell r="R119">
            <v>35.96396396396397</v>
          </cell>
          <cell r="U119">
            <v>149.84984984984985</v>
          </cell>
          <cell r="V119">
            <v>-3.9639639639639608</v>
          </cell>
          <cell r="X119">
            <v>-16.516516516516496</v>
          </cell>
        </row>
        <row r="120">
          <cell r="A120" t="str">
            <v>Asia/Pac Chang</v>
          </cell>
          <cell r="B120" t="str">
            <v>Asia/Pac Chang</v>
          </cell>
          <cell r="C120">
            <v>37502</v>
          </cell>
          <cell r="D120">
            <v>70282</v>
          </cell>
          <cell r="E120">
            <v>64235</v>
          </cell>
          <cell r="G120">
            <v>-32780</v>
          </cell>
          <cell r="H120">
            <v>-46.640676133291599</v>
          </cell>
          <cell r="J120">
            <v>-33060.688006052871</v>
          </cell>
          <cell r="L120">
            <v>-47.040050092559795</v>
          </cell>
          <cell r="N120">
            <v>280.68800605287311</v>
          </cell>
          <cell r="Q120">
            <v>0.39937395926819591</v>
          </cell>
          <cell r="S120">
            <v>-26733</v>
          </cell>
          <cell r="V120">
            <v>-41.617498248618347</v>
          </cell>
          <cell r="X120">
            <v>-26806.897462071356</v>
          </cell>
          <cell r="Z120">
            <v>-41.732540611927078</v>
          </cell>
          <cell r="AA120">
            <v>73.897462071361957</v>
          </cell>
          <cell r="AC120">
            <v>0.11504236330872118</v>
          </cell>
        </row>
        <row r="121">
          <cell r="A121" t="str">
            <v>Total Asia/Pacific</v>
          </cell>
          <cell r="B121" t="str">
            <v>Total Asia/Pacific</v>
          </cell>
          <cell r="C121">
            <v>62548</v>
          </cell>
          <cell r="D121">
            <v>99842</v>
          </cell>
          <cell r="E121">
            <v>97360</v>
          </cell>
          <cell r="G121">
            <v>-37294</v>
          </cell>
          <cell r="H121">
            <v>-37.353017768073556</v>
          </cell>
          <cell r="J121">
            <v>-38652.174142148964</v>
          </cell>
          <cell r="L121">
            <v>-38.713341221278583</v>
          </cell>
          <cell r="N121">
            <v>1358.1741421489603</v>
          </cell>
          <cell r="Q121">
            <v>1.3603234532050328</v>
          </cell>
          <cell r="S121">
            <v>-34812</v>
          </cell>
          <cell r="V121">
            <v>-35.755957271980279</v>
          </cell>
          <cell r="X121">
            <v>-35042.862050485055</v>
          </cell>
          <cell r="Z121">
            <v>-35.993079345198282</v>
          </cell>
          <cell r="AA121">
            <v>230.86205048505218</v>
          </cell>
          <cell r="AC121">
            <v>0.23712207321801088</v>
          </cell>
        </row>
        <row r="122">
          <cell r="A122" t="str">
            <v>Total Sartarelli</v>
          </cell>
          <cell r="B122" t="str">
            <v>Total Sartarelli</v>
          </cell>
          <cell r="C122">
            <v>123759</v>
          </cell>
          <cell r="D122">
            <v>163331</v>
          </cell>
          <cell r="E122">
            <v>150137</v>
          </cell>
          <cell r="G122">
            <v>-39572</v>
          </cell>
          <cell r="H122">
            <v>-24.228101217772497</v>
          </cell>
          <cell r="J122">
            <v>-41641.759189454599</v>
          </cell>
          <cell r="L122">
            <v>-25.495318824628885</v>
          </cell>
          <cell r="N122">
            <v>2069.7591894545967</v>
          </cell>
          <cell r="Q122">
            <v>1.2672176068563932</v>
          </cell>
          <cell r="S122">
            <v>-26378</v>
          </cell>
          <cell r="V122">
            <v>-17.569286718130773</v>
          </cell>
          <cell r="X122">
            <v>-27710.255246907847</v>
          </cell>
          <cell r="Z122">
            <v>-18.456646427534746</v>
          </cell>
          <cell r="AA122">
            <v>1332.2552469078453</v>
          </cell>
          <cell r="AC122">
            <v>0.88735970940397924</v>
          </cell>
        </row>
        <row r="123">
          <cell r="A123" t="str">
            <v>Janssen Belgium</v>
          </cell>
          <cell r="C123">
            <v>748561</v>
          </cell>
          <cell r="D123">
            <v>614772</v>
          </cell>
          <cell r="E123">
            <v>565140</v>
          </cell>
          <cell r="G123">
            <v>133789</v>
          </cell>
          <cell r="H123">
            <v>21.762376946249994</v>
          </cell>
          <cell r="I123">
            <v>25645.10064917602</v>
          </cell>
          <cell r="K123">
            <v>4.1714815653894481</v>
          </cell>
          <cell r="L123">
            <v>108143.89935082398</v>
          </cell>
          <cell r="N123">
            <v>17.590895380860538</v>
          </cell>
          <cell r="O123">
            <v>183421</v>
          </cell>
          <cell r="Q123">
            <v>32.455851647379411</v>
          </cell>
          <cell r="R123">
            <v>160090.88809647146</v>
          </cell>
          <cell r="U123">
            <v>28.32765121854257</v>
          </cell>
          <cell r="V123">
            <v>23330.11190352857</v>
          </cell>
          <cell r="X123">
            <v>4.1282004288368448</v>
          </cell>
        </row>
        <row r="124">
          <cell r="A124" t="str">
            <v>Total Jans Beerse</v>
          </cell>
          <cell r="B124" t="str">
            <v>Total Jans Beerse</v>
          </cell>
          <cell r="C124">
            <v>748561</v>
          </cell>
          <cell r="D124">
            <v>614772</v>
          </cell>
          <cell r="E124">
            <v>565140</v>
          </cell>
          <cell r="G124">
            <v>133789</v>
          </cell>
          <cell r="H124">
            <v>21.762376946249994</v>
          </cell>
          <cell r="J124">
            <v>25645.10064917602</v>
          </cell>
          <cell r="L124">
            <v>4.1714815653894481</v>
          </cell>
          <cell r="N124">
            <v>108143.89935082398</v>
          </cell>
          <cell r="Q124">
            <v>17.590895380860538</v>
          </cell>
          <cell r="S124">
            <v>183421</v>
          </cell>
          <cell r="V124">
            <v>32.455851647379411</v>
          </cell>
          <cell r="X124">
            <v>160090.88809647146</v>
          </cell>
          <cell r="Z124">
            <v>28.32765121854256</v>
          </cell>
          <cell r="AA124">
            <v>23330.11190352857</v>
          </cell>
          <cell r="AC124">
            <v>4.1282004288368581</v>
          </cell>
        </row>
        <row r="125">
          <cell r="A125" t="str">
            <v>Janssen Ireland Mfg</v>
          </cell>
          <cell r="C125">
            <v>487426</v>
          </cell>
          <cell r="D125">
            <v>427465</v>
          </cell>
          <cell r="E125">
            <v>453520</v>
          </cell>
          <cell r="G125">
            <v>59961</v>
          </cell>
          <cell r="H125">
            <v>14.027113330915981</v>
          </cell>
          <cell r="I125">
            <v>-10455.840011907747</v>
          </cell>
          <cell r="K125">
            <v>-2.4460107872943393</v>
          </cell>
          <cell r="L125">
            <v>70416.840011907741</v>
          </cell>
          <cell r="N125">
            <v>16.473124118210322</v>
          </cell>
          <cell r="O125">
            <v>33906</v>
          </cell>
          <cell r="Q125">
            <v>7.4761862762391962</v>
          </cell>
          <cell r="R125">
            <v>18715.682589245502</v>
          </cell>
          <cell r="U125">
            <v>4.1267601405110028</v>
          </cell>
          <cell r="V125">
            <v>15190.317410754498</v>
          </cell>
          <cell r="X125">
            <v>3.3494261357281925</v>
          </cell>
        </row>
        <row r="126">
          <cell r="A126" t="str">
            <v>OMJ Mfg Ireland</v>
          </cell>
          <cell r="C126">
            <v>378501</v>
          </cell>
          <cell r="D126">
            <v>446627</v>
          </cell>
          <cell r="E126">
            <v>472290</v>
          </cell>
          <cell r="G126">
            <v>-68126</v>
          </cell>
          <cell r="H126">
            <v>-15.253444149144588</v>
          </cell>
          <cell r="I126">
            <v>-68126</v>
          </cell>
          <cell r="K126">
            <v>-15.253444149144592</v>
          </cell>
          <cell r="L126">
            <v>0</v>
          </cell>
          <cell r="N126">
            <v>0</v>
          </cell>
          <cell r="O126">
            <v>-93789</v>
          </cell>
          <cell r="Q126">
            <v>-19.858349742742806</v>
          </cell>
          <cell r="R126">
            <v>-93789</v>
          </cell>
          <cell r="U126">
            <v>-19.858349742742803</v>
          </cell>
          <cell r="V126">
            <v>-1.8626451492309571E-11</v>
          </cell>
          <cell r="X126">
            <v>0</v>
          </cell>
        </row>
        <row r="127">
          <cell r="A127" t="str">
            <v>Cilag CH-Schaff Oper</v>
          </cell>
          <cell r="C127">
            <v>73441</v>
          </cell>
          <cell r="D127">
            <v>64391</v>
          </cell>
          <cell r="E127">
            <v>65586</v>
          </cell>
          <cell r="G127">
            <v>9050</v>
          </cell>
          <cell r="H127">
            <v>14.054759205479026</v>
          </cell>
          <cell r="I127">
            <v>305.22563096500534</v>
          </cell>
          <cell r="K127">
            <v>0.47401908801696724</v>
          </cell>
          <cell r="L127">
            <v>8744.7743690349944</v>
          </cell>
          <cell r="N127">
            <v>13.580740117462062</v>
          </cell>
          <cell r="O127">
            <v>7855</v>
          </cell>
          <cell r="Q127">
            <v>11.976641356387036</v>
          </cell>
          <cell r="R127">
            <v>6209.8769525834196</v>
          </cell>
          <cell r="U127">
            <v>9.4682965153895946</v>
          </cell>
          <cell r="V127">
            <v>1645.1230474165793</v>
          </cell>
          <cell r="X127">
            <v>2.5083448409974425</v>
          </cell>
        </row>
        <row r="128">
          <cell r="A128" t="str">
            <v>Jan-Cil Zug</v>
          </cell>
          <cell r="C128">
            <v>205867</v>
          </cell>
          <cell r="D128">
            <v>190369</v>
          </cell>
          <cell r="E128">
            <v>143111</v>
          </cell>
          <cell r="G128">
            <v>15498</v>
          </cell>
          <cell r="H128">
            <v>8.1410313654008792</v>
          </cell>
          <cell r="I128">
            <v>-14241.50260542771</v>
          </cell>
          <cell r="K128">
            <v>-7.4809987999242047</v>
          </cell>
          <cell r="L128">
            <v>29739.502605427708</v>
          </cell>
          <cell r="N128">
            <v>15.622030165325087</v>
          </cell>
          <cell r="O128">
            <v>62756</v>
          </cell>
          <cell r="Q128">
            <v>43.851276282046804</v>
          </cell>
          <cell r="R128">
            <v>56341.403426840676</v>
          </cell>
          <cell r="U128">
            <v>39.369023643773488</v>
          </cell>
          <cell r="V128">
            <v>6414.5965731593224</v>
          </cell>
          <cell r="X128">
            <v>4.4822526382733257</v>
          </cell>
        </row>
        <row r="129">
          <cell r="A129" t="str">
            <v>Tasmanian Alkaloids</v>
          </cell>
          <cell r="C129">
            <v>8909</v>
          </cell>
          <cell r="D129">
            <v>17639</v>
          </cell>
          <cell r="E129">
            <v>19178</v>
          </cell>
          <cell r="G129">
            <v>-8730</v>
          </cell>
          <cell r="H129">
            <v>-49.492601621407111</v>
          </cell>
          <cell r="I129">
            <v>-10076.953034384407</v>
          </cell>
          <cell r="K129">
            <v>-57.128822690540318</v>
          </cell>
          <cell r="L129">
            <v>1346.9530343844078</v>
          </cell>
          <cell r="N129">
            <v>7.6362210691332075</v>
          </cell>
          <cell r="O129">
            <v>-10269</v>
          </cell>
          <cell r="Q129">
            <v>-53.545729481697784</v>
          </cell>
          <cell r="R129">
            <v>-10600.053760952223</v>
          </cell>
          <cell r="U129">
            <v>-55.271945776161338</v>
          </cell>
          <cell r="V129">
            <v>331.05376095222312</v>
          </cell>
          <cell r="X129">
            <v>1.7262162944635566</v>
          </cell>
        </row>
        <row r="130">
          <cell r="A130" t="str">
            <v>Noramco USA</v>
          </cell>
          <cell r="C130">
            <v>9200</v>
          </cell>
          <cell r="D130">
            <v>8133</v>
          </cell>
          <cell r="E130">
            <v>5338</v>
          </cell>
          <cell r="G130">
            <v>1067</v>
          </cell>
          <cell r="H130">
            <v>13.119390138940121</v>
          </cell>
          <cell r="I130">
            <v>1067</v>
          </cell>
          <cell r="K130">
            <v>13.119390138940121</v>
          </cell>
          <cell r="L130">
            <v>1.4551915228366852E-13</v>
          </cell>
          <cell r="N130">
            <v>0</v>
          </cell>
          <cell r="O130">
            <v>3862</v>
          </cell>
          <cell r="Q130">
            <v>72.349194454852011</v>
          </cell>
          <cell r="R130">
            <v>3862</v>
          </cell>
          <cell r="U130">
            <v>72.349194454852011</v>
          </cell>
          <cell r="V130">
            <v>0</v>
          </cell>
          <cell r="X130">
            <v>0</v>
          </cell>
        </row>
        <row r="131">
          <cell r="A131" t="str">
            <v>Alza Mfg Ireland</v>
          </cell>
          <cell r="C131">
            <v>15224</v>
          </cell>
          <cell r="D131">
            <v>7233</v>
          </cell>
          <cell r="E131">
            <v>-909</v>
          </cell>
          <cell r="G131">
            <v>7991</v>
          </cell>
          <cell r="H131">
            <v>110.4797456103968</v>
          </cell>
          <cell r="I131">
            <v>5790.2073694417522</v>
          </cell>
          <cell r="K131">
            <v>80.052638869649556</v>
          </cell>
          <cell r="L131">
            <v>2200.7926305582478</v>
          </cell>
          <cell r="N131">
            <v>30.427106740747231</v>
          </cell>
          <cell r="O131">
            <v>16133</v>
          </cell>
          <cell r="Q131">
            <v>1774.807480748075</v>
          </cell>
          <cell r="R131">
            <v>15659.539325842694</v>
          </cell>
          <cell r="U131">
            <v>1722.7215980024969</v>
          </cell>
          <cell r="V131">
            <v>473.46067415730329</v>
          </cell>
          <cell r="X131">
            <v>52.08588274557755</v>
          </cell>
        </row>
        <row r="132">
          <cell r="A132" t="str">
            <v>Subtot Sourcing</v>
          </cell>
          <cell r="B132" t="str">
            <v>Subtot Sourcing</v>
          </cell>
          <cell r="C132">
            <v>1178568</v>
          </cell>
          <cell r="D132">
            <v>1161857</v>
          </cell>
          <cell r="E132">
            <v>1158114</v>
          </cell>
          <cell r="G132">
            <v>16711</v>
          </cell>
          <cell r="H132">
            <v>1.4383009268782647</v>
          </cell>
          <cell r="J132">
            <v>-95737.862651313117</v>
          </cell>
          <cell r="L132">
            <v>-8.2400728016712126</v>
          </cell>
          <cell r="N132">
            <v>112448.8626513131</v>
          </cell>
          <cell r="Q132">
            <v>9.6783737285494755</v>
          </cell>
          <cell r="S132">
            <v>20454</v>
          </cell>
          <cell r="V132">
            <v>1.7661473740927058</v>
          </cell>
          <cell r="X132">
            <v>-3600.5514664399111</v>
          </cell>
          <cell r="Z132">
            <v>-0.31089784480974336</v>
          </cell>
          <cell r="AA132">
            <v>24054.551466439912</v>
          </cell>
          <cell r="AC132">
            <v>2.0770452189024491</v>
          </cell>
        </row>
        <row r="133">
          <cell r="A133" t="str">
            <v>Ttl Shetty</v>
          </cell>
          <cell r="B133" t="str">
            <v>Ttl Shetty</v>
          </cell>
          <cell r="C133">
            <v>1927129</v>
          </cell>
          <cell r="D133">
            <v>1776629</v>
          </cell>
          <cell r="E133">
            <v>1723254</v>
          </cell>
          <cell r="G133">
            <v>150500</v>
          </cell>
          <cell r="H133">
            <v>8.4710989182322258</v>
          </cell>
          <cell r="J133">
            <v>-70092.762002137097</v>
          </cell>
          <cell r="L133">
            <v>-3.9452672449980879</v>
          </cell>
          <cell r="N133">
            <v>220592.76200213708</v>
          </cell>
          <cell r="Q133">
            <v>12.416366163230315</v>
          </cell>
          <cell r="S133">
            <v>203875</v>
          </cell>
          <cell r="V133">
            <v>11.830815422450783</v>
          </cell>
          <cell r="X133">
            <v>156490.33663003152</v>
          </cell>
          <cell r="Z133">
            <v>9.0810952204394422</v>
          </cell>
          <cell r="AA133">
            <v>47384.663369968475</v>
          </cell>
          <cell r="AC133">
            <v>2.7497202020113436</v>
          </cell>
        </row>
        <row r="134">
          <cell r="A134" t="str">
            <v>Ortho Biotech CFC PR</v>
          </cell>
          <cell r="C134">
            <v>101444</v>
          </cell>
          <cell r="D134">
            <v>147378</v>
          </cell>
          <cell r="E134">
            <v>114091</v>
          </cell>
          <cell r="G134">
            <v>-45934</v>
          </cell>
          <cell r="H134">
            <v>-31.167474114182578</v>
          </cell>
          <cell r="I134">
            <v>-45934</v>
          </cell>
          <cell r="K134">
            <v>-31.167474114182578</v>
          </cell>
          <cell r="L134">
            <v>0</v>
          </cell>
          <cell r="N134">
            <v>0</v>
          </cell>
          <cell r="O134">
            <v>-12647</v>
          </cell>
          <cell r="Q134">
            <v>-11.085011087640568</v>
          </cell>
          <cell r="R134">
            <v>-12647</v>
          </cell>
          <cell r="U134">
            <v>-11.085011087640567</v>
          </cell>
          <cell r="V134">
            <v>-2.3283064365386963E-12</v>
          </cell>
          <cell r="X134">
            <v>-2.2737367544323206E-15</v>
          </cell>
        </row>
        <row r="135">
          <cell r="A135" t="str">
            <v>Total Shetty/Sourcings</v>
          </cell>
          <cell r="B135" t="str">
            <v>Total Shetty/Sourcings</v>
          </cell>
          <cell r="C135">
            <v>2028573</v>
          </cell>
          <cell r="D135">
            <v>1924007</v>
          </cell>
          <cell r="E135">
            <v>1837345</v>
          </cell>
          <cell r="G135">
            <v>104566</v>
          </cell>
          <cell r="H135">
            <v>5.4348035116296352</v>
          </cell>
          <cell r="J135">
            <v>-116026.76200213708</v>
          </cell>
          <cell r="L135">
            <v>-6.030475045160288</v>
          </cell>
          <cell r="N135">
            <v>220592.76200213708</v>
          </cell>
          <cell r="Q135">
            <v>11.465278556789922</v>
          </cell>
          <cell r="S135">
            <v>191228</v>
          </cell>
          <cell r="V135">
            <v>10.407843926970711</v>
          </cell>
          <cell r="X135">
            <v>143843.33663003152</v>
          </cell>
          <cell r="Z135">
            <v>7.8288691906001056</v>
          </cell>
          <cell r="AA135">
            <v>47384.663369968475</v>
          </cell>
          <cell r="AC135">
            <v>2.5789747363706024</v>
          </cell>
        </row>
        <row r="137">
          <cell r="A137" t="str">
            <v>PGSM USA</v>
          </cell>
          <cell r="C137">
            <v>-76105</v>
          </cell>
          <cell r="D137">
            <v>-68847</v>
          </cell>
          <cell r="E137">
            <v>-64134</v>
          </cell>
          <cell r="G137">
            <v>-7258</v>
          </cell>
          <cell r="H137">
            <v>-10.54221679957006</v>
          </cell>
          <cell r="I137">
            <v>-7258</v>
          </cell>
          <cell r="K137">
            <v>-10.54221679957006</v>
          </cell>
          <cell r="L137">
            <v>0</v>
          </cell>
          <cell r="N137">
            <v>0</v>
          </cell>
          <cell r="O137">
            <v>-11971</v>
          </cell>
          <cell r="Q137">
            <v>-18.665606386627999</v>
          </cell>
          <cell r="R137">
            <v>-11971</v>
          </cell>
          <cell r="U137">
            <v>-18.665606386627999</v>
          </cell>
          <cell r="V137">
            <v>0</v>
          </cell>
          <cell r="X137">
            <v>0</v>
          </cell>
        </row>
        <row r="138">
          <cell r="A138" t="str">
            <v>PGSM Beerse</v>
          </cell>
          <cell r="C138">
            <v>-18989</v>
          </cell>
          <cell r="D138">
            <v>-20621</v>
          </cell>
          <cell r="E138">
            <v>-17003</v>
          </cell>
          <cell r="G138">
            <v>1632</v>
          </cell>
          <cell r="H138">
            <v>7.9142621599340481</v>
          </cell>
          <cell r="I138">
            <v>4375.4874398717266</v>
          </cell>
          <cell r="K138">
            <v>21.218599679315872</v>
          </cell>
          <cell r="L138">
            <v>-2743.4874398717261</v>
          </cell>
          <cell r="N138">
            <v>-13.30433751938182</v>
          </cell>
          <cell r="O138">
            <v>-1986</v>
          </cell>
          <cell r="Q138">
            <v>-11.68029171322708</v>
          </cell>
          <cell r="R138">
            <v>-1394.506973640307</v>
          </cell>
          <cell r="U138">
            <v>-8.2015348682015343</v>
          </cell>
          <cell r="V138">
            <v>-591.49302635969275</v>
          </cell>
          <cell r="X138">
            <v>-3.4787568450255457</v>
          </cell>
        </row>
        <row r="139">
          <cell r="A139" t="str">
            <v>PGSM Crane</v>
          </cell>
          <cell r="B139" t="str">
            <v>PGSM Crane</v>
          </cell>
          <cell r="C139">
            <v>-95094</v>
          </cell>
          <cell r="D139">
            <v>-89468</v>
          </cell>
          <cell r="E139">
            <v>-81137</v>
          </cell>
          <cell r="G139">
            <v>-5626</v>
          </cell>
          <cell r="H139">
            <v>-6.2882818437877219</v>
          </cell>
          <cell r="J139">
            <v>-2882.5125601282739</v>
          </cell>
          <cell r="L139">
            <v>-3.2218363662183953</v>
          </cell>
          <cell r="N139">
            <v>-2743.4874398717261</v>
          </cell>
          <cell r="Q139">
            <v>-3.0664454775693275</v>
          </cell>
          <cell r="S139">
            <v>-13957</v>
          </cell>
          <cell r="V139">
            <v>-17.201769846062831</v>
          </cell>
          <cell r="X139">
            <v>-13365.506973640309</v>
          </cell>
          <cell r="Z139">
            <v>-16.472764550871133</v>
          </cell>
          <cell r="AA139">
            <v>-591.493026359689</v>
          </cell>
          <cell r="AC139">
            <v>-0.72900529519169821</v>
          </cell>
        </row>
        <row r="140">
          <cell r="A140" t="str">
            <v>PRD-Beerse</v>
          </cell>
          <cell r="C140">
            <v>-578486</v>
          </cell>
          <cell r="D140">
            <v>-595614</v>
          </cell>
          <cell r="E140">
            <v>-528732</v>
          </cell>
          <cell r="G140">
            <v>17128</v>
          </cell>
          <cell r="H140">
            <v>2.8756879455486266</v>
          </cell>
          <cell r="I140">
            <v>100700.02336039032</v>
          </cell>
          <cell r="K140">
            <v>16.906926862093623</v>
          </cell>
          <cell r="L140">
            <v>-83572.023360390289</v>
          </cell>
          <cell r="N140">
            <v>-14.031238916544996</v>
          </cell>
          <cell r="O140">
            <v>-49754</v>
          </cell>
          <cell r="Q140">
            <v>-9.4100602951968106</v>
          </cell>
          <cell r="R140">
            <v>-31723.829224324418</v>
          </cell>
          <cell r="U140">
            <v>-5.9999828314390689</v>
          </cell>
          <cell r="V140">
            <v>-18030.17077567559</v>
          </cell>
          <cell r="X140">
            <v>-3.4100774637577436</v>
          </cell>
        </row>
        <row r="141">
          <cell r="A141" t="str">
            <v>PRD USA</v>
          </cell>
          <cell r="C141">
            <v>-486819</v>
          </cell>
          <cell r="D141">
            <v>-522789</v>
          </cell>
          <cell r="E141">
            <v>-460148</v>
          </cell>
          <cell r="G141">
            <v>35970</v>
          </cell>
          <cell r="H141">
            <v>6.8804049052294527</v>
          </cell>
          <cell r="I141">
            <v>35970</v>
          </cell>
          <cell r="K141">
            <v>6.88040490522945</v>
          </cell>
          <cell r="L141">
            <v>4.6566128730773927E-12</v>
          </cell>
          <cell r="N141">
            <v>1.1368683772161603E-15</v>
          </cell>
          <cell r="O141">
            <v>-26671</v>
          </cell>
          <cell r="Q141">
            <v>-5.7961786207915713</v>
          </cell>
          <cell r="R141">
            <v>-26671</v>
          </cell>
          <cell r="U141">
            <v>-5.7961786207915713</v>
          </cell>
          <cell r="V141">
            <v>0</v>
          </cell>
          <cell r="X141">
            <v>0</v>
          </cell>
        </row>
        <row r="142">
          <cell r="A142" t="str">
            <v>JRF PRI UK</v>
          </cell>
          <cell r="C142">
            <v>-75308</v>
          </cell>
          <cell r="D142">
            <v>-78241</v>
          </cell>
          <cell r="E142">
            <v>-70431</v>
          </cell>
          <cell r="G142">
            <v>2933</v>
          </cell>
          <cell r="H142">
            <v>3.7486739688909907</v>
          </cell>
          <cell r="I142">
            <v>5713.9295862513072</v>
          </cell>
          <cell r="K142">
            <v>7.3029863962005939</v>
          </cell>
          <cell r="L142">
            <v>-2780.9295862513072</v>
          </cell>
          <cell r="N142">
            <v>-3.5543124273096027</v>
          </cell>
          <cell r="O142">
            <v>-4877</v>
          </cell>
          <cell r="Q142">
            <v>-6.9245076741775646</v>
          </cell>
          <cell r="R142">
            <v>-4237.3042877856797</v>
          </cell>
          <cell r="U142">
            <v>-6.0162489355336142</v>
          </cell>
          <cell r="V142">
            <v>-639.69571221432011</v>
          </cell>
          <cell r="X142">
            <v>-0.90825873864395246</v>
          </cell>
        </row>
        <row r="143">
          <cell r="A143" t="str">
            <v>Ttl PRD</v>
          </cell>
          <cell r="B143" t="str">
            <v>Ttl PRD</v>
          </cell>
          <cell r="C143">
            <v>-1140613</v>
          </cell>
          <cell r="D143">
            <v>-1196644</v>
          </cell>
          <cell r="E143">
            <v>-1059311</v>
          </cell>
          <cell r="G143">
            <v>56031</v>
          </cell>
          <cell r="H143">
            <v>4.6823449580660581</v>
          </cell>
          <cell r="J143">
            <v>142383.95294664163</v>
          </cell>
          <cell r="L143">
            <v>11.898605846571042</v>
          </cell>
          <cell r="N143">
            <v>-86352.952946641599</v>
          </cell>
          <cell r="Q143">
            <v>-7.2162608885049853</v>
          </cell>
          <cell r="S143">
            <v>-81302</v>
          </cell>
          <cell r="V143">
            <v>-7.6749887426827437</v>
          </cell>
          <cell r="X143">
            <v>-62632.1335121101</v>
          </cell>
          <cell r="Z143">
            <v>-5.9125349885076348</v>
          </cell>
          <cell r="AA143">
            <v>-18669.866487889896</v>
          </cell>
          <cell r="AC143">
            <v>-1.762453754175108</v>
          </cell>
        </row>
        <row r="144">
          <cell r="A144" t="str">
            <v>Centocor R&amp;D USA</v>
          </cell>
          <cell r="C144">
            <v>-308508</v>
          </cell>
          <cell r="D144">
            <v>-282100</v>
          </cell>
          <cell r="E144">
            <v>-246884</v>
          </cell>
          <cell r="G144">
            <v>-26408</v>
          </cell>
          <cell r="H144">
            <v>-9.3612194257355554</v>
          </cell>
          <cell r="I144">
            <v>-26408</v>
          </cell>
          <cell r="K144">
            <v>-9.3612194257355554</v>
          </cell>
          <cell r="L144">
            <v>0</v>
          </cell>
          <cell r="N144">
            <v>0</v>
          </cell>
          <cell r="O144">
            <v>-61624</v>
          </cell>
          <cell r="Q144">
            <v>-24.960710293093111</v>
          </cell>
          <cell r="R144">
            <v>-61624</v>
          </cell>
          <cell r="U144">
            <v>-24.960710293093111</v>
          </cell>
          <cell r="V144">
            <v>0</v>
          </cell>
          <cell r="X144">
            <v>0</v>
          </cell>
        </row>
        <row r="145">
          <cell r="A145" t="str">
            <v>Tibotec-Virco Belgium</v>
          </cell>
          <cell r="C145">
            <v>-182328</v>
          </cell>
          <cell r="D145">
            <v>-143537</v>
          </cell>
          <cell r="E145">
            <v>-127785</v>
          </cell>
          <cell r="G145">
            <v>-38791</v>
          </cell>
          <cell r="H145">
            <v>-27.025087608073182</v>
          </cell>
          <cell r="I145">
            <v>-12448.891364746945</v>
          </cell>
          <cell r="K145">
            <v>-8.672949389179756</v>
          </cell>
          <cell r="L145">
            <v>-26342.108635253051</v>
          </cell>
          <cell r="N145">
            <v>-18.35213821889343</v>
          </cell>
          <cell r="O145">
            <v>-54543</v>
          </cell>
          <cell r="Q145">
            <v>-42.68341354619087</v>
          </cell>
          <cell r="R145">
            <v>-48859.337699240772</v>
          </cell>
          <cell r="U145">
            <v>-38.235581405674196</v>
          </cell>
          <cell r="V145">
            <v>-5683.6623007592279</v>
          </cell>
          <cell r="X145">
            <v>-4.4478321405166614</v>
          </cell>
        </row>
        <row r="146">
          <cell r="A146" t="str">
            <v>Alza USA</v>
          </cell>
          <cell r="C146">
            <v>-210121</v>
          </cell>
          <cell r="D146">
            <v>-147483</v>
          </cell>
          <cell r="E146">
            <v>-214148</v>
          </cell>
          <cell r="G146">
            <v>-62638</v>
          </cell>
          <cell r="H146">
            <v>-42.471335679366433</v>
          </cell>
          <cell r="I146">
            <v>-62638</v>
          </cell>
          <cell r="K146">
            <v>-42.471335679366433</v>
          </cell>
          <cell r="L146">
            <v>0</v>
          </cell>
          <cell r="N146">
            <v>0</v>
          </cell>
          <cell r="O146">
            <v>4027</v>
          </cell>
          <cell r="Q146">
            <v>1.8804751853858082</v>
          </cell>
          <cell r="R146">
            <v>4027</v>
          </cell>
          <cell r="U146">
            <v>1.8804751853858077</v>
          </cell>
          <cell r="V146">
            <v>5.8207660913467408E-13</v>
          </cell>
          <cell r="X146">
            <v>2.8421709430404008E-16</v>
          </cell>
        </row>
        <row r="147">
          <cell r="A147" t="str">
            <v>Total Peterson</v>
          </cell>
          <cell r="B147" t="str">
            <v>Total Peterson</v>
          </cell>
          <cell r="C147">
            <v>-1841570</v>
          </cell>
          <cell r="D147">
            <v>-1769764</v>
          </cell>
          <cell r="E147">
            <v>-1648128</v>
          </cell>
          <cell r="G147">
            <v>-71806</v>
          </cell>
          <cell r="H147">
            <v>-4.0573771418109983</v>
          </cell>
          <cell r="J147">
            <v>40889.061581894661</v>
          </cell>
          <cell r="L147">
            <v>2.3104245301573916</v>
          </cell>
          <cell r="N147">
            <v>-112695.06158189467</v>
          </cell>
          <cell r="Q147">
            <v>-6.3678016719683903</v>
          </cell>
          <cell r="S147">
            <v>-193442</v>
          </cell>
          <cell r="V147">
            <v>-11.737073819509165</v>
          </cell>
          <cell r="X147">
            <v>-169088.47121135087</v>
          </cell>
          <cell r="Z147">
            <v>-10.259425919063986</v>
          </cell>
          <cell r="AA147">
            <v>-24353.528788649142</v>
          </cell>
          <cell r="AC147">
            <v>-1.4776479004451812</v>
          </cell>
        </row>
        <row r="148">
          <cell r="A148" t="str">
            <v>Ttl Pharm ex Corp + Grp E</v>
          </cell>
          <cell r="B148" t="str">
            <v>Ttl Pharm ex Corp + Grp E</v>
          </cell>
          <cell r="C148">
            <v>4545681</v>
          </cell>
          <cell r="D148">
            <v>5092600</v>
          </cell>
          <cell r="E148">
            <v>4555841</v>
          </cell>
          <cell r="G148">
            <v>-546919</v>
          </cell>
          <cell r="H148">
            <v>-10.739484742567647</v>
          </cell>
          <cell r="J148">
            <v>-693301.19000537484</v>
          </cell>
          <cell r="L148">
            <v>-13.613894474440855</v>
          </cell>
          <cell r="N148">
            <v>146382.19000537501</v>
          </cell>
          <cell r="Q148">
            <v>2.8744097318732087</v>
          </cell>
          <cell r="S148">
            <v>-10160</v>
          </cell>
          <cell r="V148">
            <v>-0.2230104167375464</v>
          </cell>
          <cell r="X148">
            <v>-42499.514724202279</v>
          </cell>
          <cell r="Z148">
            <v>-0.93285772537281841</v>
          </cell>
          <cell r="AA148">
            <v>32339.514724202269</v>
          </cell>
          <cell r="AC148">
            <v>0.70984730863527201</v>
          </cell>
        </row>
        <row r="151">
          <cell r="A151" t="str">
            <v>Pharmaceutical Grp w/aj</v>
          </cell>
          <cell r="B151" t="str">
            <v>Pharmaceutical Grp w/aj</v>
          </cell>
          <cell r="C151">
            <v>4545681</v>
          </cell>
          <cell r="D151">
            <v>5092600</v>
          </cell>
          <cell r="E151">
            <v>4555841</v>
          </cell>
          <cell r="G151">
            <v>-546919</v>
          </cell>
          <cell r="H151">
            <v>-10.739484742567647</v>
          </cell>
          <cell r="J151">
            <v>-693301.19000537484</v>
          </cell>
          <cell r="L151">
            <v>-13.613894474440855</v>
          </cell>
          <cell r="N151">
            <v>146382.19000537501</v>
          </cell>
          <cell r="Q151">
            <v>2.8744097318732087</v>
          </cell>
          <cell r="S151">
            <v>-10160</v>
          </cell>
          <cell r="V151">
            <v>-0.2230104167375464</v>
          </cell>
          <cell r="X151">
            <v>-42499.514724202279</v>
          </cell>
          <cell r="Z151">
            <v>-0.93285772537281841</v>
          </cell>
          <cell r="AA151">
            <v>32339.514724202269</v>
          </cell>
          <cell r="AC151">
            <v>0.70984730863527201</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2003 vs. BP &amp; Prior Year"/>
      <sheetName val="MTD_vs_BP"/>
      <sheetName val="YTD_vs_BP"/>
    </sheetNames>
    <sheetDataSet>
      <sheetData sheetId="0"/>
      <sheetData sheetId="1">
        <row r="13">
          <cell r="A13" t="str">
            <v>.</v>
          </cell>
          <cell r="C13">
            <v>251490</v>
          </cell>
          <cell r="D13">
            <v>284242</v>
          </cell>
          <cell r="E13">
            <v>233066</v>
          </cell>
          <cell r="G13">
            <v>-32752</v>
          </cell>
          <cell r="H13">
            <v>-11.522575833268833</v>
          </cell>
          <cell r="I13">
            <v>-32752</v>
          </cell>
          <cell r="K13">
            <v>-11.522575833268837</v>
          </cell>
          <cell r="L13">
            <v>0</v>
          </cell>
          <cell r="N13">
            <v>0</v>
          </cell>
          <cell r="O13">
            <v>18424</v>
          </cell>
          <cell r="Q13">
            <v>7.9050569366617189</v>
          </cell>
          <cell r="R13">
            <v>18424</v>
          </cell>
          <cell r="U13">
            <v>7.9050569366617189</v>
          </cell>
          <cell r="V13">
            <v>0</v>
          </cell>
          <cell r="X13">
            <v>0</v>
          </cell>
        </row>
        <row r="14">
          <cell r="A14" t="str">
            <v>Total OMP</v>
          </cell>
          <cell r="B14" t="str">
            <v>Total OMP</v>
          </cell>
          <cell r="C14">
            <v>251490</v>
          </cell>
          <cell r="D14">
            <v>284242</v>
          </cell>
          <cell r="E14">
            <v>233066</v>
          </cell>
          <cell r="G14">
            <v>-32752</v>
          </cell>
          <cell r="H14">
            <v>-11.522575833268833</v>
          </cell>
          <cell r="J14">
            <v>-32752</v>
          </cell>
          <cell r="L14">
            <v>-11.522575833268833</v>
          </cell>
          <cell r="N14">
            <v>0</v>
          </cell>
          <cell r="Q14">
            <v>0</v>
          </cell>
          <cell r="S14">
            <v>18424</v>
          </cell>
          <cell r="V14">
            <v>7.9050569366617189</v>
          </cell>
          <cell r="X14">
            <v>18424</v>
          </cell>
          <cell r="Z14">
            <v>7.9050569366617189</v>
          </cell>
          <cell r="AA14">
            <v>0</v>
          </cell>
          <cell r="AC14">
            <v>0</v>
          </cell>
        </row>
        <row r="15">
          <cell r="A15" t="str">
            <v>Janssen USA</v>
          </cell>
          <cell r="C15">
            <v>233495</v>
          </cell>
          <cell r="D15">
            <v>244880</v>
          </cell>
          <cell r="E15">
            <v>200285</v>
          </cell>
          <cell r="G15">
            <v>-11385</v>
          </cell>
          <cell r="H15">
            <v>-4.6492159425024502</v>
          </cell>
          <cell r="I15">
            <v>-11385</v>
          </cell>
          <cell r="K15">
            <v>-4.6492159425024502</v>
          </cell>
          <cell r="L15">
            <v>0</v>
          </cell>
          <cell r="N15">
            <v>0</v>
          </cell>
          <cell r="O15">
            <v>33210</v>
          </cell>
          <cell r="Q15">
            <v>16.581371545547594</v>
          </cell>
          <cell r="R15">
            <v>33210</v>
          </cell>
          <cell r="U15">
            <v>16.581371545547594</v>
          </cell>
          <cell r="V15">
            <v>0</v>
          </cell>
          <cell r="X15">
            <v>0</v>
          </cell>
        </row>
        <row r="16">
          <cell r="A16" t="str">
            <v>Ttl Janssen USA</v>
          </cell>
          <cell r="B16" t="str">
            <v>Ttl Janssen USA</v>
          </cell>
          <cell r="C16">
            <v>233495</v>
          </cell>
          <cell r="D16">
            <v>244880</v>
          </cell>
          <cell r="E16">
            <v>200285</v>
          </cell>
          <cell r="G16">
            <v>-11385</v>
          </cell>
          <cell r="H16">
            <v>-4.6492159425024502</v>
          </cell>
          <cell r="J16">
            <v>-11385</v>
          </cell>
          <cell r="L16">
            <v>-4.6492159425024502</v>
          </cell>
          <cell r="N16">
            <v>0</v>
          </cell>
          <cell r="Q16">
            <v>0</v>
          </cell>
          <cell r="S16">
            <v>33210</v>
          </cell>
          <cell r="V16">
            <v>16.581371545547594</v>
          </cell>
          <cell r="X16">
            <v>33210</v>
          </cell>
          <cell r="Z16">
            <v>16.581371545547594</v>
          </cell>
          <cell r="AA16">
            <v>0</v>
          </cell>
          <cell r="AC16">
            <v>0</v>
          </cell>
        </row>
        <row r="17">
          <cell r="A17" t="str">
            <v>Jan-Ortho Canada</v>
          </cell>
          <cell r="C17">
            <v>23524</v>
          </cell>
          <cell r="D17">
            <v>20007</v>
          </cell>
          <cell r="E17">
            <v>17702</v>
          </cell>
          <cell r="G17">
            <v>3517</v>
          </cell>
          <cell r="H17">
            <v>17.578847403408808</v>
          </cell>
          <cell r="I17">
            <v>700.70540949498786</v>
          </cell>
          <cell r="K17">
            <v>3.5023012420402253</v>
          </cell>
          <cell r="L17">
            <v>2816.2945905050124</v>
          </cell>
          <cell r="N17">
            <v>14.076546161368583</v>
          </cell>
          <cell r="O17">
            <v>5822</v>
          </cell>
          <cell r="Q17">
            <v>32.888939102926223</v>
          </cell>
          <cell r="R17">
            <v>3478.3420429284652</v>
          </cell>
          <cell r="U17">
            <v>19.649429685507087</v>
          </cell>
          <cell r="V17">
            <v>2343.6579570715344</v>
          </cell>
          <cell r="X17">
            <v>13.23950941741913</v>
          </cell>
        </row>
        <row r="18">
          <cell r="A18" t="str">
            <v>JOI Canada</v>
          </cell>
          <cell r="B18" t="str">
            <v>JOI Canada</v>
          </cell>
          <cell r="C18">
            <v>23524</v>
          </cell>
          <cell r="D18">
            <v>20007</v>
          </cell>
          <cell r="E18">
            <v>17702</v>
          </cell>
          <cell r="G18">
            <v>3517</v>
          </cell>
          <cell r="H18">
            <v>17.578847403408808</v>
          </cell>
          <cell r="J18">
            <v>700.70540949498786</v>
          </cell>
          <cell r="L18">
            <v>3.5023012420402244</v>
          </cell>
          <cell r="N18">
            <v>2816.2945905050124</v>
          </cell>
          <cell r="Q18">
            <v>14.076546161368583</v>
          </cell>
          <cell r="S18">
            <v>5822</v>
          </cell>
          <cell r="V18">
            <v>32.888939102926223</v>
          </cell>
          <cell r="X18">
            <v>3478.3420429284652</v>
          </cell>
          <cell r="Z18">
            <v>19.649429685507091</v>
          </cell>
          <cell r="AA18">
            <v>2343.6579570715344</v>
          </cell>
          <cell r="AC18">
            <v>13.239509417419125</v>
          </cell>
        </row>
        <row r="19">
          <cell r="A19" t="str">
            <v>Ortho Biotech Int'l</v>
          </cell>
          <cell r="C19">
            <v>477</v>
          </cell>
          <cell r="D19">
            <v>831</v>
          </cell>
          <cell r="E19">
            <v>1330</v>
          </cell>
          <cell r="G19">
            <v>-354</v>
          </cell>
          <cell r="H19">
            <v>-42.599277978339352</v>
          </cell>
          <cell r="I19">
            <v>-354</v>
          </cell>
          <cell r="K19">
            <v>-42.599277978339352</v>
          </cell>
          <cell r="L19">
            <v>0</v>
          </cell>
          <cell r="N19">
            <v>0</v>
          </cell>
          <cell r="O19">
            <v>-853</v>
          </cell>
          <cell r="Q19">
            <v>-64.135338345864682</v>
          </cell>
          <cell r="R19">
            <v>-853</v>
          </cell>
          <cell r="U19">
            <v>-64.135338345864682</v>
          </cell>
          <cell r="V19">
            <v>0</v>
          </cell>
          <cell r="X19">
            <v>0</v>
          </cell>
        </row>
        <row r="20">
          <cell r="A20" t="str">
            <v>Alza Sourcing USA</v>
          </cell>
          <cell r="C20">
            <v>15986</v>
          </cell>
          <cell r="D20">
            <v>0</v>
          </cell>
          <cell r="E20">
            <v>0</v>
          </cell>
          <cell r="G20">
            <v>15986</v>
          </cell>
          <cell r="H20">
            <v>0</v>
          </cell>
          <cell r="I20">
            <v>15986</v>
          </cell>
          <cell r="K20">
            <v>0</v>
          </cell>
          <cell r="L20">
            <v>0</v>
          </cell>
          <cell r="N20">
            <v>0</v>
          </cell>
          <cell r="O20">
            <v>15986</v>
          </cell>
          <cell r="Q20">
            <v>0</v>
          </cell>
          <cell r="R20">
            <v>15986</v>
          </cell>
          <cell r="U20">
            <v>0</v>
          </cell>
          <cell r="V20">
            <v>0</v>
          </cell>
          <cell r="X20">
            <v>0</v>
          </cell>
        </row>
        <row r="21">
          <cell r="A21" t="str">
            <v>Ttl Norton</v>
          </cell>
          <cell r="B21" t="str">
            <v>Ttl Norton</v>
          </cell>
          <cell r="C21">
            <v>524972</v>
          </cell>
          <cell r="D21">
            <v>549960</v>
          </cell>
          <cell r="E21">
            <v>452383</v>
          </cell>
          <cell r="G21">
            <v>-24988</v>
          </cell>
          <cell r="H21">
            <v>-4.5436031711397193</v>
          </cell>
          <cell r="J21">
            <v>-27804.294590505007</v>
          </cell>
          <cell r="L21">
            <v>-5.0556939760173485</v>
          </cell>
          <cell r="N21">
            <v>2816.2945905050078</v>
          </cell>
          <cell r="Q21">
            <v>0.51209080487762948</v>
          </cell>
          <cell r="S21">
            <v>72589</v>
          </cell>
          <cell r="V21">
            <v>16.045916844797439</v>
          </cell>
          <cell r="X21">
            <v>70245.342042928474</v>
          </cell>
          <cell r="Z21">
            <v>15.527847430811608</v>
          </cell>
          <cell r="AA21">
            <v>2343.6579570715221</v>
          </cell>
          <cell r="AC21">
            <v>0.51806941398583151</v>
          </cell>
        </row>
        <row r="22">
          <cell r="A22" t="str">
            <v>Ortho Biotech Canada</v>
          </cell>
          <cell r="C22">
            <v>10443</v>
          </cell>
          <cell r="D22">
            <v>9591</v>
          </cell>
          <cell r="E22">
            <v>9517</v>
          </cell>
          <cell r="G22">
            <v>852</v>
          </cell>
          <cell r="H22">
            <v>8.8833281201126066</v>
          </cell>
          <cell r="I22">
            <v>-409.37579743505427</v>
          </cell>
          <cell r="K22">
            <v>-4.2683327852680035</v>
          </cell>
          <cell r="L22">
            <v>1261.3757974350542</v>
          </cell>
          <cell r="N22">
            <v>13.151660905380609</v>
          </cell>
          <cell r="O22">
            <v>926</v>
          </cell>
          <cell r="Q22">
            <v>9.7299569191972264</v>
          </cell>
          <cell r="R22">
            <v>-113.05919489511913</v>
          </cell>
          <cell r="U22">
            <v>-1.1879709456248726</v>
          </cell>
          <cell r="V22">
            <v>1039.0591948951192</v>
          </cell>
          <cell r="X22">
            <v>10.917927864822097</v>
          </cell>
        </row>
        <row r="23">
          <cell r="A23" t="str">
            <v>OBI Canada</v>
          </cell>
          <cell r="B23" t="str">
            <v>OBI Canada</v>
          </cell>
          <cell r="C23">
            <v>10443</v>
          </cell>
          <cell r="D23">
            <v>9591</v>
          </cell>
          <cell r="E23">
            <v>9517</v>
          </cell>
          <cell r="G23">
            <v>852</v>
          </cell>
          <cell r="H23">
            <v>8.8833281201126066</v>
          </cell>
          <cell r="J23">
            <v>-409.37579743505427</v>
          </cell>
          <cell r="L23">
            <v>-4.2683327852680044</v>
          </cell>
          <cell r="N23">
            <v>1261.3757974350542</v>
          </cell>
          <cell r="Q23">
            <v>13.151660905380611</v>
          </cell>
          <cell r="S23">
            <v>926</v>
          </cell>
          <cell r="V23">
            <v>9.7299569191972264</v>
          </cell>
          <cell r="X23">
            <v>-113.05919489511913</v>
          </cell>
          <cell r="Z23">
            <v>-1.1879709456248726</v>
          </cell>
          <cell r="AA23">
            <v>1039.0591948951192</v>
          </cell>
          <cell r="AC23">
            <v>10.917927864822097</v>
          </cell>
        </row>
        <row r="24">
          <cell r="A24" t="str">
            <v>Ortho Biotech France</v>
          </cell>
          <cell r="C24">
            <v>11536</v>
          </cell>
          <cell r="D24">
            <v>13881</v>
          </cell>
          <cell r="E24">
            <v>12634</v>
          </cell>
          <cell r="G24">
            <v>-2345</v>
          </cell>
          <cell r="H24">
            <v>-16.893595562279376</v>
          </cell>
          <cell r="I24">
            <v>-3712.2206582936342</v>
          </cell>
          <cell r="K24">
            <v>-26.743178865309659</v>
          </cell>
          <cell r="L24">
            <v>1367.2206582936342</v>
          </cell>
          <cell r="N24">
            <v>9.8495833030302791</v>
          </cell>
          <cell r="O24">
            <v>-1098</v>
          </cell>
          <cell r="Q24">
            <v>-8.6908342567674524</v>
          </cell>
          <cell r="R24">
            <v>-2549.6534801415651</v>
          </cell>
          <cell r="U24">
            <v>-20.180888714117184</v>
          </cell>
          <cell r="V24">
            <v>1451.6534801415653</v>
          </cell>
          <cell r="X24">
            <v>11.490054457349729</v>
          </cell>
        </row>
        <row r="25">
          <cell r="A25" t="str">
            <v>Ortho Biotech German</v>
          </cell>
          <cell r="C25">
            <v>13402</v>
          </cell>
          <cell r="D25">
            <v>15638</v>
          </cell>
          <cell r="E25">
            <v>14457</v>
          </cell>
          <cell r="G25">
            <v>-2236</v>
          </cell>
          <cell r="H25">
            <v>-14.298503644967388</v>
          </cell>
          <cell r="I25">
            <v>-3807.791874919903</v>
          </cell>
          <cell r="K25">
            <v>-24.349609124695633</v>
          </cell>
          <cell r="L25">
            <v>1571.7918749199034</v>
          </cell>
          <cell r="N25">
            <v>10.051105479728244</v>
          </cell>
          <cell r="O25">
            <v>-1055</v>
          </cell>
          <cell r="Q25">
            <v>-7.297502939752369</v>
          </cell>
          <cell r="R25">
            <v>-2721.6216996699659</v>
          </cell>
          <cell r="U25">
            <v>-18.825632563256324</v>
          </cell>
          <cell r="V25">
            <v>1666.6216996699659</v>
          </cell>
          <cell r="X25">
            <v>11.528129623503951</v>
          </cell>
        </row>
        <row r="26">
          <cell r="A26" t="str">
            <v>Ortho Biotech Italy</v>
          </cell>
          <cell r="C26">
            <v>22950</v>
          </cell>
          <cell r="D26">
            <v>21057</v>
          </cell>
          <cell r="E26">
            <v>20858</v>
          </cell>
          <cell r="G26">
            <v>1893</v>
          </cell>
          <cell r="H26">
            <v>8.9898845989457197</v>
          </cell>
          <cell r="I26">
            <v>-606.2091363311921</v>
          </cell>
          <cell r="K26">
            <v>-2.8788960266476331</v>
          </cell>
          <cell r="L26">
            <v>2499.209136331192</v>
          </cell>
          <cell r="N26">
            <v>11.868780625593352</v>
          </cell>
          <cell r="O26">
            <v>2092</v>
          </cell>
          <cell r="Q26">
            <v>10.029724805829897</v>
          </cell>
          <cell r="R26">
            <v>-1180.0957751687158</v>
          </cell>
          <cell r="U26">
            <v>-5.6577609318665054</v>
          </cell>
          <cell r="V26">
            <v>3272.0957751687156</v>
          </cell>
          <cell r="X26">
            <v>15.687485737696402</v>
          </cell>
        </row>
        <row r="27">
          <cell r="A27" t="str">
            <v>Ortho Biotech UK</v>
          </cell>
          <cell r="C27">
            <v>2908</v>
          </cell>
          <cell r="D27">
            <v>3848</v>
          </cell>
          <cell r="E27">
            <v>5870</v>
          </cell>
          <cell r="G27">
            <v>-940</v>
          </cell>
          <cell r="H27">
            <v>-24.428274428274428</v>
          </cell>
          <cell r="I27">
            <v>-1015.5319148936171</v>
          </cell>
          <cell r="K27">
            <v>-26.391162029459903</v>
          </cell>
          <cell r="L27">
            <v>75.531914893616928</v>
          </cell>
          <cell r="N27">
            <v>1.962887601185471</v>
          </cell>
          <cell r="O27">
            <v>-2962</v>
          </cell>
          <cell r="Q27">
            <v>-50.459965928449748</v>
          </cell>
          <cell r="R27">
            <v>-3072.614569536423</v>
          </cell>
          <cell r="U27">
            <v>-52.34437086092715</v>
          </cell>
          <cell r="V27">
            <v>110.61456953642366</v>
          </cell>
          <cell r="X27">
            <v>1.8844049324774006</v>
          </cell>
        </row>
        <row r="28">
          <cell r="A28" t="str">
            <v>OBI Europe</v>
          </cell>
          <cell r="B28" t="str">
            <v>OBI Europe</v>
          </cell>
          <cell r="C28">
            <v>50796</v>
          </cell>
          <cell r="D28">
            <v>54424</v>
          </cell>
          <cell r="E28">
            <v>53819</v>
          </cell>
          <cell r="G28">
            <v>-3628</v>
          </cell>
          <cell r="H28">
            <v>-6.6661766867558425</v>
          </cell>
          <cell r="J28">
            <v>-9141.7535844383456</v>
          </cell>
          <cell r="L28">
            <v>-16.797283522781026</v>
          </cell>
          <cell r="N28">
            <v>5513.7535844383474</v>
          </cell>
          <cell r="Q28">
            <v>10.131106836025184</v>
          </cell>
          <cell r="S28">
            <v>-3023</v>
          </cell>
          <cell r="V28">
            <v>-5.6169754176034488</v>
          </cell>
          <cell r="X28">
            <v>-9523.9855245166709</v>
          </cell>
          <cell r="Z28">
            <v>-17.696325692630239</v>
          </cell>
          <cell r="AA28">
            <v>6500.9855245166691</v>
          </cell>
          <cell r="AC28">
            <v>12.079350275026794</v>
          </cell>
        </row>
        <row r="29">
          <cell r="A29" t="str">
            <v>Ortho Biotech Zug</v>
          </cell>
          <cell r="C29">
            <v>909</v>
          </cell>
          <cell r="D29">
            <v>3176</v>
          </cell>
          <cell r="E29">
            <v>3896</v>
          </cell>
          <cell r="G29">
            <v>-2267</v>
          </cell>
          <cell r="H29">
            <v>-71.37909319899245</v>
          </cell>
          <cell r="I29">
            <v>-2397.5293375394322</v>
          </cell>
          <cell r="K29">
            <v>-75.48895899053629</v>
          </cell>
          <cell r="L29">
            <v>130.52933753943188</v>
          </cell>
          <cell r="N29">
            <v>4.1098657915438439</v>
          </cell>
          <cell r="O29">
            <v>-2987</v>
          </cell>
          <cell r="Q29">
            <v>-76.668377823408633</v>
          </cell>
          <cell r="R29">
            <v>-3141.4656031904287</v>
          </cell>
          <cell r="U29">
            <v>-80.633100697906301</v>
          </cell>
          <cell r="V29">
            <v>154.46560319042939</v>
          </cell>
          <cell r="X29">
            <v>3.9647228744976655</v>
          </cell>
        </row>
        <row r="30">
          <cell r="A30" t="str">
            <v>OBII Sourcing</v>
          </cell>
          <cell r="B30" t="str">
            <v>OBII Sourcing</v>
          </cell>
          <cell r="C30">
            <v>909</v>
          </cell>
          <cell r="D30">
            <v>3176</v>
          </cell>
          <cell r="E30">
            <v>3896</v>
          </cell>
          <cell r="G30">
            <v>-2267</v>
          </cell>
          <cell r="H30">
            <v>-71.37909319899245</v>
          </cell>
          <cell r="J30">
            <v>-2397.5293375394322</v>
          </cell>
          <cell r="L30">
            <v>-75.488958990536261</v>
          </cell>
          <cell r="N30">
            <v>130.52933753943188</v>
          </cell>
          <cell r="Q30">
            <v>4.1098657915438075</v>
          </cell>
          <cell r="S30">
            <v>-2987</v>
          </cell>
          <cell r="V30">
            <v>-76.668377823408633</v>
          </cell>
          <cell r="X30">
            <v>-3141.4656031904287</v>
          </cell>
          <cell r="Z30">
            <v>-80.633100697906301</v>
          </cell>
          <cell r="AA30">
            <v>154.46560319042939</v>
          </cell>
          <cell r="AC30">
            <v>3.9647228744976748</v>
          </cell>
        </row>
        <row r="31">
          <cell r="A31" t="str">
            <v>Ttl Webb</v>
          </cell>
          <cell r="B31" t="str">
            <v>Ttl Webb</v>
          </cell>
          <cell r="C31">
            <v>62148</v>
          </cell>
          <cell r="D31">
            <v>67191</v>
          </cell>
          <cell r="E31">
            <v>67232</v>
          </cell>
          <cell r="G31">
            <v>-5043</v>
          </cell>
          <cell r="H31">
            <v>-7.5054694825199793</v>
          </cell>
          <cell r="J31">
            <v>-11948.658719412833</v>
          </cell>
          <cell r="L31">
            <v>-17.78312381035084</v>
          </cell>
          <cell r="N31">
            <v>6905.6587194128333</v>
          </cell>
          <cell r="Q31">
            <v>10.277654327830863</v>
          </cell>
          <cell r="S31">
            <v>-5084</v>
          </cell>
          <cell r="V31">
            <v>-7.5618752974773917</v>
          </cell>
          <cell r="X31">
            <v>-12778.510322602218</v>
          </cell>
          <cell r="Z31">
            <v>-19.006589604060895</v>
          </cell>
          <cell r="AA31">
            <v>7694.5103226022211</v>
          </cell>
          <cell r="AC31">
            <v>11.444714306583508</v>
          </cell>
        </row>
        <row r="32">
          <cell r="A32" t="str">
            <v>Ortho Biotech USA</v>
          </cell>
          <cell r="C32">
            <v>241246</v>
          </cell>
          <cell r="D32">
            <v>288992</v>
          </cell>
          <cell r="E32">
            <v>221372</v>
          </cell>
          <cell r="G32">
            <v>-47746</v>
          </cell>
          <cell r="H32">
            <v>-16.521564610785074</v>
          </cell>
          <cell r="I32">
            <v>-47746</v>
          </cell>
          <cell r="K32">
            <v>-16.521564610785074</v>
          </cell>
          <cell r="L32">
            <v>0</v>
          </cell>
          <cell r="N32">
            <v>0</v>
          </cell>
          <cell r="O32">
            <v>19874</v>
          </cell>
          <cell r="Q32">
            <v>8.9776484830963259</v>
          </cell>
          <cell r="R32">
            <v>19874</v>
          </cell>
          <cell r="U32">
            <v>8.9776484830963241</v>
          </cell>
          <cell r="V32">
            <v>9.3132257461547854E-12</v>
          </cell>
          <cell r="X32">
            <v>3.4106051316484808E-15</v>
          </cell>
        </row>
        <row r="33">
          <cell r="A33" t="str">
            <v>Total OBI USA</v>
          </cell>
          <cell r="B33" t="str">
            <v>Total OBI USA</v>
          </cell>
          <cell r="C33">
            <v>241246</v>
          </cell>
          <cell r="D33">
            <v>288992</v>
          </cell>
          <cell r="E33">
            <v>221372</v>
          </cell>
          <cell r="G33">
            <v>-47746</v>
          </cell>
          <cell r="H33">
            <v>-16.521564610785074</v>
          </cell>
          <cell r="J33">
            <v>-47746</v>
          </cell>
          <cell r="L33">
            <v>-16.521564610785074</v>
          </cell>
          <cell r="N33">
            <v>0</v>
          </cell>
          <cell r="Q33">
            <v>0</v>
          </cell>
          <cell r="S33">
            <v>19874</v>
          </cell>
          <cell r="V33">
            <v>8.9776484830963259</v>
          </cell>
          <cell r="X33">
            <v>19874</v>
          </cell>
          <cell r="Z33">
            <v>8.9776484830963224</v>
          </cell>
          <cell r="AA33">
            <v>9.3132257461547854E-12</v>
          </cell>
          <cell r="AC33">
            <v>3.4106051316484808E-15</v>
          </cell>
        </row>
        <row r="34">
          <cell r="A34" t="str">
            <v>Centocor USA</v>
          </cell>
          <cell r="C34">
            <v>175938</v>
          </cell>
          <cell r="D34">
            <v>147458</v>
          </cell>
          <cell r="E34">
            <v>121694</v>
          </cell>
          <cell r="G34">
            <v>28480</v>
          </cell>
          <cell r="H34">
            <v>19.31397414857112</v>
          </cell>
          <cell r="I34">
            <v>28480</v>
          </cell>
          <cell r="K34">
            <v>19.31397414857112</v>
          </cell>
          <cell r="L34">
            <v>0</v>
          </cell>
          <cell r="N34">
            <v>0</v>
          </cell>
          <cell r="O34">
            <v>54244</v>
          </cell>
          <cell r="Q34">
            <v>44.574095682613773</v>
          </cell>
          <cell r="R34">
            <v>54244</v>
          </cell>
          <cell r="U34">
            <v>44.574095682613773</v>
          </cell>
          <cell r="V34">
            <v>0</v>
          </cell>
          <cell r="X34">
            <v>0</v>
          </cell>
        </row>
        <row r="35">
          <cell r="A35" t="str">
            <v>Scios Inc USA</v>
          </cell>
          <cell r="C35">
            <v>12812</v>
          </cell>
          <cell r="D35">
            <v>0</v>
          </cell>
          <cell r="E35">
            <v>0</v>
          </cell>
          <cell r="G35">
            <v>12812</v>
          </cell>
          <cell r="H35">
            <v>0</v>
          </cell>
          <cell r="I35">
            <v>12812</v>
          </cell>
          <cell r="K35">
            <v>0</v>
          </cell>
          <cell r="L35">
            <v>0</v>
          </cell>
          <cell r="N35">
            <v>0</v>
          </cell>
          <cell r="O35">
            <v>12812</v>
          </cell>
          <cell r="Q35">
            <v>0</v>
          </cell>
          <cell r="R35">
            <v>12812</v>
          </cell>
          <cell r="U35">
            <v>0</v>
          </cell>
          <cell r="V35">
            <v>0</v>
          </cell>
          <cell r="X35">
            <v>0</v>
          </cell>
        </row>
        <row r="36">
          <cell r="A36" t="str">
            <v>Ttl Scodari</v>
          </cell>
          <cell r="B36" t="str">
            <v>Ttl Scodari</v>
          </cell>
          <cell r="C36">
            <v>492144</v>
          </cell>
          <cell r="D36">
            <v>503641</v>
          </cell>
          <cell r="E36">
            <v>410298</v>
          </cell>
          <cell r="G36">
            <v>-11497</v>
          </cell>
          <cell r="H36">
            <v>-2.2827768192025668</v>
          </cell>
          <cell r="J36">
            <v>-18402.658719412833</v>
          </cell>
          <cell r="L36">
            <v>-3.6539238702593377</v>
          </cell>
          <cell r="N36">
            <v>6905.6587194128333</v>
          </cell>
          <cell r="Q36">
            <v>1.3711470510567716</v>
          </cell>
          <cell r="S36">
            <v>81846</v>
          </cell>
          <cell r="V36">
            <v>19.947940277554363</v>
          </cell>
          <cell r="X36">
            <v>74151.489677397782</v>
          </cell>
          <cell r="Z36">
            <v>18.072593499699678</v>
          </cell>
          <cell r="AA36">
            <v>7694.5103226022147</v>
          </cell>
          <cell r="AC36">
            <v>1.8753467778546837</v>
          </cell>
        </row>
        <row r="37">
          <cell r="A37" t="str">
            <v>Jan-Cil Denmark</v>
          </cell>
          <cell r="C37">
            <v>2783</v>
          </cell>
          <cell r="D37">
            <v>2278</v>
          </cell>
          <cell r="E37">
            <v>1967</v>
          </cell>
          <cell r="G37">
            <v>505</v>
          </cell>
          <cell r="H37">
            <v>22.168568920105354</v>
          </cell>
          <cell r="I37">
            <v>177.31722054380663</v>
          </cell>
          <cell r="K37">
            <v>7.7838990581126701</v>
          </cell>
          <cell r="L37">
            <v>327.68277945619337</v>
          </cell>
          <cell r="N37">
            <v>14.384669861992684</v>
          </cell>
          <cell r="O37">
            <v>816</v>
          </cell>
          <cell r="Q37">
            <v>41.484494153533298</v>
          </cell>
          <cell r="R37">
            <v>479.81513639160454</v>
          </cell>
          <cell r="U37">
            <v>24.39324536815478</v>
          </cell>
          <cell r="V37">
            <v>336.18486360839546</v>
          </cell>
          <cell r="X37">
            <v>17.091248785378518</v>
          </cell>
        </row>
        <row r="38">
          <cell r="A38" t="str">
            <v>Jan-Cil Finland</v>
          </cell>
          <cell r="C38">
            <v>3055</v>
          </cell>
          <cell r="D38">
            <v>2913</v>
          </cell>
          <cell r="E38">
            <v>2604</v>
          </cell>
          <cell r="G38">
            <v>142</v>
          </cell>
          <cell r="H38">
            <v>4.8746996223824235</v>
          </cell>
          <cell r="I38">
            <v>-216.2226804123712</v>
          </cell>
          <cell r="K38">
            <v>-7.4226804123711352</v>
          </cell>
          <cell r="L38">
            <v>358.22268041237129</v>
          </cell>
          <cell r="N38">
            <v>12.29738003475356</v>
          </cell>
          <cell r="O38">
            <v>451</v>
          </cell>
          <cell r="Q38">
            <v>17.319508448540706</v>
          </cell>
          <cell r="R38">
            <v>40.242744063324544</v>
          </cell>
          <cell r="U38">
            <v>1.5454202789295139</v>
          </cell>
          <cell r="V38">
            <v>410.75725593667545</v>
          </cell>
          <cell r="X38">
            <v>15.774088169611193</v>
          </cell>
        </row>
        <row r="39">
          <cell r="A39" t="str">
            <v>Jan-Cil Norway</v>
          </cell>
          <cell r="C39">
            <v>2103</v>
          </cell>
          <cell r="D39">
            <v>2208</v>
          </cell>
          <cell r="E39">
            <v>1728</v>
          </cell>
          <cell r="G39">
            <v>-105</v>
          </cell>
          <cell r="H39">
            <v>-4.7554347826086953</v>
          </cell>
          <cell r="I39">
            <v>-130.76650782845473</v>
          </cell>
          <cell r="K39">
            <v>-5.9223961878829128</v>
          </cell>
          <cell r="L39">
            <v>25.76650782845476</v>
          </cell>
          <cell r="N39">
            <v>1.1669614052742179</v>
          </cell>
          <cell r="O39">
            <v>375</v>
          </cell>
          <cell r="Q39">
            <v>21.701388888888893</v>
          </cell>
          <cell r="R39">
            <v>294.0965283657917</v>
          </cell>
          <cell r="U39">
            <v>17.0194750211685</v>
          </cell>
          <cell r="V39">
            <v>80.903471634208287</v>
          </cell>
          <cell r="X39">
            <v>4.6819138677203869</v>
          </cell>
        </row>
        <row r="40">
          <cell r="A40" t="str">
            <v>Jan-Cil Sweden</v>
          </cell>
          <cell r="C40">
            <v>5068</v>
          </cell>
          <cell r="D40">
            <v>5767</v>
          </cell>
          <cell r="E40">
            <v>5612</v>
          </cell>
          <cell r="G40">
            <v>-699</v>
          </cell>
          <cell r="H40">
            <v>-12.120686665510664</v>
          </cell>
          <cell r="I40">
            <v>-1280.7088910591524</v>
          </cell>
          <cell r="K40">
            <v>-22.207541027555962</v>
          </cell>
          <cell r="L40">
            <v>581.70889105915251</v>
          </cell>
          <cell r="N40">
            <v>10.086854362045299</v>
          </cell>
          <cell r="O40">
            <v>-544</v>
          </cell>
          <cell r="Q40">
            <v>-9.6935138987883107</v>
          </cell>
          <cell r="R40">
            <v>-1311.5909005168451</v>
          </cell>
          <cell r="U40">
            <v>-23.371184970007928</v>
          </cell>
          <cell r="V40">
            <v>767.59090051684507</v>
          </cell>
          <cell r="X40">
            <v>13.677671071219615</v>
          </cell>
        </row>
        <row r="41">
          <cell r="A41" t="str">
            <v>Ttl Scandanavia</v>
          </cell>
          <cell r="B41" t="str">
            <v>Ttl Scandanavia</v>
          </cell>
          <cell r="C41">
            <v>13009</v>
          </cell>
          <cell r="D41">
            <v>13166</v>
          </cell>
          <cell r="E41">
            <v>11911</v>
          </cell>
          <cell r="G41">
            <v>-157</v>
          </cell>
          <cell r="H41">
            <v>-1.1924654412881666</v>
          </cell>
          <cell r="J41">
            <v>-1450.3808587561716</v>
          </cell>
          <cell r="L41">
            <v>-11.01610860364706</v>
          </cell>
          <cell r="N41">
            <v>1293.3808587561721</v>
          </cell>
          <cell r="Q41">
            <v>9.8236431623588949</v>
          </cell>
          <cell r="S41">
            <v>1098</v>
          </cell>
          <cell r="V41">
            <v>9.2183695743430434</v>
          </cell>
          <cell r="X41">
            <v>-497.43649169612416</v>
          </cell>
          <cell r="Z41">
            <v>-4.1762781604913455</v>
          </cell>
          <cell r="AA41">
            <v>1595.4364916961242</v>
          </cell>
          <cell r="AC41">
            <v>13.39464773483439</v>
          </cell>
        </row>
        <row r="42">
          <cell r="A42" t="str">
            <v>Jan-Cil Poland</v>
          </cell>
          <cell r="C42">
            <v>6823</v>
          </cell>
          <cell r="D42">
            <v>7874</v>
          </cell>
          <cell r="E42">
            <v>7734</v>
          </cell>
          <cell r="G42">
            <v>-1051</v>
          </cell>
          <cell r="H42">
            <v>-13.347726695453391</v>
          </cell>
          <cell r="I42">
            <v>-1129.4359371971314</v>
          </cell>
          <cell r="K42">
            <v>-14.343865090133747</v>
          </cell>
          <cell r="L42">
            <v>78.435937197131423</v>
          </cell>
          <cell r="N42">
            <v>0.99613839468035625</v>
          </cell>
          <cell r="O42">
            <v>-911</v>
          </cell>
          <cell r="Q42">
            <v>-11.779156969226792</v>
          </cell>
          <cell r="R42">
            <v>-1285.5950943396226</v>
          </cell>
          <cell r="U42">
            <v>-16.622641509433961</v>
          </cell>
          <cell r="V42">
            <v>374.59509433962273</v>
          </cell>
          <cell r="X42">
            <v>4.8434845402071662</v>
          </cell>
        </row>
        <row r="43">
          <cell r="A43" t="str">
            <v>Jan-Cil Czech Rep</v>
          </cell>
          <cell r="C43">
            <v>2011</v>
          </cell>
          <cell r="D43">
            <v>1995</v>
          </cell>
          <cell r="E43">
            <v>1920</v>
          </cell>
          <cell r="G43">
            <v>16</v>
          </cell>
          <cell r="H43">
            <v>0.80200501253132828</v>
          </cell>
          <cell r="I43">
            <v>-163.64365365693669</v>
          </cell>
          <cell r="K43">
            <v>-8.202689406362742</v>
          </cell>
          <cell r="L43">
            <v>179.64365365693672</v>
          </cell>
          <cell r="N43">
            <v>9.0046944188940721</v>
          </cell>
          <cell r="O43">
            <v>91</v>
          </cell>
          <cell r="Q43">
            <v>4.739583333333333</v>
          </cell>
          <cell r="R43">
            <v>16.431544240851846</v>
          </cell>
          <cell r="U43">
            <v>0.85580959587770022</v>
          </cell>
          <cell r="V43">
            <v>74.568455759148151</v>
          </cell>
          <cell r="X43">
            <v>3.8837737374556323</v>
          </cell>
        </row>
        <row r="44">
          <cell r="A44" t="str">
            <v>Jan-Cil E Europe</v>
          </cell>
          <cell r="C44">
            <v>5917</v>
          </cell>
          <cell r="D44">
            <v>6181</v>
          </cell>
          <cell r="E44">
            <v>9444</v>
          </cell>
          <cell r="G44">
            <v>-264</v>
          </cell>
          <cell r="H44">
            <v>-4.2711535350266949</v>
          </cell>
          <cell r="I44">
            <v>-1011.1451247165531</v>
          </cell>
          <cell r="K44">
            <v>-16.358924522189824</v>
          </cell>
          <cell r="L44">
            <v>747.14512471655314</v>
          </cell>
          <cell r="N44">
            <v>12.087770987163131</v>
          </cell>
          <cell r="O44">
            <v>-3527</v>
          </cell>
          <cell r="Q44">
            <v>-37.346463362981787</v>
          </cell>
          <cell r="R44">
            <v>-4288.1890263241366</v>
          </cell>
          <cell r="U44">
            <v>-45.406491172428389</v>
          </cell>
          <cell r="V44">
            <v>761.18902632413665</v>
          </cell>
          <cell r="X44">
            <v>8.0600278094465967</v>
          </cell>
        </row>
        <row r="45">
          <cell r="A45" t="str">
            <v>Jan-Cil Russia</v>
          </cell>
          <cell r="C45">
            <v>2140</v>
          </cell>
          <cell r="D45">
            <v>4258</v>
          </cell>
          <cell r="E45">
            <v>0</v>
          </cell>
          <cell r="G45">
            <v>-2118</v>
          </cell>
          <cell r="H45">
            <v>-49.741662752465956</v>
          </cell>
          <cell r="I45">
            <v>-2118</v>
          </cell>
          <cell r="K45">
            <v>-49.741662752465949</v>
          </cell>
          <cell r="L45">
            <v>-2.9103830456733704E-13</v>
          </cell>
          <cell r="N45">
            <v>0</v>
          </cell>
          <cell r="O45">
            <v>2140</v>
          </cell>
          <cell r="Q45">
            <v>0</v>
          </cell>
          <cell r="R45">
            <v>2140</v>
          </cell>
          <cell r="U45">
            <v>0</v>
          </cell>
          <cell r="V45">
            <v>0</v>
          </cell>
          <cell r="X45">
            <v>0</v>
          </cell>
        </row>
        <row r="46">
          <cell r="A46" t="str">
            <v>Jan-Cil Hungary</v>
          </cell>
          <cell r="C46">
            <v>4418</v>
          </cell>
          <cell r="D46">
            <v>3523</v>
          </cell>
          <cell r="E46">
            <v>1960</v>
          </cell>
          <cell r="G46">
            <v>895</v>
          </cell>
          <cell r="H46">
            <v>25.404484814078909</v>
          </cell>
          <cell r="I46">
            <v>754.84050300354295</v>
          </cell>
          <cell r="K46">
            <v>21.426071615201337</v>
          </cell>
          <cell r="L46">
            <v>140.15949699645702</v>
          </cell>
          <cell r="N46">
            <v>3.9784131988775697</v>
          </cell>
          <cell r="O46">
            <v>2458</v>
          </cell>
          <cell r="Q46">
            <v>125.40816326530614</v>
          </cell>
          <cell r="R46">
            <v>2146.8504335992357</v>
          </cell>
          <cell r="U46">
            <v>109.5331853877161</v>
          </cell>
          <cell r="V46">
            <v>311.14956640076474</v>
          </cell>
          <cell r="X46">
            <v>15.874977877590064</v>
          </cell>
        </row>
        <row r="47">
          <cell r="A47" t="str">
            <v>Ttl New Europe</v>
          </cell>
          <cell r="B47" t="str">
            <v>Ttl New Europe</v>
          </cell>
          <cell r="C47">
            <v>21309</v>
          </cell>
          <cell r="D47">
            <v>23831</v>
          </cell>
          <cell r="E47">
            <v>21058</v>
          </cell>
          <cell r="G47">
            <v>-2522</v>
          </cell>
          <cell r="H47">
            <v>-10.582854265452561</v>
          </cell>
          <cell r="J47">
            <v>-3667.3842125670781</v>
          </cell>
          <cell r="L47">
            <v>-15.389132695090757</v>
          </cell>
          <cell r="N47">
            <v>1145.3842125670776</v>
          </cell>
          <cell r="Q47">
            <v>4.806278429638196</v>
          </cell>
          <cell r="S47">
            <v>251</v>
          </cell>
          <cell r="V47">
            <v>1.1919460537562923</v>
          </cell>
          <cell r="X47">
            <v>-1270.5021428236723</v>
          </cell>
          <cell r="Z47">
            <v>-6.033346675010316</v>
          </cell>
          <cell r="AA47">
            <v>1521.5021428236726</v>
          </cell>
          <cell r="AC47">
            <v>7.2252927287666084</v>
          </cell>
        </row>
        <row r="48">
          <cell r="A48" t="str">
            <v>Jan-Cil Greece</v>
          </cell>
          <cell r="C48">
            <v>20212</v>
          </cell>
          <cell r="D48">
            <v>17395</v>
          </cell>
          <cell r="E48">
            <v>16636</v>
          </cell>
          <cell r="G48">
            <v>2817</v>
          </cell>
          <cell r="H48">
            <v>16.194308709399252</v>
          </cell>
          <cell r="I48">
            <v>531.00737242253194</v>
          </cell>
          <cell r="K48">
            <v>3.0526437046423225</v>
          </cell>
          <cell r="L48">
            <v>2285.9926275774678</v>
          </cell>
          <cell r="N48">
            <v>13.141665004756931</v>
          </cell>
          <cell r="O48">
            <v>3576</v>
          </cell>
          <cell r="Q48">
            <v>21.495551815340228</v>
          </cell>
          <cell r="R48">
            <v>700.55495369561424</v>
          </cell>
          <cell r="U48">
            <v>4.2110781058885207</v>
          </cell>
          <cell r="V48">
            <v>2875.4450463043859</v>
          </cell>
          <cell r="X48">
            <v>17.284473709451703</v>
          </cell>
        </row>
        <row r="49">
          <cell r="A49" t="str">
            <v>Jan-Cil Italy</v>
          </cell>
          <cell r="C49">
            <v>27689</v>
          </cell>
          <cell r="D49">
            <v>24206</v>
          </cell>
          <cell r="E49">
            <v>22147</v>
          </cell>
          <cell r="G49">
            <v>3483</v>
          </cell>
          <cell r="H49">
            <v>14.388994464182435</v>
          </cell>
          <cell r="I49">
            <v>338.67157877307727</v>
          </cell>
          <cell r="K49">
            <v>1.3991224439109198</v>
          </cell>
          <cell r="L49">
            <v>3144.3284212269227</v>
          </cell>
          <cell r="N49">
            <v>12.989872020271514</v>
          </cell>
          <cell r="O49">
            <v>5542</v>
          </cell>
          <cell r="Q49">
            <v>25.023705242245001</v>
          </cell>
          <cell r="R49">
            <v>1553.8698995194407</v>
          </cell>
          <cell r="U49">
            <v>7.0161642638706851</v>
          </cell>
          <cell r="V49">
            <v>3988.1301004805591</v>
          </cell>
          <cell r="X49">
            <v>18.007540978374308</v>
          </cell>
        </row>
        <row r="50">
          <cell r="A50" t="str">
            <v>Ttl Cermak</v>
          </cell>
          <cell r="B50" t="str">
            <v>Ttl Cermak</v>
          </cell>
          <cell r="C50">
            <v>82219</v>
          </cell>
          <cell r="D50">
            <v>78598</v>
          </cell>
          <cell r="E50">
            <v>71752</v>
          </cell>
          <cell r="G50">
            <v>3621</v>
          </cell>
          <cell r="H50">
            <v>4.6069874551515309</v>
          </cell>
          <cell r="J50">
            <v>-4248.0861201276402</v>
          </cell>
          <cell r="L50">
            <v>-5.4048272476750565</v>
          </cell>
          <cell r="N50">
            <v>7869.0861201276402</v>
          </cell>
          <cell r="Q50">
            <v>10.011814702826587</v>
          </cell>
          <cell r="S50">
            <v>10467</v>
          </cell>
          <cell r="V50">
            <v>14.587746683019288</v>
          </cell>
          <cell r="X50">
            <v>486.48621869525931</v>
          </cell>
          <cell r="Z50">
            <v>0.67801067384220548</v>
          </cell>
          <cell r="AA50">
            <v>9980.5137813047422</v>
          </cell>
          <cell r="AC50">
            <v>13.909736009177081</v>
          </cell>
        </row>
        <row r="51">
          <cell r="A51" t="str">
            <v>Jan-Cil France</v>
          </cell>
          <cell r="C51">
            <v>44734</v>
          </cell>
          <cell r="D51">
            <v>39580</v>
          </cell>
          <cell r="E51">
            <v>35406</v>
          </cell>
          <cell r="G51">
            <v>5154</v>
          </cell>
          <cell r="H51">
            <v>13.021728145528046</v>
          </cell>
          <cell r="I51">
            <v>-146.29199260778211</v>
          </cell>
          <cell r="K51">
            <v>-0.36961089592668545</v>
          </cell>
          <cell r="L51">
            <v>5300.291992607783</v>
          </cell>
          <cell r="N51">
            <v>13.391339041454733</v>
          </cell>
          <cell r="O51">
            <v>9328</v>
          </cell>
          <cell r="Q51">
            <v>26.345817093148053</v>
          </cell>
          <cell r="R51">
            <v>3752.1365220323742</v>
          </cell>
          <cell r="U51">
            <v>10.597459532374101</v>
          </cell>
          <cell r="V51">
            <v>5575.8634779676258</v>
          </cell>
          <cell r="X51">
            <v>15.74835756077395</v>
          </cell>
        </row>
        <row r="52">
          <cell r="A52" t="str">
            <v>Ttl Pharm France</v>
          </cell>
          <cell r="B52" t="str">
            <v>Ttl Pharm France</v>
          </cell>
          <cell r="C52">
            <v>44734</v>
          </cell>
          <cell r="D52">
            <v>39580</v>
          </cell>
          <cell r="E52">
            <v>35406</v>
          </cell>
          <cell r="G52">
            <v>5154</v>
          </cell>
          <cell r="H52">
            <v>13.021728145528046</v>
          </cell>
          <cell r="J52">
            <v>-146.29199260778211</v>
          </cell>
          <cell r="L52">
            <v>-0.36961089592668545</v>
          </cell>
          <cell r="N52">
            <v>5300.291992607783</v>
          </cell>
          <cell r="Q52">
            <v>13.391339041454733</v>
          </cell>
          <cell r="S52">
            <v>9328</v>
          </cell>
          <cell r="V52">
            <v>26.345817093148053</v>
          </cell>
          <cell r="X52">
            <v>3752.1365220323742</v>
          </cell>
          <cell r="Z52">
            <v>10.597459532374101</v>
          </cell>
          <cell r="AA52">
            <v>5575.8634779676258</v>
          </cell>
          <cell r="AC52">
            <v>15.74835756077395</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MTD
Elimination: Exclude All
Non-Operating Co's: Excluded</v>
          </cell>
          <cell r="T55" t="str">
            <v xml:space="preserve">Page 2 of 3
Date : 07/28/03
Time : 11:21:28
</v>
          </cell>
        </row>
        <row r="59">
          <cell r="G59" t="str">
            <v>2003 JUL ACTUAL vs 2003 JUL BPY1</v>
          </cell>
          <cell r="O59" t="str">
            <v xml:space="preserve">2003 JUL ACTUAL vs 2002 JUL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JUL ACTUAL</v>
          </cell>
          <cell r="D62" t="str">
            <v>JUL BPY1</v>
          </cell>
          <cell r="E62" t="str">
            <v>JUL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24236</v>
          </cell>
          <cell r="D65">
            <v>22480</v>
          </cell>
          <cell r="E65">
            <v>20185</v>
          </cell>
          <cell r="G65">
            <v>1756</v>
          </cell>
          <cell r="H65">
            <v>7.8113879003558715</v>
          </cell>
          <cell r="I65">
            <v>1127.1484593837536</v>
          </cell>
          <cell r="K65">
            <v>5.0140056022408963</v>
          </cell>
          <cell r="L65">
            <v>628.85154061624667</v>
          </cell>
          <cell r="N65">
            <v>2.7973822981149743</v>
          </cell>
          <cell r="O65">
            <v>4051</v>
          </cell>
          <cell r="Q65">
            <v>20.06935843448105</v>
          </cell>
          <cell r="R65">
            <v>2967.383356279639</v>
          </cell>
          <cell r="U65">
            <v>14.700933149762889</v>
          </cell>
          <cell r="V65">
            <v>1083.6166437203606</v>
          </cell>
          <cell r="X65">
            <v>5.3684252847181595</v>
          </cell>
        </row>
        <row r="66">
          <cell r="A66" t="str">
            <v>Jan-Cil So. Africa</v>
          </cell>
          <cell r="C66">
            <v>3159</v>
          </cell>
          <cell r="D66">
            <v>2836</v>
          </cell>
          <cell r="E66">
            <v>2591</v>
          </cell>
          <cell r="G66">
            <v>323</v>
          </cell>
          <cell r="H66">
            <v>11.389280677009875</v>
          </cell>
          <cell r="I66">
            <v>-407.46057426031183</v>
          </cell>
          <cell r="K66">
            <v>-14.367439148812124</v>
          </cell>
          <cell r="L66">
            <v>730.46057426031189</v>
          </cell>
          <cell r="N66">
            <v>25.756719825822003</v>
          </cell>
          <cell r="O66">
            <v>568</v>
          </cell>
          <cell r="Q66">
            <v>21.922037823234273</v>
          </cell>
          <cell r="R66">
            <v>-273.19363556773629</v>
          </cell>
          <cell r="U66">
            <v>-10.543945795744358</v>
          </cell>
          <cell r="V66">
            <v>841.19363556773635</v>
          </cell>
          <cell r="X66">
            <v>32.465983618978633</v>
          </cell>
        </row>
        <row r="67">
          <cell r="A67" t="str">
            <v>Ttl McDonald</v>
          </cell>
          <cell r="B67" t="str">
            <v>Ttl McDonald</v>
          </cell>
          <cell r="C67">
            <v>27395</v>
          </cell>
          <cell r="D67">
            <v>25316</v>
          </cell>
          <cell r="E67">
            <v>22776</v>
          </cell>
          <cell r="G67">
            <v>2079</v>
          </cell>
          <cell r="H67">
            <v>8.2121978195607515</v>
          </cell>
          <cell r="J67">
            <v>719.68788512344167</v>
          </cell>
          <cell r="L67">
            <v>2.8428183169672998</v>
          </cell>
          <cell r="N67">
            <v>1359.3121148765583</v>
          </cell>
          <cell r="Q67">
            <v>5.3693795025934516</v>
          </cell>
          <cell r="S67">
            <v>4619</v>
          </cell>
          <cell r="V67">
            <v>20.280119423955039</v>
          </cell>
          <cell r="X67">
            <v>2694.1897207119027</v>
          </cell>
          <cell r="Z67">
            <v>11.829073238109865</v>
          </cell>
          <cell r="AA67">
            <v>1924.810279288097</v>
          </cell>
          <cell r="AC67">
            <v>8.4510461858451738</v>
          </cell>
        </row>
        <row r="68">
          <cell r="A68" t="str">
            <v>Jan-Cil Austria</v>
          </cell>
          <cell r="C68">
            <v>7420</v>
          </cell>
          <cell r="D68">
            <v>7472</v>
          </cell>
          <cell r="E68">
            <v>7317</v>
          </cell>
          <cell r="G68">
            <v>-52</v>
          </cell>
          <cell r="H68">
            <v>-0.69593147751605999</v>
          </cell>
          <cell r="I68">
            <v>-926.86066782888554</v>
          </cell>
          <cell r="K68">
            <v>-12.404452192570739</v>
          </cell>
          <cell r="L68">
            <v>874.86066782888554</v>
          </cell>
          <cell r="N68">
            <v>11.70852071505468</v>
          </cell>
          <cell r="O68">
            <v>103</v>
          </cell>
          <cell r="Q68">
            <v>1.4076807434741014</v>
          </cell>
          <cell r="R68">
            <v>-842.51557843402873</v>
          </cell>
          <cell r="U68">
            <v>-11.514494716878895</v>
          </cell>
          <cell r="V68">
            <v>945.51557843402884</v>
          </cell>
          <cell r="X68">
            <v>12.922175460352996</v>
          </cell>
        </row>
        <row r="69">
          <cell r="A69" t="str">
            <v>Jan-Cil Germany</v>
          </cell>
          <cell r="C69">
            <v>32239</v>
          </cell>
          <cell r="D69">
            <v>28473</v>
          </cell>
          <cell r="E69">
            <v>23337</v>
          </cell>
          <cell r="G69">
            <v>3766</v>
          </cell>
          <cell r="H69">
            <v>13.226565518210235</v>
          </cell>
          <cell r="I69">
            <v>-85.155518806516326</v>
          </cell>
          <cell r="K69">
            <v>-0.29907462791597772</v>
          </cell>
          <cell r="L69">
            <v>3851.1555188065163</v>
          </cell>
          <cell r="N69">
            <v>13.525640146126211</v>
          </cell>
          <cell r="O69">
            <v>8902</v>
          </cell>
          <cell r="Q69">
            <v>38.145434288897462</v>
          </cell>
          <cell r="R69">
            <v>4803.6541554959786</v>
          </cell>
          <cell r="U69">
            <v>20.583854632112008</v>
          </cell>
          <cell r="V69">
            <v>4098.3458445040214</v>
          </cell>
          <cell r="X69">
            <v>17.561579656785451</v>
          </cell>
        </row>
        <row r="70">
          <cell r="A70" t="str">
            <v>Jan-Cil Switzerland</v>
          </cell>
          <cell r="C70">
            <v>5716</v>
          </cell>
          <cell r="D70">
            <v>5655</v>
          </cell>
          <cell r="E70">
            <v>6249</v>
          </cell>
          <cell r="G70">
            <v>61</v>
          </cell>
          <cell r="H70">
            <v>1.0786914235190097</v>
          </cell>
          <cell r="I70">
            <v>-356.25271542360599</v>
          </cell>
          <cell r="K70">
            <v>-6.2997827661115124</v>
          </cell>
          <cell r="L70">
            <v>417.25271542360599</v>
          </cell>
          <cell r="N70">
            <v>7.3784741896305217</v>
          </cell>
          <cell r="O70">
            <v>-533</v>
          </cell>
          <cell r="Q70">
            <v>-8.5293646983517366</v>
          </cell>
          <cell r="R70">
            <v>-1048.8675241157557</v>
          </cell>
          <cell r="U70">
            <v>-16.784565916398716</v>
          </cell>
          <cell r="V70">
            <v>515.86752411575583</v>
          </cell>
          <cell r="X70">
            <v>8.2552012180469792</v>
          </cell>
        </row>
        <row r="71">
          <cell r="A71" t="str">
            <v>Ttl Peeters</v>
          </cell>
          <cell r="B71" t="str">
            <v>Ttl Peeters</v>
          </cell>
          <cell r="C71">
            <v>45375</v>
          </cell>
          <cell r="D71">
            <v>41600</v>
          </cell>
          <cell r="E71">
            <v>36903</v>
          </cell>
          <cell r="G71">
            <v>3775</v>
          </cell>
          <cell r="H71">
            <v>9.0745192307692299</v>
          </cell>
          <cell r="J71">
            <v>-1368.2689020590076</v>
          </cell>
          <cell r="L71">
            <v>-3.2891079376418451</v>
          </cell>
          <cell r="N71">
            <v>5143.2689020590078</v>
          </cell>
          <cell r="Q71">
            <v>12.363627168411075</v>
          </cell>
          <cell r="S71">
            <v>8472</v>
          </cell>
          <cell r="V71">
            <v>22.957483131452729</v>
          </cell>
          <cell r="X71">
            <v>2912.2710529461942</v>
          </cell>
          <cell r="Z71">
            <v>7.8916918758534358</v>
          </cell>
          <cell r="AA71">
            <v>5559.7289470538053</v>
          </cell>
          <cell r="AC71">
            <v>15.065791255599297</v>
          </cell>
        </row>
        <row r="72">
          <cell r="A72" t="str">
            <v>Jan-Cil Portugal</v>
          </cell>
          <cell r="C72">
            <v>6548</v>
          </cell>
          <cell r="D72">
            <v>6259</v>
          </cell>
          <cell r="E72">
            <v>5094</v>
          </cell>
          <cell r="G72">
            <v>289</v>
          </cell>
          <cell r="H72">
            <v>4.6173510145390635</v>
          </cell>
          <cell r="I72">
            <v>-471.60278355463134</v>
          </cell>
          <cell r="K72">
            <v>-7.5347944328907364</v>
          </cell>
          <cell r="L72">
            <v>760.60278355463151</v>
          </cell>
          <cell r="N72">
            <v>12.152145447429799</v>
          </cell>
          <cell r="O72">
            <v>1454</v>
          </cell>
          <cell r="Q72">
            <v>28.543384373773065</v>
          </cell>
          <cell r="R72">
            <v>605.44250871080135</v>
          </cell>
          <cell r="U72">
            <v>11.885404568331396</v>
          </cell>
          <cell r="V72">
            <v>848.55749128919854</v>
          </cell>
          <cell r="X72">
            <v>16.657979805441663</v>
          </cell>
        </row>
        <row r="73">
          <cell r="A73" t="str">
            <v>Jan-Cil Spain</v>
          </cell>
          <cell r="C73">
            <v>29637</v>
          </cell>
          <cell r="D73">
            <v>30331</v>
          </cell>
          <cell r="E73">
            <v>24506</v>
          </cell>
          <cell r="G73">
            <v>-694</v>
          </cell>
          <cell r="H73">
            <v>-2.2880880946886024</v>
          </cell>
          <cell r="I73">
            <v>-4129.0318115750524</v>
          </cell>
          <cell r="K73">
            <v>-13.613239957716701</v>
          </cell>
          <cell r="L73">
            <v>3435.0318115750515</v>
          </cell>
          <cell r="N73">
            <v>11.325151863028101</v>
          </cell>
          <cell r="O73">
            <v>5131</v>
          </cell>
          <cell r="Q73">
            <v>20.93772953562393</v>
          </cell>
          <cell r="R73">
            <v>1059.7400566481826</v>
          </cell>
          <cell r="U73">
            <v>4.3244105796465462</v>
          </cell>
          <cell r="V73">
            <v>4071.2599433518171</v>
          </cell>
          <cell r="X73">
            <v>16.613318955977384</v>
          </cell>
        </row>
        <row r="74">
          <cell r="A74" t="str">
            <v>Ttl Sotoca</v>
          </cell>
          <cell r="B74" t="str">
            <v>Ttl Sotoca</v>
          </cell>
          <cell r="C74">
            <v>36185</v>
          </cell>
          <cell r="D74">
            <v>36590</v>
          </cell>
          <cell r="E74">
            <v>29600</v>
          </cell>
          <cell r="G74">
            <v>-405</v>
          </cell>
          <cell r="H74">
            <v>-1.1068597977589505</v>
          </cell>
          <cell r="J74">
            <v>-4600.6345951296835</v>
          </cell>
          <cell r="L74">
            <v>-12.573475253155733</v>
          </cell>
          <cell r="N74">
            <v>4195.6345951296835</v>
          </cell>
          <cell r="Q74">
            <v>11.466615455396779</v>
          </cell>
          <cell r="S74">
            <v>6585</v>
          </cell>
          <cell r="V74">
            <v>22.246621621621621</v>
          </cell>
          <cell r="X74">
            <v>1665.182565358984</v>
          </cell>
          <cell r="Z74">
            <v>5.6256167748614319</v>
          </cell>
          <cell r="AA74">
            <v>4919.817434641016</v>
          </cell>
          <cell r="AC74">
            <v>16.621004846760183</v>
          </cell>
        </row>
        <row r="75">
          <cell r="A75" t="str">
            <v>Jan-Cil Egypt</v>
          </cell>
          <cell r="C75">
            <v>86</v>
          </cell>
          <cell r="D75">
            <v>679</v>
          </cell>
          <cell r="E75">
            <v>336</v>
          </cell>
          <cell r="G75">
            <v>-593</v>
          </cell>
          <cell r="H75">
            <v>-87.334315169366718</v>
          </cell>
          <cell r="I75">
            <v>-554.89796567069311</v>
          </cell>
          <cell r="K75">
            <v>-81.722822631913559</v>
          </cell>
          <cell r="L75">
            <v>-38.102034329306917</v>
          </cell>
          <cell r="N75">
            <v>-5.6114925374531781</v>
          </cell>
          <cell r="O75">
            <v>-250</v>
          </cell>
          <cell r="Q75">
            <v>-74.404761904761898</v>
          </cell>
          <cell r="R75">
            <v>-211.59562137797815</v>
          </cell>
          <cell r="U75">
            <v>-62.974887314874451</v>
          </cell>
          <cell r="V75">
            <v>-38.404378622021902</v>
          </cell>
          <cell r="X75">
            <v>-11.42987458988744</v>
          </cell>
        </row>
        <row r="76">
          <cell r="A76" t="str">
            <v>Jan-Cil Israel</v>
          </cell>
          <cell r="C76">
            <v>1104</v>
          </cell>
          <cell r="D76">
            <v>990</v>
          </cell>
          <cell r="E76">
            <v>781</v>
          </cell>
          <cell r="G76">
            <v>114</v>
          </cell>
          <cell r="H76">
            <v>11.515151515151516</v>
          </cell>
          <cell r="I76">
            <v>37.181092164903944</v>
          </cell>
          <cell r="K76">
            <v>3.7556658752428227</v>
          </cell>
          <cell r="L76">
            <v>76.818907835096056</v>
          </cell>
          <cell r="N76">
            <v>7.7594856399086938</v>
          </cell>
          <cell r="O76">
            <v>323</v>
          </cell>
          <cell r="Q76">
            <v>41.357234314980801</v>
          </cell>
          <cell r="R76">
            <v>235.86538461538461</v>
          </cell>
          <cell r="U76">
            <v>30.200433369447456</v>
          </cell>
          <cell r="V76">
            <v>87.134615384615358</v>
          </cell>
          <cell r="X76">
            <v>11.15680094553335</v>
          </cell>
        </row>
        <row r="77">
          <cell r="A77" t="str">
            <v>Jan-Cil ME/W Africa</v>
          </cell>
          <cell r="C77">
            <v>10447</v>
          </cell>
          <cell r="D77">
            <v>15307</v>
          </cell>
          <cell r="E77">
            <v>11892</v>
          </cell>
          <cell r="G77">
            <v>-4860</v>
          </cell>
          <cell r="H77">
            <v>-31.750179656366367</v>
          </cell>
          <cell r="I77">
            <v>-6251.2517509982326</v>
          </cell>
          <cell r="K77">
            <v>-40.839169994108794</v>
          </cell>
          <cell r="L77">
            <v>1391.2517509982315</v>
          </cell>
          <cell r="N77">
            <v>9.0889903377424304</v>
          </cell>
          <cell r="O77">
            <v>-1445</v>
          </cell>
          <cell r="Q77">
            <v>-12.151025899764548</v>
          </cell>
          <cell r="R77">
            <v>-2689.1661957359361</v>
          </cell>
          <cell r="U77">
            <v>-22.613237434711877</v>
          </cell>
          <cell r="V77">
            <v>1244.1661957359361</v>
          </cell>
          <cell r="X77">
            <v>10.462211534947333</v>
          </cell>
        </row>
        <row r="78">
          <cell r="A78" t="str">
            <v>Jan-Cil Pakistan</v>
          </cell>
          <cell r="C78">
            <v>830</v>
          </cell>
          <cell r="D78">
            <v>876</v>
          </cell>
          <cell r="E78">
            <v>734</v>
          </cell>
          <cell r="G78">
            <v>-46</v>
          </cell>
          <cell r="H78">
            <v>-5.2511415525114158</v>
          </cell>
          <cell r="I78">
            <v>-54.71137414752684</v>
          </cell>
          <cell r="K78">
            <v>-6.2455906561103687</v>
          </cell>
          <cell r="L78">
            <v>8.7113741475268398</v>
          </cell>
          <cell r="N78">
            <v>0.994449103598954</v>
          </cell>
          <cell r="O78">
            <v>96</v>
          </cell>
          <cell r="Q78">
            <v>13.079019073569482</v>
          </cell>
          <cell r="R78">
            <v>67.499452204875368</v>
          </cell>
          <cell r="U78">
            <v>9.1961106546151754</v>
          </cell>
          <cell r="V78">
            <v>28.500547795124632</v>
          </cell>
          <cell r="X78">
            <v>3.8829084189543042</v>
          </cell>
        </row>
        <row r="79">
          <cell r="A79" t="str">
            <v>Jan-Cil Turkey</v>
          </cell>
          <cell r="C79">
            <v>2751</v>
          </cell>
          <cell r="D79">
            <v>1852</v>
          </cell>
          <cell r="E79">
            <v>1030</v>
          </cell>
          <cell r="G79">
            <v>899</v>
          </cell>
          <cell r="H79">
            <v>48.542116630669554</v>
          </cell>
          <cell r="I79">
            <v>899</v>
          </cell>
          <cell r="K79">
            <v>48.542116630669533</v>
          </cell>
          <cell r="L79">
            <v>1.4551915228366852E-13</v>
          </cell>
          <cell r="N79">
            <v>9.0949470177292826E-15</v>
          </cell>
          <cell r="O79">
            <v>1721</v>
          </cell>
          <cell r="Q79">
            <v>167.08737864077671</v>
          </cell>
          <cell r="R79">
            <v>1721</v>
          </cell>
          <cell r="U79">
            <v>167.08737864077671</v>
          </cell>
          <cell r="V79">
            <v>0</v>
          </cell>
          <cell r="X79">
            <v>0</v>
          </cell>
        </row>
        <row r="80">
          <cell r="A80" t="str">
            <v>Ttl MEWA</v>
          </cell>
          <cell r="B80" t="str">
            <v>Ttl MEWA</v>
          </cell>
          <cell r="C80">
            <v>15218</v>
          </cell>
          <cell r="D80">
            <v>19704</v>
          </cell>
          <cell r="E80">
            <v>14773</v>
          </cell>
          <cell r="G80">
            <v>-4486</v>
          </cell>
          <cell r="H80">
            <v>-22.766950872919203</v>
          </cell>
          <cell r="J80">
            <v>-5924.6799986515498</v>
          </cell>
          <cell r="L80">
            <v>-30.068412498231584</v>
          </cell>
          <cell r="N80">
            <v>1438.6799986515509</v>
          </cell>
          <cell r="Q80">
            <v>7.3014616253123856</v>
          </cell>
          <cell r="S80">
            <v>445</v>
          </cell>
          <cell r="V80">
            <v>3.0122520815000335</v>
          </cell>
          <cell r="X80">
            <v>-876.39698029365388</v>
          </cell>
          <cell r="Z80">
            <v>-5.9324238833930405</v>
          </cell>
          <cell r="AA80">
            <v>1321.396980293654</v>
          </cell>
          <cell r="AC80">
            <v>8.944675964893074</v>
          </cell>
        </row>
        <row r="81">
          <cell r="A81" t="str">
            <v>Jan-Cil Belgium</v>
          </cell>
          <cell r="C81">
            <v>14075</v>
          </cell>
          <cell r="D81">
            <v>15146</v>
          </cell>
          <cell r="E81">
            <v>13094</v>
          </cell>
          <cell r="G81">
            <v>-1071</v>
          </cell>
          <cell r="H81">
            <v>-7.0711739073022581</v>
          </cell>
          <cell r="I81">
            <v>-2792.609483499768</v>
          </cell>
          <cell r="K81">
            <v>-18.437933999074136</v>
          </cell>
          <cell r="L81">
            <v>1721.6094834997687</v>
          </cell>
          <cell r="N81">
            <v>11.36676009177188</v>
          </cell>
          <cell r="O81">
            <v>981</v>
          </cell>
          <cell r="Q81">
            <v>7.4919810600274923</v>
          </cell>
          <cell r="R81">
            <v>-818.18836944127725</v>
          </cell>
          <cell r="U81">
            <v>-6.2485746864310157</v>
          </cell>
          <cell r="V81">
            <v>1799.1883694412775</v>
          </cell>
          <cell r="X81">
            <v>13.740555746458508</v>
          </cell>
        </row>
        <row r="82">
          <cell r="A82" t="str">
            <v>Jan-Cil Holland</v>
          </cell>
          <cell r="C82">
            <v>9588</v>
          </cell>
          <cell r="D82">
            <v>9027</v>
          </cell>
          <cell r="E82">
            <v>8656</v>
          </cell>
          <cell r="G82">
            <v>561</v>
          </cell>
          <cell r="H82">
            <v>6.2146892655367232</v>
          </cell>
          <cell r="I82">
            <v>-560.68322981366464</v>
          </cell>
          <cell r="K82">
            <v>-6.2111801242236027</v>
          </cell>
          <cell r="L82">
            <v>1121.6832298136646</v>
          </cell>
          <cell r="N82">
            <v>12.425869389760324</v>
          </cell>
          <cell r="O82">
            <v>932</v>
          </cell>
          <cell r="Q82">
            <v>10.767097966728281</v>
          </cell>
          <cell r="R82">
            <v>-299.43692202306198</v>
          </cell>
          <cell r="U82">
            <v>-3.4592990067359284</v>
          </cell>
          <cell r="V82">
            <v>1231.4369220230622</v>
          </cell>
          <cell r="X82">
            <v>14.226396973464206</v>
          </cell>
        </row>
        <row r="83">
          <cell r="A83" t="str">
            <v>Ttl Van Steenbergen</v>
          </cell>
          <cell r="B83" t="str">
            <v>Ttl Van Steenbergen</v>
          </cell>
          <cell r="C83">
            <v>38881</v>
          </cell>
          <cell r="D83">
            <v>43877</v>
          </cell>
          <cell r="E83">
            <v>36523</v>
          </cell>
          <cell r="G83">
            <v>-4996</v>
          </cell>
          <cell r="H83">
            <v>-11.386375549832488</v>
          </cell>
          <cell r="J83">
            <v>-9277.9727119649815</v>
          </cell>
          <cell r="L83">
            <v>-21.145412658032644</v>
          </cell>
          <cell r="N83">
            <v>4281.9727119649806</v>
          </cell>
          <cell r="Q83">
            <v>9.7590371082001486</v>
          </cell>
          <cell r="S83">
            <v>2358</v>
          </cell>
          <cell r="V83">
            <v>6.4562056786134772</v>
          </cell>
          <cell r="X83">
            <v>-1994.0222717579932</v>
          </cell>
          <cell r="Z83">
            <v>-5.459634399578329</v>
          </cell>
          <cell r="AA83">
            <v>4352.0222717579936</v>
          </cell>
          <cell r="AC83">
            <v>11.915840078191806</v>
          </cell>
        </row>
        <row r="85">
          <cell r="A85" t="str">
            <v>Ttl Gorsky</v>
          </cell>
          <cell r="B85" t="str">
            <v>Ttl Gorsky</v>
          </cell>
          <cell r="C85">
            <v>274789</v>
          </cell>
          <cell r="D85">
            <v>265561</v>
          </cell>
          <cell r="E85">
            <v>232960</v>
          </cell>
          <cell r="G85">
            <v>9228</v>
          </cell>
          <cell r="H85">
            <v>3.4749078366175756</v>
          </cell>
          <cell r="J85">
            <v>-18921.566436765654</v>
          </cell>
          <cell r="L85">
            <v>-7.1251299839832125</v>
          </cell>
          <cell r="N85">
            <v>28149.566436765661</v>
          </cell>
          <cell r="Q85">
            <v>10.600037820600788</v>
          </cell>
          <cell r="S85">
            <v>41829</v>
          </cell>
          <cell r="V85">
            <v>17.955442994505493</v>
          </cell>
          <cell r="X85">
            <v>9516.2438079867225</v>
          </cell>
          <cell r="Z85">
            <v>4.0849260851591351</v>
          </cell>
          <cell r="AA85">
            <v>32312.756192013276</v>
          </cell>
          <cell r="AC85">
            <v>13.870516909346357</v>
          </cell>
        </row>
        <row r="86">
          <cell r="A86" t="str">
            <v>Jan-Cil Argentina</v>
          </cell>
          <cell r="C86">
            <v>1694</v>
          </cell>
          <cell r="D86">
            <v>1496</v>
          </cell>
          <cell r="E86">
            <v>1832</v>
          </cell>
          <cell r="G86">
            <v>198</v>
          </cell>
          <cell r="H86">
            <v>13.235294117647056</v>
          </cell>
          <cell r="I86">
            <v>-141.84974192315045</v>
          </cell>
          <cell r="K86">
            <v>-9.4819346205314474</v>
          </cell>
          <cell r="L86">
            <v>339.84974192315042</v>
          </cell>
          <cell r="N86">
            <v>22.717228738178502</v>
          </cell>
          <cell r="O86">
            <v>-138</v>
          </cell>
          <cell r="Q86">
            <v>-7.5327510917030569</v>
          </cell>
          <cell r="R86">
            <v>-190.65279091769159</v>
          </cell>
          <cell r="U86">
            <v>-10.406811731315043</v>
          </cell>
          <cell r="V86">
            <v>52.652790917691604</v>
          </cell>
          <cell r="X86">
            <v>2.8740606396119883</v>
          </cell>
        </row>
        <row r="87">
          <cell r="A87" t="str">
            <v>Jan-Cil Brazil</v>
          </cell>
          <cell r="C87">
            <v>8958</v>
          </cell>
          <cell r="D87">
            <v>8137</v>
          </cell>
          <cell r="E87">
            <v>10138</v>
          </cell>
          <cell r="G87">
            <v>821</v>
          </cell>
          <cell r="H87">
            <v>10.089713653680718</v>
          </cell>
          <cell r="I87">
            <v>-672.09934075133424</v>
          </cell>
          <cell r="K87">
            <v>-8.2597928075621763</v>
          </cell>
          <cell r="L87">
            <v>1493.099340751334</v>
          </cell>
          <cell r="N87">
            <v>18.349506461242896</v>
          </cell>
          <cell r="O87">
            <v>-1180</v>
          </cell>
          <cell r="Q87">
            <v>-11.639376602880253</v>
          </cell>
          <cell r="R87">
            <v>-692.41078323709644</v>
          </cell>
          <cell r="U87">
            <v>-6.8298558220269934</v>
          </cell>
          <cell r="V87">
            <v>-487.58921676290356</v>
          </cell>
          <cell r="X87">
            <v>-4.8095207808532612</v>
          </cell>
        </row>
        <row r="88">
          <cell r="A88" t="str">
            <v>Jan-Cil Colombia</v>
          </cell>
          <cell r="C88">
            <v>780</v>
          </cell>
          <cell r="D88">
            <v>905</v>
          </cell>
          <cell r="E88">
            <v>908</v>
          </cell>
          <cell r="G88">
            <v>-125</v>
          </cell>
          <cell r="H88">
            <v>-13.812154696132598</v>
          </cell>
          <cell r="I88">
            <v>-72.572781670458511</v>
          </cell>
          <cell r="K88">
            <v>-8.0190918972882326</v>
          </cell>
          <cell r="L88">
            <v>-52.427218329541503</v>
          </cell>
          <cell r="N88">
            <v>-5.7930627988443693</v>
          </cell>
          <cell r="O88">
            <v>-128</v>
          </cell>
          <cell r="Q88">
            <v>-14.096916299559471</v>
          </cell>
          <cell r="R88">
            <v>-14.896165895999145</v>
          </cell>
          <cell r="U88">
            <v>-1.6405469048457206</v>
          </cell>
          <cell r="V88">
            <v>-113.10383410400085</v>
          </cell>
          <cell r="X88">
            <v>-12.45636939471375</v>
          </cell>
        </row>
        <row r="89">
          <cell r="A89" t="str">
            <v>Jan-Cil Mexico</v>
          </cell>
          <cell r="C89">
            <v>20552</v>
          </cell>
          <cell r="D89">
            <v>20229</v>
          </cell>
          <cell r="E89">
            <v>19399</v>
          </cell>
          <cell r="G89">
            <v>323</v>
          </cell>
          <cell r="H89">
            <v>1.5967175836670129</v>
          </cell>
          <cell r="I89">
            <v>1080.6319320933815</v>
          </cell>
          <cell r="K89">
            <v>5.3419938311008037</v>
          </cell>
          <cell r="L89">
            <v>-757.63193209338158</v>
          </cell>
          <cell r="N89">
            <v>-3.7452762474337908</v>
          </cell>
          <cell r="O89">
            <v>1153</v>
          </cell>
          <cell r="Q89">
            <v>5.9436053404814677</v>
          </cell>
          <cell r="R89">
            <v>2906.7443275500764</v>
          </cell>
          <cell r="U89">
            <v>14.983990553894923</v>
          </cell>
          <cell r="V89">
            <v>-1753.7443275500764</v>
          </cell>
          <cell r="X89">
            <v>-9.0403852134134581</v>
          </cell>
        </row>
        <row r="90">
          <cell r="A90" t="str">
            <v>Jan-Cil Venezuela</v>
          </cell>
          <cell r="C90">
            <v>1476</v>
          </cell>
          <cell r="D90">
            <v>1486</v>
          </cell>
          <cell r="E90">
            <v>790</v>
          </cell>
          <cell r="G90">
            <v>-10</v>
          </cell>
          <cell r="H90">
            <v>-0.67294751009421261</v>
          </cell>
          <cell r="I90">
            <v>279.30201342281873</v>
          </cell>
          <cell r="K90">
            <v>18.795559449718628</v>
          </cell>
          <cell r="L90">
            <v>-289.30201342281873</v>
          </cell>
          <cell r="N90">
            <v>-19.468506959812839</v>
          </cell>
          <cell r="O90">
            <v>686</v>
          </cell>
          <cell r="Q90">
            <v>86.835443037974699</v>
          </cell>
          <cell r="R90">
            <v>897.19561759709427</v>
          </cell>
          <cell r="U90">
            <v>113.56906551861952</v>
          </cell>
          <cell r="V90">
            <v>-211.19561759709424</v>
          </cell>
          <cell r="X90">
            <v>-26.733622480644826</v>
          </cell>
        </row>
        <row r="91">
          <cell r="A91" t="str">
            <v>Ttl Latin Am</v>
          </cell>
          <cell r="B91" t="str">
            <v>Ttl Latin Am</v>
          </cell>
          <cell r="C91">
            <v>33460</v>
          </cell>
          <cell r="D91">
            <v>32253</v>
          </cell>
          <cell r="E91">
            <v>33067</v>
          </cell>
          <cell r="G91">
            <v>1207</v>
          </cell>
          <cell r="H91">
            <v>3.7422875391436459</v>
          </cell>
          <cell r="J91">
            <v>473.412081171257</v>
          </cell>
          <cell r="L91">
            <v>1.4678078974707998</v>
          </cell>
          <cell r="N91">
            <v>733.587918828743</v>
          </cell>
          <cell r="Q91">
            <v>2.2744796416728468</v>
          </cell>
          <cell r="S91">
            <v>393</v>
          </cell>
          <cell r="V91">
            <v>1.1884960837088336</v>
          </cell>
          <cell r="X91">
            <v>2905.9802050963835</v>
          </cell>
          <cell r="Z91">
            <v>8.7881579976906981</v>
          </cell>
          <cell r="AA91">
            <v>-2512.9802050963835</v>
          </cell>
          <cell r="AC91">
            <v>-7.5996619139818655</v>
          </cell>
        </row>
        <row r="92">
          <cell r="A92" t="str">
            <v>Janssen Pharm KK Japan</v>
          </cell>
          <cell r="C92">
            <v>43852</v>
          </cell>
          <cell r="D92">
            <v>49174</v>
          </cell>
          <cell r="E92">
            <v>29745</v>
          </cell>
          <cell r="G92">
            <v>-5322</v>
          </cell>
          <cell r="H92">
            <v>-10.8227925326392</v>
          </cell>
          <cell r="I92">
            <v>-6712.0828871071781</v>
          </cell>
          <cell r="K92">
            <v>-13.649658126463535</v>
          </cell>
          <cell r="L92">
            <v>1390.0828871071792</v>
          </cell>
          <cell r="N92">
            <v>2.8268655938243321</v>
          </cell>
          <cell r="O92">
            <v>14107</v>
          </cell>
          <cell r="Q92">
            <v>47.42645822827366</v>
          </cell>
          <cell r="R92">
            <v>15681.228180370415</v>
          </cell>
          <cell r="U92">
            <v>52.718871004775309</v>
          </cell>
          <cell r="V92">
            <v>-1574.2281803704147</v>
          </cell>
          <cell r="X92">
            <v>-5.2924127765016511</v>
          </cell>
        </row>
        <row r="94">
          <cell r="A94" t="str">
            <v>Ttl Japan</v>
          </cell>
          <cell r="B94" t="str">
            <v>Ttl Japan</v>
          </cell>
          <cell r="C94">
            <v>43852</v>
          </cell>
          <cell r="D94">
            <v>49174</v>
          </cell>
          <cell r="E94">
            <v>29745</v>
          </cell>
          <cell r="G94">
            <v>-5322</v>
          </cell>
          <cell r="H94">
            <v>-10.8227925326392</v>
          </cell>
          <cell r="J94">
            <v>-6712.0828871071781</v>
          </cell>
          <cell r="L94">
            <v>-13.649658126463535</v>
          </cell>
          <cell r="N94">
            <v>1390.0828871071792</v>
          </cell>
          <cell r="Q94">
            <v>2.8268655938243321</v>
          </cell>
          <cell r="S94">
            <v>14107</v>
          </cell>
          <cell r="V94">
            <v>47.42645822827366</v>
          </cell>
          <cell r="X94">
            <v>15681.228180370415</v>
          </cell>
          <cell r="Z94">
            <v>52.718871004775309</v>
          </cell>
          <cell r="AA94">
            <v>-1574.2281803704147</v>
          </cell>
          <cell r="AC94">
            <v>-5.2924127765016511</v>
          </cell>
        </row>
        <row r="95">
          <cell r="A95" t="str">
            <v>Janssen China</v>
          </cell>
          <cell r="C95">
            <v>24537</v>
          </cell>
          <cell r="D95">
            <v>25019</v>
          </cell>
          <cell r="E95">
            <v>24910</v>
          </cell>
          <cell r="G95">
            <v>-482</v>
          </cell>
          <cell r="H95">
            <v>-1.9265358327670969</v>
          </cell>
          <cell r="I95">
            <v>-480.50263188394592</v>
          </cell>
          <cell r="K95">
            <v>-1.9205509088450619</v>
          </cell>
          <cell r="L95">
            <v>-1.4973681160540582</v>
          </cell>
          <cell r="N95">
            <v>-5.9849239220352499E-3</v>
          </cell>
          <cell r="O95">
            <v>-373</v>
          </cell>
          <cell r="Q95">
            <v>-1.4973906061822562</v>
          </cell>
          <cell r="R95">
            <v>-372.23644388398486</v>
          </cell>
          <cell r="U95">
            <v>-1.4943253467843629</v>
          </cell>
          <cell r="V95">
            <v>-0.76355611601524287</v>
          </cell>
          <cell r="X95">
            <v>-3.0652593978928167E-3</v>
          </cell>
        </row>
        <row r="96">
          <cell r="A96" t="str">
            <v>Jan-Cil Australia</v>
          </cell>
          <cell r="C96">
            <v>9176</v>
          </cell>
          <cell r="D96">
            <v>8719</v>
          </cell>
          <cell r="E96">
            <v>7736</v>
          </cell>
          <cell r="G96">
            <v>457</v>
          </cell>
          <cell r="H96">
            <v>5.2414267691248995</v>
          </cell>
          <cell r="I96">
            <v>-918.1426281023538</v>
          </cell>
          <cell r="K96">
            <v>-10.530366189957036</v>
          </cell>
          <cell r="L96">
            <v>1375.1426281023539</v>
          </cell>
          <cell r="N96">
            <v>15.771792959081937</v>
          </cell>
          <cell r="O96">
            <v>1440</v>
          </cell>
          <cell r="Q96">
            <v>18.614270941054812</v>
          </cell>
          <cell r="R96">
            <v>-82.292036025813772</v>
          </cell>
          <cell r="U96">
            <v>-1.0637543436635699</v>
          </cell>
          <cell r="V96">
            <v>1522.2920360258138</v>
          </cell>
          <cell r="X96">
            <v>19.67802528471838</v>
          </cell>
        </row>
        <row r="97">
          <cell r="A97" t="str">
            <v>Jan-Cil Hong Kong</v>
          </cell>
          <cell r="C97">
            <v>786</v>
          </cell>
          <cell r="D97">
            <v>928</v>
          </cell>
          <cell r="E97">
            <v>827</v>
          </cell>
          <cell r="G97">
            <v>-142</v>
          </cell>
          <cell r="H97">
            <v>-15.301724137931036</v>
          </cell>
          <cell r="I97">
            <v>-139.18072289156629</v>
          </cell>
          <cell r="K97">
            <v>-14.997922725384299</v>
          </cell>
          <cell r="L97">
            <v>-2.8192771084337438</v>
          </cell>
          <cell r="N97">
            <v>-0.3038014125467362</v>
          </cell>
          <cell r="O97">
            <v>-41</v>
          </cell>
          <cell r="Q97">
            <v>-4.9576783555018133</v>
          </cell>
          <cell r="R97">
            <v>-40.491478153083357</v>
          </cell>
          <cell r="U97">
            <v>-4.8961884102881932</v>
          </cell>
          <cell r="V97">
            <v>-0.50852184691664659</v>
          </cell>
          <cell r="X97">
            <v>-6.1489945213620563E-2</v>
          </cell>
        </row>
        <row r="98">
          <cell r="A98" t="str">
            <v>Jan-Cil India</v>
          </cell>
          <cell r="C98">
            <v>2177</v>
          </cell>
          <cell r="D98">
            <v>2421</v>
          </cell>
          <cell r="E98">
            <v>2166</v>
          </cell>
          <cell r="G98">
            <v>-244</v>
          </cell>
          <cell r="H98">
            <v>-10.078479966955804</v>
          </cell>
          <cell r="I98">
            <v>-330.09766807605547</v>
          </cell>
          <cell r="K98">
            <v>-13.634765306735048</v>
          </cell>
          <cell r="L98">
            <v>86.097668076055413</v>
          </cell>
          <cell r="N98">
            <v>3.556285339779246</v>
          </cell>
          <cell r="O98">
            <v>11</v>
          </cell>
          <cell r="Q98">
            <v>0.50784856879039708</v>
          </cell>
          <cell r="R98">
            <v>-97.900045511434755</v>
          </cell>
          <cell r="U98">
            <v>-4.5198543634088075</v>
          </cell>
          <cell r="V98">
            <v>108.90004551143473</v>
          </cell>
          <cell r="X98">
            <v>5.0277029321992046</v>
          </cell>
        </row>
        <row r="99">
          <cell r="A99" t="str">
            <v>Jan-Cil Korea</v>
          </cell>
          <cell r="C99">
            <v>9670</v>
          </cell>
          <cell r="D99">
            <v>9955</v>
          </cell>
          <cell r="E99">
            <v>8946</v>
          </cell>
          <cell r="G99">
            <v>-285</v>
          </cell>
          <cell r="H99">
            <v>-2.862882973380211</v>
          </cell>
          <cell r="I99">
            <v>-479.11390183998003</v>
          </cell>
          <cell r="K99">
            <v>-4.8127966031138127</v>
          </cell>
          <cell r="L99">
            <v>194.11390183998003</v>
          </cell>
          <cell r="N99">
            <v>1.9499136297336026</v>
          </cell>
          <cell r="O99">
            <v>724</v>
          </cell>
          <cell r="Q99">
            <v>8.0930024591996421</v>
          </cell>
          <cell r="R99">
            <v>801.55486934884516</v>
          </cell>
          <cell r="U99">
            <v>8.9599247635685799</v>
          </cell>
          <cell r="V99">
            <v>-77.554869348845102</v>
          </cell>
          <cell r="X99">
            <v>-0.86692230436893625</v>
          </cell>
        </row>
        <row r="100">
          <cell r="A100" t="str">
            <v>Jan-Cil Philippines</v>
          </cell>
          <cell r="C100">
            <v>1334</v>
          </cell>
          <cell r="D100">
            <v>1610</v>
          </cell>
          <cell r="E100">
            <v>1194</v>
          </cell>
          <cell r="G100">
            <v>-276</v>
          </cell>
          <cell r="H100">
            <v>-17.142857142857142</v>
          </cell>
          <cell r="I100">
            <v>-274.83704417036978</v>
          </cell>
          <cell r="K100">
            <v>-17.070623861513649</v>
          </cell>
          <cell r="L100">
            <v>-1.1629558296302276</v>
          </cell>
          <cell r="N100">
            <v>-7.223328134349459E-2</v>
          </cell>
          <cell r="O100">
            <v>140</v>
          </cell>
          <cell r="Q100">
            <v>11.725293132328309</v>
          </cell>
          <cell r="R100">
            <v>224.47160309149834</v>
          </cell>
          <cell r="U100">
            <v>18.799966758081936</v>
          </cell>
          <cell r="V100">
            <v>-84.471603091498366</v>
          </cell>
          <cell r="X100">
            <v>-7.0746736257536309</v>
          </cell>
        </row>
        <row r="101">
          <cell r="A101" t="str">
            <v>Jan-Cil S.M.</v>
          </cell>
          <cell r="C101">
            <v>2127</v>
          </cell>
          <cell r="D101">
            <v>2016</v>
          </cell>
          <cell r="E101">
            <v>2357</v>
          </cell>
          <cell r="G101">
            <v>111</v>
          </cell>
          <cell r="H101">
            <v>5.5059523809523823</v>
          </cell>
          <cell r="I101">
            <v>86.4</v>
          </cell>
          <cell r="K101">
            <v>4.2857142857142847</v>
          </cell>
          <cell r="L101">
            <v>24.6</v>
          </cell>
          <cell r="N101">
            <v>1.2202380952380965</v>
          </cell>
          <cell r="O101">
            <v>-230</v>
          </cell>
          <cell r="Q101">
            <v>-9.7581671616461598</v>
          </cell>
          <cell r="R101">
            <v>-242.51542168674703</v>
          </cell>
          <cell r="U101">
            <v>-10.289156626506026</v>
          </cell>
          <cell r="V101">
            <v>12.515421686746995</v>
          </cell>
          <cell r="X101">
            <v>0.53098946485986631</v>
          </cell>
        </row>
        <row r="102">
          <cell r="A102" t="str">
            <v>Jan-Cil Indonesia</v>
          </cell>
          <cell r="C102">
            <v>901</v>
          </cell>
          <cell r="D102">
            <v>1198</v>
          </cell>
          <cell r="E102">
            <v>993</v>
          </cell>
          <cell r="G102">
            <v>-297</v>
          </cell>
          <cell r="H102">
            <v>-24.79131886477462</v>
          </cell>
          <cell r="I102">
            <v>-356.14078706123308</v>
          </cell>
          <cell r="K102">
            <v>-29.727945497598757</v>
          </cell>
          <cell r="L102">
            <v>59.140787061233063</v>
          </cell>
          <cell r="N102">
            <v>4.9366266328241366</v>
          </cell>
          <cell r="O102">
            <v>-92</v>
          </cell>
          <cell r="Q102">
            <v>-9.2648539778449148</v>
          </cell>
          <cell r="R102">
            <v>-164.84712585297493</v>
          </cell>
          <cell r="U102">
            <v>-16.600919018426481</v>
          </cell>
          <cell r="V102">
            <v>72.847125852974969</v>
          </cell>
          <cell r="X102">
            <v>7.3360650405815679</v>
          </cell>
        </row>
        <row r="103">
          <cell r="A103" t="str">
            <v>Jan-Cil Taiwan</v>
          </cell>
          <cell r="C103">
            <v>2298</v>
          </cell>
          <cell r="D103">
            <v>2690</v>
          </cell>
          <cell r="E103">
            <v>2764</v>
          </cell>
          <cell r="G103">
            <v>-392</v>
          </cell>
          <cell r="H103">
            <v>-14.572490706319702</v>
          </cell>
          <cell r="I103">
            <v>-432.9751155426224</v>
          </cell>
          <cell r="K103">
            <v>-16.09572920232797</v>
          </cell>
          <cell r="L103">
            <v>40.975115542622447</v>
          </cell>
          <cell r="N103">
            <v>1.523238496008271</v>
          </cell>
          <cell r="O103">
            <v>-466</v>
          </cell>
          <cell r="Q103">
            <v>-16.859623733719246</v>
          </cell>
          <cell r="R103">
            <v>-391.30018279134418</v>
          </cell>
          <cell r="U103">
            <v>-14.157025426604349</v>
          </cell>
          <cell r="V103">
            <v>-74.699817208655872</v>
          </cell>
          <cell r="X103">
            <v>-2.7025983071148971</v>
          </cell>
        </row>
        <row r="104">
          <cell r="A104" t="str">
            <v>Jan-Cil Thailand</v>
          </cell>
          <cell r="C104">
            <v>2320</v>
          </cell>
          <cell r="D104">
            <v>2606</v>
          </cell>
          <cell r="E104">
            <v>2371</v>
          </cell>
          <cell r="G104">
            <v>-286</v>
          </cell>
          <cell r="H104">
            <v>-10.974673829623944</v>
          </cell>
          <cell r="I104">
            <v>-379.25065082909009</v>
          </cell>
          <cell r="K104">
            <v>-14.552979694132391</v>
          </cell>
          <cell r="L104">
            <v>93.250650829090077</v>
          </cell>
          <cell r="N104">
            <v>3.5783058645084473</v>
          </cell>
          <cell r="O104">
            <v>-51</v>
          </cell>
          <cell r="Q104">
            <v>-2.1509911429776465</v>
          </cell>
          <cell r="R104">
            <v>-18.465353636792162</v>
          </cell>
          <cell r="U104">
            <v>-0.77880023773901996</v>
          </cell>
          <cell r="V104">
            <v>-32.534646363207841</v>
          </cell>
          <cell r="X104">
            <v>-1.3721909052386267</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MTD
Elimination: Exclude All
Non-Operating Co's: Excluded</v>
          </cell>
          <cell r="T107" t="str">
            <v xml:space="preserve">Page 3 of 3
Date : 07/28/03
Time : 11:21:28
</v>
          </cell>
        </row>
        <row r="111">
          <cell r="G111" t="str">
            <v>2003 JUL ACTUAL vs 2003 JUL BPY1</v>
          </cell>
          <cell r="O111" t="str">
            <v xml:space="preserve">2003 JUL ACTUAL vs 2002 JUL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JUL ACTUAL</v>
          </cell>
          <cell r="D114" t="str">
            <v>JUL BPY1</v>
          </cell>
          <cell r="E114" t="str">
            <v>JUL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55326</v>
          </cell>
          <cell r="D117">
            <v>57162</v>
          </cell>
          <cell r="E117">
            <v>54264</v>
          </cell>
          <cell r="G117">
            <v>-1836</v>
          </cell>
          <cell r="H117">
            <v>-3.2119240054581715</v>
          </cell>
          <cell r="J117">
            <v>-3703.841150397217</v>
          </cell>
          <cell r="L117">
            <v>-6.4795513634883628</v>
          </cell>
          <cell r="N117">
            <v>1867.8411503972177</v>
          </cell>
          <cell r="Q117">
            <v>3.2676273580301909</v>
          </cell>
          <cell r="S117">
            <v>1062</v>
          </cell>
          <cell r="V117">
            <v>1.9570986289252543</v>
          </cell>
          <cell r="X117">
            <v>-384.02161510183157</v>
          </cell>
          <cell r="Z117">
            <v>-0.70769131487142778</v>
          </cell>
          <cell r="AA117">
            <v>1446.0216151018317</v>
          </cell>
          <cell r="AC117">
            <v>2.6647899437966815</v>
          </cell>
        </row>
        <row r="118">
          <cell r="A118" t="str">
            <v>Total Asia/Pacific</v>
          </cell>
          <cell r="B118" t="str">
            <v>Total Asia/Pacific</v>
          </cell>
          <cell r="C118">
            <v>99178</v>
          </cell>
          <cell r="D118">
            <v>106336</v>
          </cell>
          <cell r="E118">
            <v>84009</v>
          </cell>
          <cell r="G118">
            <v>-7158</v>
          </cell>
          <cell r="H118">
            <v>-6.7314926271441475</v>
          </cell>
          <cell r="J118">
            <v>-10415.924037504394</v>
          </cell>
          <cell r="L118">
            <v>-9.7952941971716037</v>
          </cell>
          <cell r="N118">
            <v>3257.9240375043955</v>
          </cell>
          <cell r="Q118">
            <v>3.0638015700274548</v>
          </cell>
          <cell r="S118">
            <v>15169</v>
          </cell>
          <cell r="V118">
            <v>18.056398719184848</v>
          </cell>
          <cell r="X118">
            <v>15297.206565268585</v>
          </cell>
          <cell r="Z118">
            <v>18.209009231473519</v>
          </cell>
          <cell r="AA118">
            <v>-128.20656526858687</v>
          </cell>
          <cell r="AC118">
            <v>-0.1526105122886679</v>
          </cell>
        </row>
        <row r="119">
          <cell r="A119" t="str">
            <v>Total Sartarelli</v>
          </cell>
          <cell r="B119" t="str">
            <v>Total Sartarelli</v>
          </cell>
          <cell r="C119">
            <v>132638</v>
          </cell>
          <cell r="D119">
            <v>138589</v>
          </cell>
          <cell r="E119">
            <v>117076</v>
          </cell>
          <cell r="G119">
            <v>-5951</v>
          </cell>
          <cell r="H119">
            <v>-4.2939915866338598</v>
          </cell>
          <cell r="J119">
            <v>-9942.5119563331373</v>
          </cell>
          <cell r="L119">
            <v>-7.1740989229543013</v>
          </cell>
          <cell r="N119">
            <v>3991.5119563331364</v>
          </cell>
          <cell r="Q119">
            <v>2.8801073363204428</v>
          </cell>
          <cell r="S119">
            <v>15562</v>
          </cell>
          <cell r="V119">
            <v>13.292220438006082</v>
          </cell>
          <cell r="X119">
            <v>18203.18677036497</v>
          </cell>
          <cell r="Z119">
            <v>15.548179618679292</v>
          </cell>
          <cell r="AA119">
            <v>-2641.1867703649682</v>
          </cell>
          <cell r="AC119">
            <v>-2.2559591806732149</v>
          </cell>
        </row>
        <row r="120">
          <cell r="A120" t="str">
            <v>Janssen Belgium</v>
          </cell>
          <cell r="C120">
            <v>10038</v>
          </cell>
          <cell r="D120">
            <v>6499</v>
          </cell>
          <cell r="E120">
            <v>8824</v>
          </cell>
          <cell r="G120">
            <v>3539</v>
          </cell>
          <cell r="H120">
            <v>54.45453146637945</v>
          </cell>
          <cell r="I120">
            <v>2297.8285318132798</v>
          </cell>
          <cell r="K120">
            <v>35.356647665999084</v>
          </cell>
          <cell r="L120">
            <v>1241.1714681867199</v>
          </cell>
          <cell r="N120">
            <v>19.097883800380369</v>
          </cell>
          <cell r="O120">
            <v>1214</v>
          </cell>
          <cell r="Q120">
            <v>13.757932910244788</v>
          </cell>
          <cell r="R120">
            <v>-13.0369360154563</v>
          </cell>
          <cell r="U120">
            <v>-0.14774406182520738</v>
          </cell>
          <cell r="V120">
            <v>1227.0369360154564</v>
          </cell>
          <cell r="X120">
            <v>13.905676972069996</v>
          </cell>
        </row>
        <row r="121">
          <cell r="A121" t="str">
            <v>Total Jans Beerse</v>
          </cell>
          <cell r="B121" t="str">
            <v>Total Jans Beerse</v>
          </cell>
          <cell r="C121">
            <v>10038</v>
          </cell>
          <cell r="D121">
            <v>6499</v>
          </cell>
          <cell r="E121">
            <v>8824</v>
          </cell>
          <cell r="G121">
            <v>3539</v>
          </cell>
          <cell r="H121">
            <v>54.45453146637945</v>
          </cell>
          <cell r="J121">
            <v>2297.8285318132798</v>
          </cell>
          <cell r="L121">
            <v>35.356647665999084</v>
          </cell>
          <cell r="N121">
            <v>1241.1714681867199</v>
          </cell>
          <cell r="Q121">
            <v>19.097883800380369</v>
          </cell>
          <cell r="S121">
            <v>1214</v>
          </cell>
          <cell r="V121">
            <v>13.757932910244788</v>
          </cell>
          <cell r="X121">
            <v>-13.0369360154563</v>
          </cell>
          <cell r="Z121">
            <v>-0.14774406182520738</v>
          </cell>
          <cell r="AA121">
            <v>1227.0369360154564</v>
          </cell>
          <cell r="AC121">
            <v>13.905676972069996</v>
          </cell>
        </row>
        <row r="122">
          <cell r="A122" t="str">
            <v>Janssen Ireland Mfg</v>
          </cell>
          <cell r="C122">
            <v>3481</v>
          </cell>
          <cell r="D122">
            <v>3880</v>
          </cell>
          <cell r="E122">
            <v>1177</v>
          </cell>
          <cell r="G122">
            <v>-399</v>
          </cell>
          <cell r="H122">
            <v>-10.283505154639176</v>
          </cell>
          <cell r="I122">
            <v>-794.63842975206626</v>
          </cell>
          <cell r="K122">
            <v>-20.480371900826448</v>
          </cell>
          <cell r="L122">
            <v>395.63842975206614</v>
          </cell>
          <cell r="N122">
            <v>10.196866746187272</v>
          </cell>
          <cell r="O122">
            <v>2304</v>
          </cell>
          <cell r="Q122">
            <v>195.75191163976211</v>
          </cell>
          <cell r="R122">
            <v>2849.6477777777777</v>
          </cell>
          <cell r="U122">
            <v>242.11111111111109</v>
          </cell>
          <cell r="V122">
            <v>-545.64777777777749</v>
          </cell>
          <cell r="X122">
            <v>-46.359199471348987</v>
          </cell>
        </row>
        <row r="123">
          <cell r="A123" t="str">
            <v>Cilag CH-Schaff Oper</v>
          </cell>
          <cell r="C123">
            <v>7260</v>
          </cell>
          <cell r="D123">
            <v>4477</v>
          </cell>
          <cell r="E123">
            <v>7466</v>
          </cell>
          <cell r="G123">
            <v>2783</v>
          </cell>
          <cell r="H123">
            <v>62.162162162162168</v>
          </cell>
          <cell r="I123">
            <v>2253.5234899328857</v>
          </cell>
          <cell r="K123">
            <v>50.335570469798661</v>
          </cell>
          <cell r="L123">
            <v>529.47651006711419</v>
          </cell>
          <cell r="N123">
            <v>11.826591692363509</v>
          </cell>
          <cell r="O123">
            <v>-206</v>
          </cell>
          <cell r="Q123">
            <v>-2.7591749263327081</v>
          </cell>
          <cell r="R123">
            <v>-1000.9766297662977</v>
          </cell>
          <cell r="U123">
            <v>-13.407134071340716</v>
          </cell>
          <cell r="V123">
            <v>794.97662976629783</v>
          </cell>
          <cell r="X123">
            <v>10.647959145008008</v>
          </cell>
        </row>
        <row r="124">
          <cell r="A124" t="str">
            <v>Jan-Cil Zug</v>
          </cell>
          <cell r="C124">
            <v>2560</v>
          </cell>
          <cell r="D124">
            <v>2425</v>
          </cell>
          <cell r="E124">
            <v>3849</v>
          </cell>
          <cell r="G124">
            <v>135</v>
          </cell>
          <cell r="H124">
            <v>5.5670103092783512</v>
          </cell>
          <cell r="I124">
            <v>-191.39462809917359</v>
          </cell>
          <cell r="K124">
            <v>-7.8925619834710758</v>
          </cell>
          <cell r="L124">
            <v>326.39462809917359</v>
          </cell>
          <cell r="N124">
            <v>13.459572292749428</v>
          </cell>
          <cell r="O124">
            <v>-1289</v>
          </cell>
          <cell r="Q124">
            <v>-33.489217978695763</v>
          </cell>
          <cell r="R124">
            <v>-1688.4809871568875</v>
          </cell>
          <cell r="U124">
            <v>-43.868043314026693</v>
          </cell>
          <cell r="V124">
            <v>399.48098715688775</v>
          </cell>
          <cell r="X124">
            <v>10.37882533533093</v>
          </cell>
        </row>
        <row r="125">
          <cell r="A125" t="str">
            <v>Tasmanian Alkaloids</v>
          </cell>
          <cell r="C125">
            <v>1531</v>
          </cell>
          <cell r="D125">
            <v>2803</v>
          </cell>
          <cell r="E125">
            <v>4190</v>
          </cell>
          <cell r="G125">
            <v>-1272</v>
          </cell>
          <cell r="H125">
            <v>-45.379950053514094</v>
          </cell>
          <cell r="I125">
            <v>-1662.0101715197447</v>
          </cell>
          <cell r="K125">
            <v>-59.293976864778614</v>
          </cell>
          <cell r="L125">
            <v>390.01017151974463</v>
          </cell>
          <cell r="N125">
            <v>13.91402681126452</v>
          </cell>
          <cell r="O125">
            <v>-2659</v>
          </cell>
          <cell r="Q125">
            <v>-63.460620525059667</v>
          </cell>
          <cell r="R125">
            <v>-3080.9622617040591</v>
          </cell>
          <cell r="U125">
            <v>-73.531318895084937</v>
          </cell>
          <cell r="V125">
            <v>421.96226170405919</v>
          </cell>
          <cell r="X125">
            <v>10.070698370025275</v>
          </cell>
        </row>
        <row r="126">
          <cell r="A126" t="str">
            <v>Noramco USA</v>
          </cell>
          <cell r="C126">
            <v>9438</v>
          </cell>
          <cell r="D126">
            <v>6221</v>
          </cell>
          <cell r="E126">
            <v>5404</v>
          </cell>
          <cell r="G126">
            <v>3217</v>
          </cell>
          <cell r="H126">
            <v>51.711943417457007</v>
          </cell>
          <cell r="I126">
            <v>3217</v>
          </cell>
          <cell r="K126">
            <v>51.711943417457007</v>
          </cell>
          <cell r="L126">
            <v>0</v>
          </cell>
          <cell r="N126">
            <v>0</v>
          </cell>
          <cell r="O126">
            <v>4034</v>
          </cell>
          <cell r="Q126">
            <v>74.648408586232435</v>
          </cell>
          <cell r="R126">
            <v>4034</v>
          </cell>
          <cell r="U126">
            <v>74.648408586232435</v>
          </cell>
          <cell r="V126">
            <v>0</v>
          </cell>
          <cell r="X126">
            <v>-9.0949470177292826E-15</v>
          </cell>
        </row>
        <row r="127">
          <cell r="A127" t="str">
            <v>Subtot Sourcing</v>
          </cell>
          <cell r="B127" t="str">
            <v>Subtot Sourcing</v>
          </cell>
          <cell r="C127">
            <v>24270</v>
          </cell>
          <cell r="D127">
            <v>19806</v>
          </cell>
          <cell r="E127">
            <v>22086</v>
          </cell>
          <cell r="G127">
            <v>4464</v>
          </cell>
          <cell r="H127">
            <v>22.538624659194184</v>
          </cell>
          <cell r="J127">
            <v>2822.4802605619016</v>
          </cell>
          <cell r="L127">
            <v>14.250632437452802</v>
          </cell>
          <cell r="N127">
            <v>1641.519739438098</v>
          </cell>
          <cell r="Q127">
            <v>8.2879922217413853</v>
          </cell>
          <cell r="S127">
            <v>2184</v>
          </cell>
          <cell r="V127">
            <v>9.8886172235805496</v>
          </cell>
          <cell r="X127">
            <v>1113.2278991505334</v>
          </cell>
          <cell r="Z127">
            <v>5.04042334125932</v>
          </cell>
          <cell r="AA127">
            <v>1070.7721008494666</v>
          </cell>
          <cell r="AC127">
            <v>4.8481938823212296</v>
          </cell>
        </row>
        <row r="128">
          <cell r="A128" t="str">
            <v>Ttl Shetty</v>
          </cell>
          <cell r="B128" t="str">
            <v>Ttl Shetty</v>
          </cell>
          <cell r="C128">
            <v>34308</v>
          </cell>
          <cell r="D128">
            <v>26305</v>
          </cell>
          <cell r="E128">
            <v>30910</v>
          </cell>
          <cell r="G128">
            <v>8003</v>
          </cell>
          <cell r="H128">
            <v>30.423873788253182</v>
          </cell>
          <cell r="J128">
            <v>5120.3087923751818</v>
          </cell>
          <cell r="L128">
            <v>19.465154124216621</v>
          </cell>
          <cell r="N128">
            <v>2882.6912076248182</v>
          </cell>
          <cell r="Q128">
            <v>10.958719664036559</v>
          </cell>
          <cell r="S128">
            <v>3398</v>
          </cell>
          <cell r="V128">
            <v>10.993206082174051</v>
          </cell>
          <cell r="X128">
            <v>1100.190963135077</v>
          </cell>
          <cell r="Z128">
            <v>3.5593366649468687</v>
          </cell>
          <cell r="AA128">
            <v>2297.8090368649232</v>
          </cell>
          <cell r="AC128">
            <v>7.4338694172271857</v>
          </cell>
        </row>
        <row r="129">
          <cell r="A129" t="str">
            <v>Total Shetty/Sourcings</v>
          </cell>
          <cell r="B129" t="str">
            <v>Total Shetty/Sourcings</v>
          </cell>
          <cell r="C129">
            <v>34308</v>
          </cell>
          <cell r="D129">
            <v>26305</v>
          </cell>
          <cell r="E129">
            <v>30910</v>
          </cell>
          <cell r="G129">
            <v>8003</v>
          </cell>
          <cell r="H129">
            <v>30.423873788253182</v>
          </cell>
          <cell r="J129">
            <v>5120.3087923751818</v>
          </cell>
          <cell r="L129">
            <v>19.465154124216621</v>
          </cell>
          <cell r="N129">
            <v>2882.6912076248182</v>
          </cell>
          <cell r="Q129">
            <v>10.958719664036559</v>
          </cell>
          <cell r="S129">
            <v>3398</v>
          </cell>
          <cell r="V129">
            <v>10.993206082174051</v>
          </cell>
          <cell r="X129">
            <v>1100.190963135077</v>
          </cell>
          <cell r="Z129">
            <v>3.5593366649468687</v>
          </cell>
          <cell r="AA129">
            <v>2297.8090368649232</v>
          </cell>
          <cell r="AC129">
            <v>7.4338694172271857</v>
          </cell>
        </row>
        <row r="131">
          <cell r="A131" t="str">
            <v>Tibotec-Virco Belgium</v>
          </cell>
          <cell r="C131">
            <v>858</v>
          </cell>
          <cell r="D131">
            <v>647</v>
          </cell>
          <cell r="E131">
            <v>467</v>
          </cell>
          <cell r="G131">
            <v>211</v>
          </cell>
          <cell r="H131">
            <v>32.612055641421946</v>
          </cell>
          <cell r="I131">
            <v>117.18111455108361</v>
          </cell>
          <cell r="K131">
            <v>18.111455108359134</v>
          </cell>
          <cell r="L131">
            <v>93.818885448916404</v>
          </cell>
          <cell r="N131">
            <v>14.500600533062821</v>
          </cell>
          <cell r="O131">
            <v>391</v>
          </cell>
          <cell r="Q131">
            <v>83.725910064239812</v>
          </cell>
          <cell r="R131">
            <v>252.84040404040402</v>
          </cell>
          <cell r="U131">
            <v>54.141414141414145</v>
          </cell>
          <cell r="V131">
            <v>138.15959595959595</v>
          </cell>
          <cell r="X131">
            <v>29.584495922825663</v>
          </cell>
        </row>
        <row r="132">
          <cell r="A132" t="str">
            <v>Alza USA</v>
          </cell>
          <cell r="C132">
            <v>0</v>
          </cell>
          <cell r="D132">
            <v>14515</v>
          </cell>
          <cell r="E132">
            <v>8784</v>
          </cell>
          <cell r="G132">
            <v>-14515</v>
          </cell>
          <cell r="H132">
            <v>-100</v>
          </cell>
          <cell r="I132">
            <v>-14515</v>
          </cell>
          <cell r="K132">
            <v>-100</v>
          </cell>
          <cell r="L132">
            <v>0</v>
          </cell>
          <cell r="N132">
            <v>0</v>
          </cell>
          <cell r="O132">
            <v>-8784</v>
          </cell>
          <cell r="Q132">
            <v>-100</v>
          </cell>
          <cell r="R132">
            <v>-8784</v>
          </cell>
          <cell r="U132">
            <v>-100</v>
          </cell>
          <cell r="V132">
            <v>0</v>
          </cell>
          <cell r="X132">
            <v>0</v>
          </cell>
        </row>
        <row r="133">
          <cell r="A133" t="str">
            <v>Total Peterson</v>
          </cell>
          <cell r="B133" t="str">
            <v>Total Peterson</v>
          </cell>
          <cell r="C133">
            <v>858</v>
          </cell>
          <cell r="D133">
            <v>15162</v>
          </cell>
          <cell r="E133">
            <v>9251</v>
          </cell>
          <cell r="G133">
            <v>-14304</v>
          </cell>
          <cell r="H133">
            <v>-94.341115947764152</v>
          </cell>
          <cell r="J133">
            <v>-14397.818885448918</v>
          </cell>
          <cell r="L133">
            <v>-94.959892398423165</v>
          </cell>
          <cell r="N133">
            <v>93.818885448917285</v>
          </cell>
          <cell r="Q133">
            <v>0.61877645065898834</v>
          </cell>
          <cell r="S133">
            <v>-8393</v>
          </cell>
          <cell r="V133">
            <v>-90.725326991676596</v>
          </cell>
          <cell r="X133">
            <v>-8531.1595959595961</v>
          </cell>
          <cell r="Z133">
            <v>-92.218782790612863</v>
          </cell>
          <cell r="AA133">
            <v>138.15959595959634</v>
          </cell>
          <cell r="AC133">
            <v>1.4934557989362656</v>
          </cell>
        </row>
        <row r="134">
          <cell r="A134" t="str">
            <v>Ttl Pharm ex Corp + Grp E</v>
          </cell>
          <cell r="B134" t="str">
            <v>Ttl Pharm ex Corp + Grp E</v>
          </cell>
          <cell r="C134">
            <v>1459709</v>
          </cell>
          <cell r="D134">
            <v>1499218</v>
          </cell>
          <cell r="E134">
            <v>1252878</v>
          </cell>
          <cell r="G134">
            <v>-39509</v>
          </cell>
          <cell r="H134">
            <v>-2.6353072068238248</v>
          </cell>
          <cell r="J134">
            <v>-84348.541796090387</v>
          </cell>
          <cell r="L134">
            <v>-5.6261692292975658</v>
          </cell>
          <cell r="N134">
            <v>44839.54179609038</v>
          </cell>
          <cell r="Q134">
            <v>2.990862022473741</v>
          </cell>
          <cell r="S134">
            <v>206831</v>
          </cell>
          <cell r="V134">
            <v>16.508470896607655</v>
          </cell>
          <cell r="X134">
            <v>164685.29366585347</v>
          </cell>
          <cell r="Z134">
            <v>13.144559459568569</v>
          </cell>
          <cell r="AA134">
            <v>42145.706334146504</v>
          </cell>
          <cell r="AC134">
            <v>3.3639114370390804</v>
          </cell>
        </row>
        <row r="137">
          <cell r="A137" t="str">
            <v>Pharmaceutical Grp w/aj</v>
          </cell>
          <cell r="B137" t="str">
            <v>Pharmaceutical Grp w/aj</v>
          </cell>
          <cell r="C137">
            <v>1459709</v>
          </cell>
          <cell r="D137">
            <v>1499218</v>
          </cell>
          <cell r="E137">
            <v>1252878</v>
          </cell>
          <cell r="G137">
            <v>-39509</v>
          </cell>
          <cell r="H137">
            <v>-2.6353072068238248</v>
          </cell>
          <cell r="J137">
            <v>-84348.541796090387</v>
          </cell>
          <cell r="L137">
            <v>-5.6261692292975658</v>
          </cell>
          <cell r="N137">
            <v>44839.54179609038</v>
          </cell>
          <cell r="Q137">
            <v>2.990862022473741</v>
          </cell>
          <cell r="S137">
            <v>206831</v>
          </cell>
          <cell r="V137">
            <v>16.508470896607655</v>
          </cell>
          <cell r="X137">
            <v>164685.29366585347</v>
          </cell>
          <cell r="Z137">
            <v>13.144559459568569</v>
          </cell>
          <cell r="AA137">
            <v>42145.706334146504</v>
          </cell>
          <cell r="AC137">
            <v>3.3639114370390804</v>
          </cell>
        </row>
      </sheetData>
      <sheetData sheetId="2">
        <row r="13">
          <cell r="A13" t="str">
            <v>Ortho-McNeil Pharm U</v>
          </cell>
          <cell r="C13">
            <v>2145619</v>
          </cell>
          <cell r="D13">
            <v>2021340</v>
          </cell>
          <cell r="E13">
            <v>1994576</v>
          </cell>
          <cell r="G13">
            <v>124279</v>
          </cell>
          <cell r="H13">
            <v>6.1483471360582591</v>
          </cell>
          <cell r="I13">
            <v>124279</v>
          </cell>
          <cell r="K13">
            <v>6.1483471360582591</v>
          </cell>
          <cell r="L13">
            <v>0</v>
          </cell>
          <cell r="N13">
            <v>0</v>
          </cell>
          <cell r="O13">
            <v>151043</v>
          </cell>
          <cell r="Q13">
            <v>7.5726871274897523</v>
          </cell>
          <cell r="R13">
            <v>151043</v>
          </cell>
          <cell r="U13">
            <v>7.572687127489754</v>
          </cell>
          <cell r="V13">
            <v>0</v>
          </cell>
          <cell r="X13">
            <v>-1.1368683772161603E-15</v>
          </cell>
        </row>
        <row r="14">
          <cell r="A14" t="str">
            <v>Total OMP</v>
          </cell>
          <cell r="B14" t="str">
            <v>Total OMP</v>
          </cell>
          <cell r="C14">
            <v>2145619</v>
          </cell>
          <cell r="D14">
            <v>2021340</v>
          </cell>
          <cell r="E14">
            <v>1994576</v>
          </cell>
          <cell r="G14">
            <v>124279</v>
          </cell>
          <cell r="H14">
            <v>6.1483471360582591</v>
          </cell>
          <cell r="J14">
            <v>124279</v>
          </cell>
          <cell r="L14">
            <v>6.1483471360582591</v>
          </cell>
          <cell r="N14">
            <v>0</v>
          </cell>
          <cell r="Q14">
            <v>0</v>
          </cell>
          <cell r="S14">
            <v>151043</v>
          </cell>
          <cell r="V14">
            <v>7.5726871274897523</v>
          </cell>
          <cell r="X14">
            <v>151043</v>
          </cell>
          <cell r="Z14">
            <v>7.5726871274897523</v>
          </cell>
          <cell r="AA14">
            <v>0</v>
          </cell>
          <cell r="AC14">
            <v>0</v>
          </cell>
        </row>
        <row r="15">
          <cell r="A15" t="str">
            <v>Janssen USA</v>
          </cell>
          <cell r="C15">
            <v>1889693</v>
          </cell>
          <cell r="D15">
            <v>1845118</v>
          </cell>
          <cell r="E15">
            <v>1630141</v>
          </cell>
          <cell r="G15">
            <v>44575</v>
          </cell>
          <cell r="H15">
            <v>2.4158346512255586</v>
          </cell>
          <cell r="I15">
            <v>44575</v>
          </cell>
          <cell r="K15">
            <v>2.4158346512255586</v>
          </cell>
          <cell r="L15">
            <v>0</v>
          </cell>
          <cell r="N15">
            <v>0</v>
          </cell>
          <cell r="O15">
            <v>259552</v>
          </cell>
          <cell r="Q15">
            <v>15.922058275940547</v>
          </cell>
          <cell r="R15">
            <v>259552</v>
          </cell>
          <cell r="U15">
            <v>15.922058275940548</v>
          </cell>
          <cell r="V15">
            <v>0</v>
          </cell>
          <cell r="X15">
            <v>-6.8212102632969615E-15</v>
          </cell>
        </row>
        <row r="16">
          <cell r="A16" t="str">
            <v>Ttl Janssen USA</v>
          </cell>
          <cell r="B16" t="str">
            <v>Ttl Janssen USA</v>
          </cell>
          <cell r="C16">
            <v>1889693</v>
          </cell>
          <cell r="D16">
            <v>1845118</v>
          </cell>
          <cell r="E16">
            <v>1630141</v>
          </cell>
          <cell r="G16">
            <v>44575</v>
          </cell>
          <cell r="H16">
            <v>2.4158346512255586</v>
          </cell>
          <cell r="J16">
            <v>44575</v>
          </cell>
          <cell r="L16">
            <v>2.4158346512255586</v>
          </cell>
          <cell r="N16">
            <v>0</v>
          </cell>
          <cell r="Q16">
            <v>0</v>
          </cell>
          <cell r="S16">
            <v>259552</v>
          </cell>
          <cell r="V16">
            <v>15.922058275940547</v>
          </cell>
          <cell r="X16">
            <v>259552</v>
          </cell>
          <cell r="Z16">
            <v>15.922058275940547</v>
          </cell>
          <cell r="AA16">
            <v>0</v>
          </cell>
          <cell r="AC16">
            <v>0</v>
          </cell>
        </row>
        <row r="17">
          <cell r="A17" t="str">
            <v>Jan-Ortho Canada</v>
          </cell>
          <cell r="C17">
            <v>155494</v>
          </cell>
          <cell r="D17">
            <v>135011</v>
          </cell>
          <cell r="E17">
            <v>111850</v>
          </cell>
          <cell r="G17">
            <v>20483</v>
          </cell>
          <cell r="H17">
            <v>15.171356407996386</v>
          </cell>
          <cell r="I17">
            <v>7044.8255259309808</v>
          </cell>
          <cell r="K17">
            <v>5.2179641110213089</v>
          </cell>
          <cell r="L17">
            <v>13438.174474069019</v>
          </cell>
          <cell r="N17">
            <v>9.9533922969750801</v>
          </cell>
          <cell r="O17">
            <v>43644</v>
          </cell>
          <cell r="Q17">
            <v>39.020116227089851</v>
          </cell>
          <cell r="R17">
            <v>31459.363515343215</v>
          </cell>
          <cell r="U17">
            <v>28.126386692305061</v>
          </cell>
          <cell r="V17">
            <v>12184.636484656787</v>
          </cell>
          <cell r="X17">
            <v>10.893729534784793</v>
          </cell>
        </row>
        <row r="18">
          <cell r="A18" t="str">
            <v>JOI Canada</v>
          </cell>
          <cell r="B18" t="str">
            <v>JOI Canada</v>
          </cell>
          <cell r="C18">
            <v>155494</v>
          </cell>
          <cell r="D18">
            <v>135011</v>
          </cell>
          <cell r="E18">
            <v>111850</v>
          </cell>
          <cell r="G18">
            <v>20483</v>
          </cell>
          <cell r="H18">
            <v>15.171356407996386</v>
          </cell>
          <cell r="J18">
            <v>7044.8255259309808</v>
          </cell>
          <cell r="L18">
            <v>5.2179641110213089</v>
          </cell>
          <cell r="N18">
            <v>13438.174474069019</v>
          </cell>
          <cell r="Q18">
            <v>9.9533922969750801</v>
          </cell>
          <cell r="S18">
            <v>43644</v>
          </cell>
          <cell r="V18">
            <v>39.020116227089851</v>
          </cell>
          <cell r="X18">
            <v>31459.363515343215</v>
          </cell>
          <cell r="Z18">
            <v>28.126386692305061</v>
          </cell>
          <cell r="AA18">
            <v>12184.636484656787</v>
          </cell>
          <cell r="AC18">
            <v>10.893729534784793</v>
          </cell>
        </row>
        <row r="19">
          <cell r="A19" t="str">
            <v>Ortho Biotech Int'l</v>
          </cell>
          <cell r="C19">
            <v>4171</v>
          </cell>
          <cell r="D19">
            <v>6233</v>
          </cell>
          <cell r="E19">
            <v>7533</v>
          </cell>
          <cell r="G19">
            <v>-2062</v>
          </cell>
          <cell r="H19">
            <v>-33.081982993742983</v>
          </cell>
          <cell r="I19">
            <v>-2062</v>
          </cell>
          <cell r="K19">
            <v>-33.08198299374299</v>
          </cell>
          <cell r="L19">
            <v>8.7311491370201108E-13</v>
          </cell>
          <cell r="N19">
            <v>4.5474735088646413E-15</v>
          </cell>
          <cell r="O19">
            <v>-3362</v>
          </cell>
          <cell r="Q19">
            <v>-44.630293375813089</v>
          </cell>
          <cell r="R19">
            <v>-3362</v>
          </cell>
          <cell r="U19">
            <v>-44.630293375813089</v>
          </cell>
          <cell r="V19">
            <v>0</v>
          </cell>
          <cell r="X19">
            <v>0</v>
          </cell>
        </row>
        <row r="20">
          <cell r="A20" t="str">
            <v>Alza Sourcing USA</v>
          </cell>
          <cell r="C20">
            <v>96591</v>
          </cell>
          <cell r="D20">
            <v>0</v>
          </cell>
          <cell r="E20">
            <v>0</v>
          </cell>
          <cell r="G20">
            <v>96591</v>
          </cell>
          <cell r="H20">
            <v>0</v>
          </cell>
          <cell r="I20">
            <v>96591</v>
          </cell>
          <cell r="K20">
            <v>0</v>
          </cell>
          <cell r="L20">
            <v>0</v>
          </cell>
          <cell r="N20">
            <v>0</v>
          </cell>
          <cell r="O20">
            <v>96591</v>
          </cell>
          <cell r="Q20">
            <v>0</v>
          </cell>
          <cell r="R20">
            <v>96591</v>
          </cell>
          <cell r="U20">
            <v>0</v>
          </cell>
          <cell r="V20">
            <v>0</v>
          </cell>
          <cell r="X20">
            <v>0</v>
          </cell>
        </row>
        <row r="21">
          <cell r="A21" t="str">
            <v>Ttl Norton</v>
          </cell>
          <cell r="B21" t="str">
            <v>Ttl Norton</v>
          </cell>
          <cell r="C21">
            <v>4291568</v>
          </cell>
          <cell r="D21">
            <v>4007702</v>
          </cell>
          <cell r="E21">
            <v>3744100</v>
          </cell>
          <cell r="G21">
            <v>283866</v>
          </cell>
          <cell r="H21">
            <v>7.0830116610466547</v>
          </cell>
          <cell r="J21">
            <v>270427.82552593097</v>
          </cell>
          <cell r="L21">
            <v>6.7477029361447274</v>
          </cell>
          <cell r="N21">
            <v>13438.17447406903</v>
          </cell>
          <cell r="Q21">
            <v>0.33530872490192565</v>
          </cell>
          <cell r="S21">
            <v>547468</v>
          </cell>
          <cell r="V21">
            <v>14.622152186106138</v>
          </cell>
          <cell r="X21">
            <v>535283.36351534328</v>
          </cell>
          <cell r="Z21">
            <v>14.296716527746142</v>
          </cell>
          <cell r="AA21">
            <v>12184.636484656707</v>
          </cell>
          <cell r="AC21">
            <v>0.32543565835999971</v>
          </cell>
        </row>
        <row r="22">
          <cell r="A22" t="str">
            <v>Ortho Biotech Canada</v>
          </cell>
          <cell r="C22">
            <v>71048</v>
          </cell>
          <cell r="D22">
            <v>71201</v>
          </cell>
          <cell r="E22">
            <v>65445</v>
          </cell>
          <cell r="G22">
            <v>-153</v>
          </cell>
          <cell r="H22">
            <v>-0.21488462240698869</v>
          </cell>
          <cell r="I22">
            <v>-6291.8469450128896</v>
          </cell>
          <cell r="K22">
            <v>-8.8367395753049696</v>
          </cell>
          <cell r="L22">
            <v>6138.8469450128905</v>
          </cell>
          <cell r="N22">
            <v>8.62185495289798</v>
          </cell>
          <cell r="O22">
            <v>5603</v>
          </cell>
          <cell r="Q22">
            <v>8.5613874245549706</v>
          </cell>
          <cell r="R22">
            <v>36.270308899454548</v>
          </cell>
          <cell r="U22">
            <v>5.5421054166788219E-2</v>
          </cell>
          <cell r="V22">
            <v>5566.729691100546</v>
          </cell>
          <cell r="X22">
            <v>8.5059663703881832</v>
          </cell>
        </row>
        <row r="23">
          <cell r="A23" t="str">
            <v>OBI Canada</v>
          </cell>
          <cell r="B23" t="str">
            <v>OBI Canada</v>
          </cell>
          <cell r="C23">
            <v>71048</v>
          </cell>
          <cell r="D23">
            <v>71201</v>
          </cell>
          <cell r="E23">
            <v>65445</v>
          </cell>
          <cell r="G23">
            <v>-153</v>
          </cell>
          <cell r="H23">
            <v>-0.21488462240698869</v>
          </cell>
          <cell r="J23">
            <v>-6291.8469450128896</v>
          </cell>
          <cell r="L23">
            <v>-8.8367395753049696</v>
          </cell>
          <cell r="N23">
            <v>6138.8469450128905</v>
          </cell>
          <cell r="Q23">
            <v>8.62185495289798</v>
          </cell>
          <cell r="S23">
            <v>5603</v>
          </cell>
          <cell r="V23">
            <v>8.5613874245549706</v>
          </cell>
          <cell r="X23">
            <v>36.270308899454548</v>
          </cell>
          <cell r="Z23">
            <v>5.5421054166788199E-2</v>
          </cell>
          <cell r="AA23">
            <v>5566.729691100546</v>
          </cell>
          <cell r="AC23">
            <v>8.5059663703881832</v>
          </cell>
        </row>
        <row r="24">
          <cell r="A24" t="str">
            <v>Ortho Biotech France</v>
          </cell>
          <cell r="C24">
            <v>79294</v>
          </cell>
          <cell r="D24">
            <v>103419</v>
          </cell>
          <cell r="E24">
            <v>86350</v>
          </cell>
          <cell r="G24">
            <v>-24125</v>
          </cell>
          <cell r="H24">
            <v>-23.32743499743761</v>
          </cell>
          <cell r="I24">
            <v>-31464.674391791737</v>
          </cell>
          <cell r="K24">
            <v>-30.424462034821204</v>
          </cell>
          <cell r="L24">
            <v>7339.6743917917411</v>
          </cell>
          <cell r="N24">
            <v>7.0970270373835955</v>
          </cell>
          <cell r="O24">
            <v>-7056</v>
          </cell>
          <cell r="Q24">
            <v>-8.1713954834973936</v>
          </cell>
          <cell r="R24">
            <v>-20941.254931330561</v>
          </cell>
          <cell r="U24">
            <v>-24.251598067551313</v>
          </cell>
          <cell r="V24">
            <v>13885.254931330561</v>
          </cell>
          <cell r="X24">
            <v>16.080202584053918</v>
          </cell>
        </row>
        <row r="25">
          <cell r="A25" t="str">
            <v>Ortho Biotech German</v>
          </cell>
          <cell r="C25">
            <v>88921</v>
          </cell>
          <cell r="D25">
            <v>107477</v>
          </cell>
          <cell r="E25">
            <v>99288</v>
          </cell>
          <cell r="G25">
            <v>-18556</v>
          </cell>
          <cell r="H25">
            <v>-17.265089274914633</v>
          </cell>
          <cell r="I25">
            <v>-26784.580625011651</v>
          </cell>
          <cell r="K25">
            <v>-24.921220935652883</v>
          </cell>
          <cell r="L25">
            <v>8228.5806250116548</v>
          </cell>
          <cell r="N25">
            <v>7.6561316607382537</v>
          </cell>
          <cell r="O25">
            <v>-10367</v>
          </cell>
          <cell r="Q25">
            <v>-10.441342357586013</v>
          </cell>
          <cell r="R25">
            <v>-25937.096590127239</v>
          </cell>
          <cell r="U25">
            <v>-26.12309301237535</v>
          </cell>
          <cell r="V25">
            <v>15570.096590127238</v>
          </cell>
          <cell r="X25">
            <v>15.681750654789337</v>
          </cell>
        </row>
        <row r="26">
          <cell r="A26" t="str">
            <v>Ortho Biotech Italy</v>
          </cell>
          <cell r="C26">
            <v>108140</v>
          </cell>
          <cell r="D26">
            <v>115216</v>
          </cell>
          <cell r="E26">
            <v>101606</v>
          </cell>
          <cell r="G26">
            <v>-7076</v>
          </cell>
          <cell r="H26">
            <v>-6.1415081238716844</v>
          </cell>
          <cell r="I26">
            <v>-17084.104151809788</v>
          </cell>
          <cell r="K26">
            <v>-14.827892091211107</v>
          </cell>
          <cell r="L26">
            <v>10008.10415180979</v>
          </cell>
          <cell r="N26">
            <v>8.6863839673394221</v>
          </cell>
          <cell r="O26">
            <v>6534</v>
          </cell>
          <cell r="Q26">
            <v>6.4307225951223357</v>
          </cell>
          <cell r="R26">
            <v>-12401.19487947217</v>
          </cell>
          <cell r="U26">
            <v>-12.205179693593063</v>
          </cell>
          <cell r="V26">
            <v>18935.194879472168</v>
          </cell>
          <cell r="X26">
            <v>18.635902288715403</v>
          </cell>
        </row>
        <row r="27">
          <cell r="A27" t="str">
            <v>Ortho Biotech UK</v>
          </cell>
          <cell r="C27">
            <v>20270</v>
          </cell>
          <cell r="D27">
            <v>25976</v>
          </cell>
          <cell r="E27">
            <v>39649</v>
          </cell>
          <cell r="G27">
            <v>-5706</v>
          </cell>
          <cell r="H27">
            <v>-21.966430551278105</v>
          </cell>
          <cell r="I27">
            <v>-6194.0589162322703</v>
          </cell>
          <cell r="K27">
            <v>-23.845314583585886</v>
          </cell>
          <cell r="L27">
            <v>488.05891623226927</v>
          </cell>
          <cell r="N27">
            <v>1.878884032307792</v>
          </cell>
          <cell r="O27">
            <v>-19379</v>
          </cell>
          <cell r="Q27">
            <v>-48.876390325102776</v>
          </cell>
          <cell r="R27">
            <v>-21309.038436050363</v>
          </cell>
          <cell r="U27">
            <v>-53.744201457919154</v>
          </cell>
          <cell r="V27">
            <v>1930.0384360503592</v>
          </cell>
          <cell r="X27">
            <v>4.8678111328163869</v>
          </cell>
        </row>
        <row r="28">
          <cell r="A28" t="str">
            <v>OBI Europe</v>
          </cell>
          <cell r="B28" t="str">
            <v>OBI Europe</v>
          </cell>
          <cell r="C28">
            <v>296625</v>
          </cell>
          <cell r="D28">
            <v>352088</v>
          </cell>
          <cell r="E28">
            <v>326893</v>
          </cell>
          <cell r="G28">
            <v>-55463</v>
          </cell>
          <cell r="H28">
            <v>-15.752595941923612</v>
          </cell>
          <cell r="J28">
            <v>-81527.418084845456</v>
          </cell>
          <cell r="L28">
            <v>-23.155409467191571</v>
          </cell>
          <cell r="N28">
            <v>26064.41808484546</v>
          </cell>
          <cell r="Q28">
            <v>7.4028135252679572</v>
          </cell>
          <cell r="S28">
            <v>-30268</v>
          </cell>
          <cell r="V28">
            <v>-9.2592989143236473</v>
          </cell>
          <cell r="X28">
            <v>-80588.584836980328</v>
          </cell>
          <cell r="Z28">
            <v>-24.652894016384668</v>
          </cell>
          <cell r="AA28">
            <v>50320.584836980328</v>
          </cell>
          <cell r="AC28">
            <v>15.393595102061017</v>
          </cell>
        </row>
        <row r="29">
          <cell r="A29" t="str">
            <v>Ortho Biotech Zug</v>
          </cell>
          <cell r="C29">
            <v>11453</v>
          </cell>
          <cell r="D29">
            <v>22666</v>
          </cell>
          <cell r="E29">
            <v>20835</v>
          </cell>
          <cell r="G29">
            <v>-11213</v>
          </cell>
          <cell r="H29">
            <v>-49.470572663901876</v>
          </cell>
          <cell r="I29">
            <v>-12273.366959904517</v>
          </cell>
          <cell r="K29">
            <v>-54.148799787807796</v>
          </cell>
          <cell r="L29">
            <v>1060.3669599045161</v>
          </cell>
          <cell r="N29">
            <v>4.6782271239059172</v>
          </cell>
          <cell r="O29">
            <v>-9382</v>
          </cell>
          <cell r="Q29">
            <v>-45.029997600191983</v>
          </cell>
          <cell r="R29">
            <v>-11387.56535804844</v>
          </cell>
          <cell r="U29">
            <v>-54.655941243333046</v>
          </cell>
          <cell r="V29">
            <v>2005.5653580484422</v>
          </cell>
          <cell r="X29">
            <v>9.6259436431410457</v>
          </cell>
        </row>
        <row r="30">
          <cell r="A30" t="str">
            <v>OBII Sourcing</v>
          </cell>
          <cell r="B30" t="str">
            <v>OBII Sourcing</v>
          </cell>
          <cell r="C30">
            <v>11453</v>
          </cell>
          <cell r="D30">
            <v>22666</v>
          </cell>
          <cell r="E30">
            <v>20835</v>
          </cell>
          <cell r="G30">
            <v>-11213</v>
          </cell>
          <cell r="H30">
            <v>-49.470572663901876</v>
          </cell>
          <cell r="J30">
            <v>-12273.366959904517</v>
          </cell>
          <cell r="L30">
            <v>-54.148799787807796</v>
          </cell>
          <cell r="N30">
            <v>1060.3669599045161</v>
          </cell>
          <cell r="Q30">
            <v>4.6782271239059172</v>
          </cell>
          <cell r="S30">
            <v>-9382</v>
          </cell>
          <cell r="V30">
            <v>-45.029997600191983</v>
          </cell>
          <cell r="X30">
            <v>-11387.56535804844</v>
          </cell>
          <cell r="Z30">
            <v>-54.655941243333054</v>
          </cell>
          <cell r="AA30">
            <v>2005.5653580484422</v>
          </cell>
          <cell r="AC30">
            <v>9.6259436431410723</v>
          </cell>
        </row>
        <row r="31">
          <cell r="A31" t="str">
            <v>Ttl Webb</v>
          </cell>
          <cell r="B31" t="str">
            <v>Ttl Webb</v>
          </cell>
          <cell r="C31">
            <v>379126</v>
          </cell>
          <cell r="D31">
            <v>445955</v>
          </cell>
          <cell r="E31">
            <v>413173</v>
          </cell>
          <cell r="G31">
            <v>-66829</v>
          </cell>
          <cell r="H31">
            <v>-14.985592716753933</v>
          </cell>
          <cell r="J31">
            <v>-100092.63198976286</v>
          </cell>
          <cell r="L31">
            <v>-22.444558753632734</v>
          </cell>
          <cell r="N31">
            <v>33263.631989762856</v>
          </cell>
          <cell r="Q31">
            <v>7.4589660368787989</v>
          </cell>
          <cell r="S31">
            <v>-34047</v>
          </cell>
          <cell r="V31">
            <v>-8.2403738869674434</v>
          </cell>
          <cell r="X31">
            <v>-91939.879886129318</v>
          </cell>
          <cell r="Z31">
            <v>-22.252151008446663</v>
          </cell>
          <cell r="AA31">
            <v>57892.879886129333</v>
          </cell>
          <cell r="AC31">
            <v>14.011777121479222</v>
          </cell>
        </row>
        <row r="32">
          <cell r="A32" t="str">
            <v>Ortho Biotech USA</v>
          </cell>
          <cell r="C32">
            <v>1746461</v>
          </cell>
          <cell r="D32">
            <v>2013280</v>
          </cell>
          <cell r="E32">
            <v>1733125</v>
          </cell>
          <cell r="G32">
            <v>-266819</v>
          </cell>
          <cell r="H32">
            <v>-13.252950409282366</v>
          </cell>
          <cell r="I32">
            <v>-266819</v>
          </cell>
          <cell r="K32">
            <v>-13.252950409282363</v>
          </cell>
          <cell r="L32">
            <v>-3.7252902984619141E-11</v>
          </cell>
          <cell r="N32">
            <v>-2.2737367544323206E-15</v>
          </cell>
          <cell r="O32">
            <v>13336</v>
          </cell>
          <cell r="Q32">
            <v>0.76947710061305441</v>
          </cell>
          <cell r="R32">
            <v>13336</v>
          </cell>
          <cell r="U32">
            <v>0.76947710061305441</v>
          </cell>
          <cell r="V32">
            <v>2.3283064365386963E-12</v>
          </cell>
          <cell r="X32">
            <v>0</v>
          </cell>
        </row>
        <row r="33">
          <cell r="A33" t="str">
            <v>Total OBI USA</v>
          </cell>
          <cell r="B33" t="str">
            <v>Total OBI USA</v>
          </cell>
          <cell r="C33">
            <v>1746461</v>
          </cell>
          <cell r="D33">
            <v>2013280</v>
          </cell>
          <cell r="E33">
            <v>1733125</v>
          </cell>
          <cell r="G33">
            <v>-266819</v>
          </cell>
          <cell r="H33">
            <v>-13.252950409282366</v>
          </cell>
          <cell r="J33">
            <v>-266819</v>
          </cell>
          <cell r="L33">
            <v>-13.252950409282363</v>
          </cell>
          <cell r="N33">
            <v>-3.7252902984619141E-11</v>
          </cell>
          <cell r="Q33">
            <v>-2.2737367544323206E-15</v>
          </cell>
          <cell r="S33">
            <v>13336</v>
          </cell>
          <cell r="V33">
            <v>0.76947710061305441</v>
          </cell>
          <cell r="X33">
            <v>13336</v>
          </cell>
          <cell r="Z33">
            <v>0.7694771006130543</v>
          </cell>
          <cell r="AA33">
            <v>2.3283064365386963E-12</v>
          </cell>
          <cell r="AC33">
            <v>0</v>
          </cell>
        </row>
        <row r="34">
          <cell r="A34" t="str">
            <v>Centocor USA</v>
          </cell>
          <cell r="C34">
            <v>1167113</v>
          </cell>
          <cell r="D34">
            <v>1130450</v>
          </cell>
          <cell r="E34">
            <v>860160</v>
          </cell>
          <cell r="G34">
            <v>36663</v>
          </cell>
          <cell r="H34">
            <v>3.2432217258613827</v>
          </cell>
          <cell r="I34">
            <v>36663</v>
          </cell>
          <cell r="K34">
            <v>3.2432217258613831</v>
          </cell>
          <cell r="L34">
            <v>0</v>
          </cell>
          <cell r="N34">
            <v>-5.6843418860808016E-16</v>
          </cell>
          <cell r="O34">
            <v>306953</v>
          </cell>
          <cell r="Q34">
            <v>35.685570126488095</v>
          </cell>
          <cell r="R34">
            <v>306953</v>
          </cell>
          <cell r="U34">
            <v>35.685570126488095</v>
          </cell>
          <cell r="V34">
            <v>0</v>
          </cell>
          <cell r="X34">
            <v>0</v>
          </cell>
        </row>
        <row r="35">
          <cell r="A35" t="str">
            <v>Scios Inc USA</v>
          </cell>
          <cell r="C35">
            <v>44816</v>
          </cell>
          <cell r="D35">
            <v>0</v>
          </cell>
          <cell r="E35">
            <v>0</v>
          </cell>
          <cell r="G35">
            <v>44816</v>
          </cell>
          <cell r="H35">
            <v>0</v>
          </cell>
          <cell r="I35">
            <v>44816</v>
          </cell>
          <cell r="K35">
            <v>0</v>
          </cell>
          <cell r="L35">
            <v>0</v>
          </cell>
          <cell r="N35">
            <v>0</v>
          </cell>
          <cell r="O35">
            <v>44816</v>
          </cell>
          <cell r="Q35">
            <v>0</v>
          </cell>
          <cell r="R35">
            <v>44816</v>
          </cell>
          <cell r="U35">
            <v>0</v>
          </cell>
          <cell r="V35">
            <v>0</v>
          </cell>
          <cell r="X35">
            <v>0</v>
          </cell>
        </row>
        <row r="36">
          <cell r="A36" t="str">
            <v>Ttl Scodari</v>
          </cell>
          <cell r="B36" t="str">
            <v>Ttl Scodari</v>
          </cell>
          <cell r="C36">
            <v>3337516</v>
          </cell>
          <cell r="D36">
            <v>3589685</v>
          </cell>
          <cell r="E36">
            <v>3006458</v>
          </cell>
          <cell r="G36">
            <v>-252169</v>
          </cell>
          <cell r="H36">
            <v>-7.0248225122817178</v>
          </cell>
          <cell r="J36">
            <v>-285432.63198976277</v>
          </cell>
          <cell r="L36">
            <v>-7.9514673847360644</v>
          </cell>
          <cell r="N36">
            <v>33263.631989762784</v>
          </cell>
          <cell r="Q36">
            <v>0.92664487245434768</v>
          </cell>
          <cell r="S36">
            <v>331058</v>
          </cell>
          <cell r="V36">
            <v>11.01156244324717</v>
          </cell>
          <cell r="X36">
            <v>273165.12011387071</v>
          </cell>
          <cell r="Z36">
            <v>9.0859449928743619</v>
          </cell>
          <cell r="AA36">
            <v>57892.879886129347</v>
          </cell>
          <cell r="AC36">
            <v>1.9256174503728063</v>
          </cell>
        </row>
        <row r="37">
          <cell r="A37" t="str">
            <v>Jan-Cil Denmark</v>
          </cell>
          <cell r="C37">
            <v>19080</v>
          </cell>
          <cell r="D37">
            <v>17811</v>
          </cell>
          <cell r="E37">
            <v>14074</v>
          </cell>
          <cell r="G37">
            <v>1269</v>
          </cell>
          <cell r="H37">
            <v>7.1248105103587669</v>
          </cell>
          <cell r="I37">
            <v>-488.82882480009101</v>
          </cell>
          <cell r="K37">
            <v>-2.7445332929093875</v>
          </cell>
          <cell r="L37">
            <v>1757.8288248000911</v>
          </cell>
          <cell r="N37">
            <v>9.8693438032681549</v>
          </cell>
          <cell r="O37">
            <v>5006</v>
          </cell>
          <cell r="Q37">
            <v>35.5691345743925</v>
          </cell>
          <cell r="R37">
            <v>1656.622869138771</v>
          </cell>
          <cell r="U37">
            <v>11.770803390214374</v>
          </cell>
          <cell r="V37">
            <v>3349.377130861229</v>
          </cell>
          <cell r="X37">
            <v>23.798331184178124</v>
          </cell>
        </row>
        <row r="38">
          <cell r="A38" t="str">
            <v>Jan-Cil Finland</v>
          </cell>
          <cell r="C38">
            <v>19632</v>
          </cell>
          <cell r="D38">
            <v>18879</v>
          </cell>
          <cell r="E38">
            <v>15716</v>
          </cell>
          <cell r="G38">
            <v>753</v>
          </cell>
          <cell r="H38">
            <v>3.9885587160336877</v>
          </cell>
          <cell r="I38">
            <v>-1065.9762258543833</v>
          </cell>
          <cell r="K38">
            <v>-5.6463595839524521</v>
          </cell>
          <cell r="L38">
            <v>1818.9762258543838</v>
          </cell>
          <cell r="N38">
            <v>9.6349182999861398</v>
          </cell>
          <cell r="O38">
            <v>3916</v>
          </cell>
          <cell r="Q38">
            <v>24.917281751081703</v>
          </cell>
          <cell r="R38">
            <v>479.11301727135753</v>
          </cell>
          <cell r="U38">
            <v>3.0485684478961406</v>
          </cell>
          <cell r="V38">
            <v>3436.8869827286421</v>
          </cell>
          <cell r="X38">
            <v>21.868713303185558</v>
          </cell>
        </row>
        <row r="39">
          <cell r="A39" t="str">
            <v>Jan-Cil Norway</v>
          </cell>
          <cell r="C39">
            <v>12787</v>
          </cell>
          <cell r="D39">
            <v>15103</v>
          </cell>
          <cell r="E39">
            <v>10977</v>
          </cell>
          <cell r="G39">
            <v>-2316</v>
          </cell>
          <cell r="H39">
            <v>-15.334701714891082</v>
          </cell>
          <cell r="I39">
            <v>-2752.7500746951091</v>
          </cell>
          <cell r="K39">
            <v>-18.226511783719186</v>
          </cell>
          <cell r="L39">
            <v>436.75007469510894</v>
          </cell>
          <cell r="N39">
            <v>2.8918100688281063</v>
          </cell>
          <cell r="O39">
            <v>1810</v>
          </cell>
          <cell r="Q39">
            <v>16.489022501594242</v>
          </cell>
          <cell r="R39">
            <v>-202.44491658968647</v>
          </cell>
          <cell r="U39">
            <v>-1.8442645220887897</v>
          </cell>
          <cell r="V39">
            <v>2012.4449165896865</v>
          </cell>
          <cell r="X39">
            <v>18.333287023683035</v>
          </cell>
        </row>
        <row r="40">
          <cell r="A40" t="str">
            <v>Jan-Cil Sweden</v>
          </cell>
          <cell r="C40">
            <v>40451</v>
          </cell>
          <cell r="D40">
            <v>43062</v>
          </cell>
          <cell r="E40">
            <v>37668</v>
          </cell>
          <cell r="G40">
            <v>-2611</v>
          </cell>
          <cell r="H40">
            <v>-6.0633505178579732</v>
          </cell>
          <cell r="I40">
            <v>-6007.0738867227583</v>
          </cell>
          <cell r="K40">
            <v>-13.949825569464394</v>
          </cell>
          <cell r="L40">
            <v>3396.0738867227583</v>
          </cell>
          <cell r="N40">
            <v>7.8864750516064186</v>
          </cell>
          <cell r="O40">
            <v>2783</v>
          </cell>
          <cell r="Q40">
            <v>7.388234044812573</v>
          </cell>
          <cell r="R40">
            <v>-4476.8626521847618</v>
          </cell>
          <cell r="U40">
            <v>-11.885055357822985</v>
          </cell>
          <cell r="V40">
            <v>7259.8626521847627</v>
          </cell>
          <cell r="X40">
            <v>19.273289402635559</v>
          </cell>
        </row>
        <row r="41">
          <cell r="A41" t="str">
            <v>Ttl Scandanavia</v>
          </cell>
          <cell r="B41" t="str">
            <v>Ttl Scandanavia</v>
          </cell>
          <cell r="C41">
            <v>91950</v>
          </cell>
          <cell r="D41">
            <v>94855</v>
          </cell>
          <cell r="E41">
            <v>78435</v>
          </cell>
          <cell r="G41">
            <v>-2905</v>
          </cell>
          <cell r="H41">
            <v>-3.0625691845448317</v>
          </cell>
          <cell r="J41">
            <v>-10314.629012072341</v>
          </cell>
          <cell r="L41">
            <v>-10.874101536104941</v>
          </cell>
          <cell r="N41">
            <v>7409.6290120723415</v>
          </cell>
          <cell r="Q41">
            <v>7.8115323515601114</v>
          </cell>
          <cell r="S41">
            <v>13515</v>
          </cell>
          <cell r="V41">
            <v>17.230828074201572</v>
          </cell>
          <cell r="X41">
            <v>-2543.5716823643197</v>
          </cell>
          <cell r="Z41">
            <v>-3.2429039107086379</v>
          </cell>
          <cell r="AA41">
            <v>16058.57168236432</v>
          </cell>
          <cell r="AC41">
            <v>20.473731984910209</v>
          </cell>
        </row>
        <row r="42">
          <cell r="A42" t="str">
            <v>Jan-Cil Poland</v>
          </cell>
          <cell r="C42">
            <v>54929</v>
          </cell>
          <cell r="D42">
            <v>55366</v>
          </cell>
          <cell r="E42">
            <v>48287</v>
          </cell>
          <cell r="G42">
            <v>-437</v>
          </cell>
          <cell r="H42">
            <v>-0.78929306794783816</v>
          </cell>
          <cell r="I42">
            <v>-1173.2272420335062</v>
          </cell>
          <cell r="K42">
            <v>-2.1190391974018463</v>
          </cell>
          <cell r="L42">
            <v>736.22724203350606</v>
          </cell>
          <cell r="N42">
            <v>1.3297461294540081</v>
          </cell>
          <cell r="O42">
            <v>6642</v>
          </cell>
          <cell r="Q42">
            <v>13.755255037587757</v>
          </cell>
          <cell r="R42">
            <v>3901.3934649076091</v>
          </cell>
          <cell r="U42">
            <v>8.0795938138787022</v>
          </cell>
          <cell r="V42">
            <v>2740.6065350923905</v>
          </cell>
          <cell r="X42">
            <v>5.675661223709052</v>
          </cell>
        </row>
        <row r="43">
          <cell r="A43" t="str">
            <v>Jan-Cil Czech Rep</v>
          </cell>
          <cell r="C43">
            <v>17970</v>
          </cell>
          <cell r="D43">
            <v>19251</v>
          </cell>
          <cell r="E43">
            <v>15451</v>
          </cell>
          <cell r="G43">
            <v>-1281</v>
          </cell>
          <cell r="H43">
            <v>-6.6541997818295151</v>
          </cell>
          <cell r="I43">
            <v>-2466.7050471417647</v>
          </cell>
          <cell r="K43">
            <v>-12.813386562473454</v>
          </cell>
          <cell r="L43">
            <v>1185.7050471417649</v>
          </cell>
          <cell r="N43">
            <v>6.1591867806439371</v>
          </cell>
          <cell r="O43">
            <v>2519</v>
          </cell>
          <cell r="Q43">
            <v>16.303151899553427</v>
          </cell>
          <cell r="R43">
            <v>-295.33269817000337</v>
          </cell>
          <cell r="U43">
            <v>-1.9114147833150179</v>
          </cell>
          <cell r="V43">
            <v>2814.3326981700034</v>
          </cell>
          <cell r="X43">
            <v>18.214566682868448</v>
          </cell>
        </row>
        <row r="44">
          <cell r="A44" t="str">
            <v>Jan-Cil E Europe</v>
          </cell>
          <cell r="C44">
            <v>50098</v>
          </cell>
          <cell r="D44">
            <v>47173</v>
          </cell>
          <cell r="E44">
            <v>67510</v>
          </cell>
          <cell r="G44">
            <v>2925</v>
          </cell>
          <cell r="H44">
            <v>6.2005808407351664</v>
          </cell>
          <cell r="I44">
            <v>-1716.2379789312718</v>
          </cell>
          <cell r="K44">
            <v>-3.6381785744626622</v>
          </cell>
          <cell r="L44">
            <v>4641.2379789312718</v>
          </cell>
          <cell r="N44">
            <v>9.8387594151978277</v>
          </cell>
          <cell r="O44">
            <v>-17412</v>
          </cell>
          <cell r="Q44">
            <v>-25.791734557843284</v>
          </cell>
          <cell r="R44">
            <v>-26184.057448932781</v>
          </cell>
          <cell r="U44">
            <v>-38.785450228014781</v>
          </cell>
          <cell r="V44">
            <v>8772.0574489327846</v>
          </cell>
          <cell r="X44">
            <v>12.993715670171497</v>
          </cell>
        </row>
        <row r="45">
          <cell r="A45" t="str">
            <v>Jan-Cil Russia</v>
          </cell>
          <cell r="C45">
            <v>26303</v>
          </cell>
          <cell r="D45">
            <v>27814</v>
          </cell>
          <cell r="E45">
            <v>0</v>
          </cell>
          <cell r="G45">
            <v>-1511</v>
          </cell>
          <cell r="H45">
            <v>-5.4325159991371255</v>
          </cell>
          <cell r="I45">
            <v>-1511</v>
          </cell>
          <cell r="K45">
            <v>-5.4325159991371264</v>
          </cell>
          <cell r="L45">
            <v>0</v>
          </cell>
          <cell r="N45">
            <v>1.1368683772161603E-15</v>
          </cell>
          <cell r="O45">
            <v>26303</v>
          </cell>
          <cell r="Q45">
            <v>0</v>
          </cell>
          <cell r="R45">
            <v>26303</v>
          </cell>
          <cell r="U45">
            <v>0</v>
          </cell>
          <cell r="V45">
            <v>0</v>
          </cell>
          <cell r="X45">
            <v>0</v>
          </cell>
        </row>
        <row r="46">
          <cell r="A46" t="str">
            <v>Jan-Cil Hungary</v>
          </cell>
          <cell r="C46">
            <v>23782</v>
          </cell>
          <cell r="D46">
            <v>24163</v>
          </cell>
          <cell r="E46">
            <v>14468</v>
          </cell>
          <cell r="G46">
            <v>-381</v>
          </cell>
          <cell r="H46">
            <v>-1.5767909613872451</v>
          </cell>
          <cell r="I46">
            <v>-1567.0544367249713</v>
          </cell>
          <cell r="K46">
            <v>-6.4853471701567322</v>
          </cell>
          <cell r="L46">
            <v>1186.0544367249715</v>
          </cell>
          <cell r="N46">
            <v>4.908556208769487</v>
          </cell>
          <cell r="O46">
            <v>9314</v>
          </cell>
          <cell r="Q46">
            <v>64.376555156206805</v>
          </cell>
          <cell r="R46">
            <v>5525.9540667603551</v>
          </cell>
          <cell r="U46">
            <v>38.194318957425736</v>
          </cell>
          <cell r="V46">
            <v>3788.0459332396463</v>
          </cell>
          <cell r="X46">
            <v>26.182236198781077</v>
          </cell>
        </row>
        <row r="47">
          <cell r="A47" t="str">
            <v>Ttl New Europe</v>
          </cell>
          <cell r="B47" t="str">
            <v>Ttl New Europe</v>
          </cell>
          <cell r="C47">
            <v>173082</v>
          </cell>
          <cell r="D47">
            <v>173767</v>
          </cell>
          <cell r="E47">
            <v>145716</v>
          </cell>
          <cell r="G47">
            <v>-685</v>
          </cell>
          <cell r="H47">
            <v>-0.39420603451748604</v>
          </cell>
          <cell r="J47">
            <v>-8434.224704831513</v>
          </cell>
          <cell r="L47">
            <v>-4.8537551461621096</v>
          </cell>
          <cell r="N47">
            <v>7749.224704831513</v>
          </cell>
          <cell r="Q47">
            <v>4.4595491116446233</v>
          </cell>
          <cell r="S47">
            <v>27366</v>
          </cell>
          <cell r="V47">
            <v>18.78036728979659</v>
          </cell>
          <cell r="X47">
            <v>9250.9573845651812</v>
          </cell>
          <cell r="Z47">
            <v>6.3486215546440885</v>
          </cell>
          <cell r="AA47">
            <v>18115.042615434821</v>
          </cell>
          <cell r="AC47">
            <v>12.431745735152505</v>
          </cell>
        </row>
        <row r="48">
          <cell r="A48" t="str">
            <v>Jan-Cil Greece</v>
          </cell>
          <cell r="C48">
            <v>114325</v>
          </cell>
          <cell r="D48">
            <v>107730</v>
          </cell>
          <cell r="E48">
            <v>86580</v>
          </cell>
          <cell r="G48">
            <v>6595</v>
          </cell>
          <cell r="H48">
            <v>6.1217859463473498</v>
          </cell>
          <cell r="I48">
            <v>-3987.8847066045369</v>
          </cell>
          <cell r="K48">
            <v>-3.7017401899234539</v>
          </cell>
          <cell r="L48">
            <v>10582.884706604536</v>
          </cell>
          <cell r="N48">
            <v>9.8235261362708055</v>
          </cell>
          <cell r="O48">
            <v>27745</v>
          </cell>
          <cell r="Q48">
            <v>32.045507045507051</v>
          </cell>
          <cell r="R48">
            <v>7725.7541423386438</v>
          </cell>
          <cell r="U48">
            <v>8.9232549576560913</v>
          </cell>
          <cell r="V48">
            <v>20019.245857661357</v>
          </cell>
          <cell r="X48">
            <v>23.122252087850963</v>
          </cell>
        </row>
        <row r="49">
          <cell r="A49" t="str">
            <v>Jan-Cil Italy</v>
          </cell>
          <cell r="C49">
            <v>159847</v>
          </cell>
          <cell r="D49">
            <v>135454</v>
          </cell>
          <cell r="E49">
            <v>113114</v>
          </cell>
          <cell r="G49">
            <v>24393</v>
          </cell>
          <cell r="H49">
            <v>18.008327550312284</v>
          </cell>
          <cell r="I49">
            <v>9599.1339211741033</v>
          </cell>
          <cell r="K49">
            <v>7.0866374718901648</v>
          </cell>
          <cell r="L49">
            <v>14793.866078825897</v>
          </cell>
          <cell r="N49">
            <v>10.92169007842212</v>
          </cell>
          <cell r="O49">
            <v>46733</v>
          </cell>
          <cell r="Q49">
            <v>41.314956592464242</v>
          </cell>
          <cell r="R49">
            <v>18743.335738327998</v>
          </cell>
          <cell r="U49">
            <v>16.570305831575222</v>
          </cell>
          <cell r="V49">
            <v>27989.664261672006</v>
          </cell>
          <cell r="X49">
            <v>24.744650760889026</v>
          </cell>
        </row>
        <row r="50">
          <cell r="A50" t="str">
            <v>Ttl Cermak</v>
          </cell>
          <cell r="B50" t="str">
            <v>Ttl Cermak</v>
          </cell>
          <cell r="C50">
            <v>539204</v>
          </cell>
          <cell r="D50">
            <v>511806</v>
          </cell>
          <cell r="E50">
            <v>423845</v>
          </cell>
          <cell r="G50">
            <v>27398</v>
          </cell>
          <cell r="H50">
            <v>5.3532002360269324</v>
          </cell>
          <cell r="J50">
            <v>-13137.604502334289</v>
          </cell>
          <cell r="L50">
            <v>-2.5669109979824949</v>
          </cell>
          <cell r="N50">
            <v>40535.604502334289</v>
          </cell>
          <cell r="Q50">
            <v>7.9201112340094282</v>
          </cell>
          <cell r="S50">
            <v>115359</v>
          </cell>
          <cell r="V50">
            <v>27.217261027026385</v>
          </cell>
          <cell r="X50">
            <v>33176.475582867497</v>
          </cell>
          <cell r="Z50">
            <v>7.8275019365257359</v>
          </cell>
          <cell r="AA50">
            <v>82182.524417132488</v>
          </cell>
          <cell r="AC50">
            <v>19.389759090500643</v>
          </cell>
        </row>
        <row r="51">
          <cell r="A51" t="str">
            <v>Jan-Cil France</v>
          </cell>
          <cell r="C51">
            <v>308254</v>
          </cell>
          <cell r="D51">
            <v>299014</v>
          </cell>
          <cell r="E51">
            <v>245288</v>
          </cell>
          <cell r="G51">
            <v>9240</v>
          </cell>
          <cell r="H51">
            <v>3.0901563137511956</v>
          </cell>
          <cell r="I51">
            <v>-19289.512708726379</v>
          </cell>
          <cell r="K51">
            <v>-6.4510399876682634</v>
          </cell>
          <cell r="L51">
            <v>28529.512708726375</v>
          </cell>
          <cell r="N51">
            <v>9.5411963014194576</v>
          </cell>
          <cell r="O51">
            <v>62966</v>
          </cell>
          <cell r="Q51">
            <v>25.670232542969895</v>
          </cell>
          <cell r="R51">
            <v>8989.1356829077213</v>
          </cell>
          <cell r="U51">
            <v>3.6647270485746226</v>
          </cell>
          <cell r="V51">
            <v>53976.864317092281</v>
          </cell>
          <cell r="X51">
            <v>22.005505494395269</v>
          </cell>
        </row>
        <row r="52">
          <cell r="A52" t="str">
            <v>Ttl Pharm France</v>
          </cell>
          <cell r="B52" t="str">
            <v>Ttl Pharm France</v>
          </cell>
          <cell r="C52">
            <v>308254</v>
          </cell>
          <cell r="D52">
            <v>299014</v>
          </cell>
          <cell r="E52">
            <v>245288</v>
          </cell>
          <cell r="G52">
            <v>9240</v>
          </cell>
          <cell r="H52">
            <v>3.0901563137511956</v>
          </cell>
          <cell r="J52">
            <v>-19289.512708726379</v>
          </cell>
          <cell r="L52">
            <v>-6.4510399876682616</v>
          </cell>
          <cell r="N52">
            <v>28529.512708726375</v>
          </cell>
          <cell r="Q52">
            <v>9.5411963014194576</v>
          </cell>
          <cell r="S52">
            <v>62966</v>
          </cell>
          <cell r="V52">
            <v>25.670232542969895</v>
          </cell>
          <cell r="X52">
            <v>8989.1356829077213</v>
          </cell>
          <cell r="Z52">
            <v>3.6647270485746213</v>
          </cell>
          <cell r="AA52">
            <v>53976.864317092281</v>
          </cell>
          <cell r="AC52">
            <v>22.005505494395276</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YTD
Elimination: Exclude All
Non-Operating Co's: Excluded</v>
          </cell>
          <cell r="T55" t="str">
            <v xml:space="preserve">Page 2 of 3
Date : 07/28/03
Time : 11:11:42
</v>
          </cell>
        </row>
        <row r="59">
          <cell r="G59" t="str">
            <v>2003 JUL ACTUAL vs 2003 JUL BPY1</v>
          </cell>
          <cell r="O59" t="str">
            <v xml:space="preserve">2003 JUL ACTUAL vs 2002 JUL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JUL ACTUAL</v>
          </cell>
          <cell r="D62" t="str">
            <v>JUL BPY1</v>
          </cell>
          <cell r="E62" t="str">
            <v>JUL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165598</v>
          </cell>
          <cell r="D65">
            <v>157300</v>
          </cell>
          <cell r="E65">
            <v>123698</v>
          </cell>
          <cell r="G65">
            <v>8298</v>
          </cell>
          <cell r="H65">
            <v>5.2752701843610934</v>
          </cell>
          <cell r="I65">
            <v>4309.3086570510568</v>
          </cell>
          <cell r="K65">
            <v>2.7395477794348739</v>
          </cell>
          <cell r="L65">
            <v>3988.6913429489437</v>
          </cell>
          <cell r="N65">
            <v>2.535722404926219</v>
          </cell>
          <cell r="O65">
            <v>41900</v>
          </cell>
          <cell r="Q65">
            <v>33.87281928567964</v>
          </cell>
          <cell r="R65">
            <v>26131.571074555712</v>
          </cell>
          <cell r="U65">
            <v>21.125297963229567</v>
          </cell>
          <cell r="V65">
            <v>15768.428925444285</v>
          </cell>
          <cell r="X65">
            <v>12.747521322450066</v>
          </cell>
        </row>
        <row r="66">
          <cell r="A66" t="str">
            <v>Jan-Cil So. Africa</v>
          </cell>
          <cell r="C66">
            <v>24704</v>
          </cell>
          <cell r="D66">
            <v>20648</v>
          </cell>
          <cell r="E66">
            <v>17447</v>
          </cell>
          <cell r="G66">
            <v>4056</v>
          </cell>
          <cell r="H66">
            <v>19.643549012010848</v>
          </cell>
          <cell r="I66">
            <v>-379.80648906146786</v>
          </cell>
          <cell r="K66">
            <v>-1.8394347591121072</v>
          </cell>
          <cell r="L66">
            <v>4435.8064890614678</v>
          </cell>
          <cell r="N66">
            <v>21.482983771122953</v>
          </cell>
          <cell r="O66">
            <v>7257</v>
          </cell>
          <cell r="Q66">
            <v>41.594543474522844</v>
          </cell>
          <cell r="R66">
            <v>586.5063123063627</v>
          </cell>
          <cell r="U66">
            <v>3.3616456256454565</v>
          </cell>
          <cell r="V66">
            <v>6670.4936876936372</v>
          </cell>
          <cell r="X66">
            <v>38.232897848877379</v>
          </cell>
        </row>
        <row r="67">
          <cell r="A67" t="str">
            <v>Ttl McDonald</v>
          </cell>
          <cell r="B67" t="str">
            <v>Ttl McDonald</v>
          </cell>
          <cell r="C67">
            <v>190302</v>
          </cell>
          <cell r="D67">
            <v>177948</v>
          </cell>
          <cell r="E67">
            <v>141145</v>
          </cell>
          <cell r="G67">
            <v>12354</v>
          </cell>
          <cell r="H67">
            <v>6.9424775777193339</v>
          </cell>
          <cell r="J67">
            <v>3929.5021679895885</v>
          </cell>
          <cell r="L67">
            <v>2.2082305887054581</v>
          </cell>
          <cell r="N67">
            <v>8424.497832010411</v>
          </cell>
          <cell r="Q67">
            <v>4.734246989013875</v>
          </cell>
          <cell r="S67">
            <v>49157</v>
          </cell>
          <cell r="V67">
            <v>34.827305253462754</v>
          </cell>
          <cell r="X67">
            <v>26718.077386862078</v>
          </cell>
          <cell r="Z67">
            <v>18.929524522202044</v>
          </cell>
          <cell r="AA67">
            <v>22438.922613137922</v>
          </cell>
          <cell r="AC67">
            <v>15.897780731260717</v>
          </cell>
        </row>
        <row r="68">
          <cell r="A68" t="str">
            <v>Jan-Cil Austria</v>
          </cell>
          <cell r="C68">
            <v>50190</v>
          </cell>
          <cell r="D68">
            <v>55850</v>
          </cell>
          <cell r="E68">
            <v>48859</v>
          </cell>
          <cell r="G68">
            <v>-5660</v>
          </cell>
          <cell r="H68">
            <v>-10.134288272157567</v>
          </cell>
          <cell r="I68">
            <v>-10305.481799099374</v>
          </cell>
          <cell r="K68">
            <v>-18.452071260697178</v>
          </cell>
          <cell r="L68">
            <v>4645.4817990993743</v>
          </cell>
          <cell r="N68">
            <v>8.3177829885396086</v>
          </cell>
          <cell r="O68">
            <v>1331</v>
          </cell>
          <cell r="Q68">
            <v>2.7241654556990524</v>
          </cell>
          <cell r="R68">
            <v>-7457.143472343917</v>
          </cell>
          <cell r="U68">
            <v>-15.262578997408701</v>
          </cell>
          <cell r="V68">
            <v>8788.1434723439161</v>
          </cell>
          <cell r="X68">
            <v>17.986744453107754</v>
          </cell>
        </row>
        <row r="69">
          <cell r="A69" t="str">
            <v>Jan-Cil Germany</v>
          </cell>
          <cell r="C69">
            <v>228050</v>
          </cell>
          <cell r="D69">
            <v>193124</v>
          </cell>
          <cell r="E69">
            <v>158818</v>
          </cell>
          <cell r="G69">
            <v>34926</v>
          </cell>
          <cell r="H69">
            <v>18.084753836913073</v>
          </cell>
          <cell r="I69">
            <v>13815.255090976067</v>
          </cell>
          <cell r="K69">
            <v>7.1535671853193117</v>
          </cell>
          <cell r="L69">
            <v>21110.744909023932</v>
          </cell>
          <cell r="N69">
            <v>10.931186651593757</v>
          </cell>
          <cell r="O69">
            <v>69232</v>
          </cell>
          <cell r="Q69">
            <v>43.592036167185078</v>
          </cell>
          <cell r="R69">
            <v>29300.12344362049</v>
          </cell>
          <cell r="U69">
            <v>18.448868165837936</v>
          </cell>
          <cell r="V69">
            <v>39931.876556379517</v>
          </cell>
          <cell r="X69">
            <v>25.143168001347131</v>
          </cell>
        </row>
        <row r="70">
          <cell r="A70" t="str">
            <v>Jan-Cil Switzerland</v>
          </cell>
          <cell r="C70">
            <v>41153</v>
          </cell>
          <cell r="D70">
            <v>40937</v>
          </cell>
          <cell r="E70">
            <v>35921</v>
          </cell>
          <cell r="G70">
            <v>216</v>
          </cell>
          <cell r="H70">
            <v>0.5276400322446686</v>
          </cell>
          <cell r="I70">
            <v>-2860.1346464966564</v>
          </cell>
          <cell r="K70">
            <v>-6.9866737828777286</v>
          </cell>
          <cell r="L70">
            <v>3076.1346464966564</v>
          </cell>
          <cell r="N70">
            <v>7.5143138151223967</v>
          </cell>
          <cell r="O70">
            <v>5232</v>
          </cell>
          <cell r="Q70">
            <v>14.565296066367862</v>
          </cell>
          <cell r="R70">
            <v>-1311.927611347224</v>
          </cell>
          <cell r="U70">
            <v>-3.6522580422238353</v>
          </cell>
          <cell r="V70">
            <v>6543.9276113472242</v>
          </cell>
          <cell r="X70">
            <v>18.217554108591699</v>
          </cell>
        </row>
        <row r="71">
          <cell r="A71" t="str">
            <v>Ttl Peeters</v>
          </cell>
          <cell r="B71" t="str">
            <v>Ttl Peeters</v>
          </cell>
          <cell r="C71">
            <v>319393</v>
          </cell>
          <cell r="D71">
            <v>289911</v>
          </cell>
          <cell r="E71">
            <v>243598</v>
          </cell>
          <cell r="G71">
            <v>29482</v>
          </cell>
          <cell r="H71">
            <v>10.16932782819555</v>
          </cell>
          <cell r="J71">
            <v>649.63864538003577</v>
          </cell>
          <cell r="L71">
            <v>0.22408209601568616</v>
          </cell>
          <cell r="N71">
            <v>28832.361354619963</v>
          </cell>
          <cell r="Q71">
            <v>9.9452457321798633</v>
          </cell>
          <cell r="S71">
            <v>75795</v>
          </cell>
          <cell r="V71">
            <v>31.114787477729703</v>
          </cell>
          <cell r="X71">
            <v>20531.052359929352</v>
          </cell>
          <cell r="Z71">
            <v>8.4282516112321755</v>
          </cell>
          <cell r="AA71">
            <v>55263.947640070648</v>
          </cell>
          <cell r="AC71">
            <v>22.686535866497522</v>
          </cell>
        </row>
        <row r="72">
          <cell r="A72" t="str">
            <v>Jan-Cil Portugal</v>
          </cell>
          <cell r="C72">
            <v>40824</v>
          </cell>
          <cell r="D72">
            <v>40374</v>
          </cell>
          <cell r="E72">
            <v>32346</v>
          </cell>
          <cell r="G72">
            <v>450</v>
          </cell>
          <cell r="H72">
            <v>1.1145786892554614</v>
          </cell>
          <cell r="I72">
            <v>-3331.3534506290785</v>
          </cell>
          <cell r="K72">
            <v>-8.2512345832195919</v>
          </cell>
          <cell r="L72">
            <v>3781.353450629078</v>
          </cell>
          <cell r="N72">
            <v>9.3658132724750534</v>
          </cell>
          <cell r="O72">
            <v>8478</v>
          </cell>
          <cell r="Q72">
            <v>26.210350584307179</v>
          </cell>
          <cell r="R72">
            <v>1329.836674926785</v>
          </cell>
          <cell r="U72">
            <v>4.1112863257490417</v>
          </cell>
          <cell r="V72">
            <v>7148.1633250732148</v>
          </cell>
          <cell r="X72">
            <v>22.099064258558137</v>
          </cell>
        </row>
        <row r="73">
          <cell r="A73" t="str">
            <v>Jan-Cil Spain</v>
          </cell>
          <cell r="C73">
            <v>186537</v>
          </cell>
          <cell r="D73">
            <v>178446</v>
          </cell>
          <cell r="E73">
            <v>141676</v>
          </cell>
          <cell r="G73">
            <v>8091</v>
          </cell>
          <cell r="H73">
            <v>4.5341447832957869</v>
          </cell>
          <cell r="I73">
            <v>-9174.2512311121827</v>
          </cell>
          <cell r="K73">
            <v>-5.1411918625871031</v>
          </cell>
          <cell r="L73">
            <v>17265.251231112183</v>
          </cell>
          <cell r="N73">
            <v>9.67533664588289</v>
          </cell>
          <cell r="O73">
            <v>44861</v>
          </cell>
          <cell r="Q73">
            <v>31.664502103390838</v>
          </cell>
          <cell r="R73">
            <v>12198.073793099014</v>
          </cell>
          <cell r="U73">
            <v>8.6098377940505202</v>
          </cell>
          <cell r="V73">
            <v>32662.926206900982</v>
          </cell>
          <cell r="X73">
            <v>23.054664309340314</v>
          </cell>
        </row>
        <row r="74">
          <cell r="A74" t="str">
            <v>Ttl Sotoca</v>
          </cell>
          <cell r="B74" t="str">
            <v>Ttl Sotoca</v>
          </cell>
          <cell r="C74">
            <v>227361</v>
          </cell>
          <cell r="D74">
            <v>218820</v>
          </cell>
          <cell r="E74">
            <v>174022</v>
          </cell>
          <cell r="G74">
            <v>8541</v>
          </cell>
          <cell r="H74">
            <v>3.9032081162599397</v>
          </cell>
          <cell r="J74">
            <v>-12505.604681741261</v>
          </cell>
          <cell r="L74">
            <v>-5.7150190484147974</v>
          </cell>
          <cell r="N74">
            <v>21046.604681741261</v>
          </cell>
          <cell r="Q74">
            <v>9.6182271646747353</v>
          </cell>
          <cell r="S74">
            <v>53339</v>
          </cell>
          <cell r="V74">
            <v>30.650722322464972</v>
          </cell>
          <cell r="X74">
            <v>13527.910468025799</v>
          </cell>
          <cell r="Z74">
            <v>7.773678309653838</v>
          </cell>
          <cell r="AA74">
            <v>39811.089531974198</v>
          </cell>
          <cell r="AC74">
            <v>22.877044012811133</v>
          </cell>
        </row>
        <row r="75">
          <cell r="A75" t="str">
            <v>Jan-Cil Egypt</v>
          </cell>
          <cell r="C75">
            <v>1404</v>
          </cell>
          <cell r="D75">
            <v>4290</v>
          </cell>
          <cell r="E75">
            <v>2817</v>
          </cell>
          <cell r="G75">
            <v>-2886</v>
          </cell>
          <cell r="H75">
            <v>-67.272727272727266</v>
          </cell>
          <cell r="I75">
            <v>-2604.5037821482601</v>
          </cell>
          <cell r="K75">
            <v>-60.711043872919817</v>
          </cell>
          <cell r="L75">
            <v>-281.49621785174008</v>
          </cell>
          <cell r="N75">
            <v>-6.5616833998074435</v>
          </cell>
          <cell r="O75">
            <v>-1413</v>
          </cell>
          <cell r="Q75">
            <v>-50.159744408945691</v>
          </cell>
          <cell r="R75">
            <v>-1126.6698243992607</v>
          </cell>
          <cell r="U75">
            <v>-39.995378927911283</v>
          </cell>
          <cell r="V75">
            <v>-286.33017560073932</v>
          </cell>
          <cell r="X75">
            <v>-10.164365481034411</v>
          </cell>
        </row>
        <row r="76">
          <cell r="A76" t="str">
            <v>Jan-Cil Israel</v>
          </cell>
          <cell r="C76">
            <v>8164</v>
          </cell>
          <cell r="D76">
            <v>7357</v>
          </cell>
          <cell r="E76">
            <v>6257</v>
          </cell>
          <cell r="G76">
            <v>807</v>
          </cell>
          <cell r="H76">
            <v>10.969145031942366</v>
          </cell>
          <cell r="I76">
            <v>689.66532070648373</v>
          </cell>
          <cell r="K76">
            <v>9.3742737624912849</v>
          </cell>
          <cell r="L76">
            <v>117.33467929351625</v>
          </cell>
          <cell r="N76">
            <v>1.5948712694510847</v>
          </cell>
          <cell r="O76">
            <v>1907</v>
          </cell>
          <cell r="Q76">
            <v>30.477864791433596</v>
          </cell>
          <cell r="R76">
            <v>1729.6531172661626</v>
          </cell>
          <cell r="U76">
            <v>27.643489168390001</v>
          </cell>
          <cell r="V76">
            <v>177.3468827338377</v>
          </cell>
          <cell r="X76">
            <v>2.8343756230435977</v>
          </cell>
        </row>
        <row r="77">
          <cell r="A77" t="str">
            <v>Jan-Cil ME/W Africa</v>
          </cell>
          <cell r="C77">
            <v>106625</v>
          </cell>
          <cell r="D77">
            <v>103795</v>
          </cell>
          <cell r="E77">
            <v>99829</v>
          </cell>
          <cell r="G77">
            <v>2830</v>
          </cell>
          <cell r="H77">
            <v>2.7265282528060117</v>
          </cell>
          <cell r="I77">
            <v>-7038.9701126567497</v>
          </cell>
          <cell r="K77">
            <v>-6.7816080858006158</v>
          </cell>
          <cell r="L77">
            <v>9868.9701126567506</v>
          </cell>
          <cell r="N77">
            <v>9.5081363386066275</v>
          </cell>
          <cell r="O77">
            <v>6796</v>
          </cell>
          <cell r="Q77">
            <v>6.8076410662232423</v>
          </cell>
          <cell r="R77">
            <v>-11874.62407277306</v>
          </cell>
          <cell r="U77">
            <v>-11.894964462003086</v>
          </cell>
          <cell r="V77">
            <v>18670.624072773062</v>
          </cell>
          <cell r="X77">
            <v>18.702605528226329</v>
          </cell>
        </row>
        <row r="78">
          <cell r="A78" t="str">
            <v>Jan-Cil Pakistan</v>
          </cell>
          <cell r="C78">
            <v>5350</v>
          </cell>
          <cell r="D78">
            <v>5469</v>
          </cell>
          <cell r="E78">
            <v>4658</v>
          </cell>
          <cell r="G78">
            <v>-119</v>
          </cell>
          <cell r="H78">
            <v>-2.1759005302614738</v>
          </cell>
          <cell r="I78">
            <v>-161.54113448240139</v>
          </cell>
          <cell r="K78">
            <v>-2.9537600015067</v>
          </cell>
          <cell r="L78">
            <v>42.541134482401397</v>
          </cell>
          <cell r="N78">
            <v>0.77785947124522614</v>
          </cell>
          <cell r="O78">
            <v>692</v>
          </cell>
          <cell r="Q78">
            <v>14.856161442679264</v>
          </cell>
          <cell r="R78">
            <v>504.14789961752587</v>
          </cell>
          <cell r="U78">
            <v>10.823269635412748</v>
          </cell>
          <cell r="V78">
            <v>187.85210038247411</v>
          </cell>
          <cell r="X78">
            <v>4.0328918072665143</v>
          </cell>
        </row>
        <row r="79">
          <cell r="A79" t="str">
            <v>Jan-Cil Turkey</v>
          </cell>
          <cell r="C79">
            <v>17129</v>
          </cell>
          <cell r="D79">
            <v>13835</v>
          </cell>
          <cell r="E79">
            <v>10914</v>
          </cell>
          <cell r="G79">
            <v>3294</v>
          </cell>
          <cell r="H79">
            <v>23.809179616913624</v>
          </cell>
          <cell r="I79">
            <v>3294</v>
          </cell>
          <cell r="K79">
            <v>23.809179616913624</v>
          </cell>
          <cell r="L79">
            <v>0</v>
          </cell>
          <cell r="N79">
            <v>0</v>
          </cell>
          <cell r="O79">
            <v>6215</v>
          </cell>
          <cell r="Q79">
            <v>56.945207989737945</v>
          </cell>
          <cell r="R79">
            <v>6215</v>
          </cell>
          <cell r="U79">
            <v>56.945207989737945</v>
          </cell>
          <cell r="V79">
            <v>0</v>
          </cell>
          <cell r="X79">
            <v>0</v>
          </cell>
        </row>
        <row r="80">
          <cell r="A80" t="str">
            <v>Ttl MEWA</v>
          </cell>
          <cell r="B80" t="str">
            <v>Ttl MEWA</v>
          </cell>
          <cell r="C80">
            <v>138672</v>
          </cell>
          <cell r="D80">
            <v>134746</v>
          </cell>
          <cell r="E80">
            <v>124475</v>
          </cell>
          <cell r="G80">
            <v>3926</v>
          </cell>
          <cell r="H80">
            <v>2.9136300892048745</v>
          </cell>
          <cell r="J80">
            <v>-5821.3497085809267</v>
          </cell>
          <cell r="L80">
            <v>-4.320239345569389</v>
          </cell>
          <cell r="N80">
            <v>9747.3497085809286</v>
          </cell>
          <cell r="Q80">
            <v>7.233869434774264</v>
          </cell>
          <cell r="S80">
            <v>14197</v>
          </cell>
          <cell r="V80">
            <v>11.405503113074912</v>
          </cell>
          <cell r="X80">
            <v>-4552.4928802886352</v>
          </cell>
          <cell r="Z80">
            <v>-3.6573551960543362</v>
          </cell>
          <cell r="AA80">
            <v>18749.492880288635</v>
          </cell>
          <cell r="AC80">
            <v>15.062858309129247</v>
          </cell>
        </row>
        <row r="81">
          <cell r="A81" t="str">
            <v>Jan-Cil Belgium</v>
          </cell>
          <cell r="C81">
            <v>108331</v>
          </cell>
          <cell r="D81">
            <v>113813</v>
          </cell>
          <cell r="E81">
            <v>90996</v>
          </cell>
          <cell r="G81">
            <v>-5482</v>
          </cell>
          <cell r="H81">
            <v>-4.8166729635454661</v>
          </cell>
          <cell r="I81">
            <v>-15512.257714079458</v>
          </cell>
          <cell r="K81">
            <v>-13.629600936693926</v>
          </cell>
          <cell r="L81">
            <v>10030.257714079458</v>
          </cell>
          <cell r="N81">
            <v>8.812927973148458</v>
          </cell>
          <cell r="O81">
            <v>17335</v>
          </cell>
          <cell r="Q81">
            <v>19.050287924743945</v>
          </cell>
          <cell r="R81">
            <v>-1633.1587756000881</v>
          </cell>
          <cell r="U81">
            <v>-1.7947588636864127</v>
          </cell>
          <cell r="V81">
            <v>18968.158775600088</v>
          </cell>
          <cell r="X81">
            <v>20.845046788430356</v>
          </cell>
        </row>
        <row r="82">
          <cell r="A82" t="str">
            <v>Jan-Cil Holland</v>
          </cell>
          <cell r="C82">
            <v>61251</v>
          </cell>
          <cell r="D82">
            <v>67690</v>
          </cell>
          <cell r="E82">
            <v>56177</v>
          </cell>
          <cell r="G82">
            <v>-6439</v>
          </cell>
          <cell r="H82">
            <v>-9.5124833801152313</v>
          </cell>
          <cell r="I82">
            <v>-12113.907077943222</v>
          </cell>
          <cell r="K82">
            <v>-17.896154643142594</v>
          </cell>
          <cell r="L82">
            <v>5674.9070779432241</v>
          </cell>
          <cell r="N82">
            <v>8.3836712630273595</v>
          </cell>
          <cell r="O82">
            <v>5074</v>
          </cell>
          <cell r="Q82">
            <v>9.0321661890097378</v>
          </cell>
          <cell r="R82">
            <v>-5650.9462180786386</v>
          </cell>
          <cell r="U82">
            <v>-10.059181191730849</v>
          </cell>
          <cell r="V82">
            <v>10724.94621807864</v>
          </cell>
          <cell r="X82">
            <v>19.091347380740586</v>
          </cell>
        </row>
        <row r="83">
          <cell r="A83" t="str">
            <v>Ttl Van Steenbergen</v>
          </cell>
          <cell r="B83" t="str">
            <v>Ttl Van Steenbergen</v>
          </cell>
          <cell r="C83">
            <v>308254</v>
          </cell>
          <cell r="D83">
            <v>316249</v>
          </cell>
          <cell r="E83">
            <v>271648</v>
          </cell>
          <cell r="G83">
            <v>-7995</v>
          </cell>
          <cell r="H83">
            <v>-2.5280712350078578</v>
          </cell>
          <cell r="J83">
            <v>-33447.514500603604</v>
          </cell>
          <cell r="L83">
            <v>-10.57632261306869</v>
          </cell>
          <cell r="N83">
            <v>25452.514500603604</v>
          </cell>
          <cell r="Q83">
            <v>8.0482513780608294</v>
          </cell>
          <cell r="S83">
            <v>36606</v>
          </cell>
          <cell r="V83">
            <v>13.475527152785958</v>
          </cell>
          <cell r="X83">
            <v>-11836.597873967359</v>
          </cell>
          <cell r="Z83">
            <v>-4.3573292915712116</v>
          </cell>
          <cell r="AA83">
            <v>48442.597873967366</v>
          </cell>
          <cell r="AC83">
            <v>17.832856444357173</v>
          </cell>
        </row>
        <row r="85">
          <cell r="A85" t="str">
            <v>Ttl Gorsky</v>
          </cell>
          <cell r="B85" t="str">
            <v>Ttl Gorsky</v>
          </cell>
          <cell r="C85">
            <v>1892768</v>
          </cell>
          <cell r="D85">
            <v>1813748</v>
          </cell>
          <cell r="E85">
            <v>1499546</v>
          </cell>
          <cell r="G85">
            <v>79020</v>
          </cell>
          <cell r="H85">
            <v>4.3567243078972382</v>
          </cell>
          <cell r="J85">
            <v>-73801.095580035922</v>
          </cell>
          <cell r="L85">
            <v>-4.0689828785496074</v>
          </cell>
          <cell r="N85">
            <v>152821.09558003594</v>
          </cell>
          <cell r="Q85">
            <v>8.4257071864468465</v>
          </cell>
          <cell r="S85">
            <v>393222</v>
          </cell>
          <cell r="V85">
            <v>26.222736748322497</v>
          </cell>
          <cell r="X85">
            <v>91106.053606625093</v>
          </cell>
          <cell r="Z85">
            <v>6.0755757813781717</v>
          </cell>
          <cell r="AA85">
            <v>302115.94639337488</v>
          </cell>
          <cell r="AC85">
            <v>20.147160966944327</v>
          </cell>
        </row>
        <row r="86">
          <cell r="A86" t="str">
            <v>Jan-Cil Argentina</v>
          </cell>
          <cell r="C86">
            <v>10156</v>
          </cell>
          <cell r="D86">
            <v>9498</v>
          </cell>
          <cell r="E86">
            <v>11054</v>
          </cell>
          <cell r="G86">
            <v>658</v>
          </cell>
          <cell r="H86">
            <v>6.9277742682670045</v>
          </cell>
          <cell r="I86">
            <v>-942.42746254287249</v>
          </cell>
          <cell r="K86">
            <v>-9.9223780010830964</v>
          </cell>
          <cell r="L86">
            <v>1600.4274625428725</v>
          </cell>
          <cell r="N86">
            <v>16.850152269350101</v>
          </cell>
          <cell r="O86">
            <v>-898</v>
          </cell>
          <cell r="Q86">
            <v>-8.1237561063868284</v>
          </cell>
          <cell r="R86">
            <v>2058.3914421553086</v>
          </cell>
          <cell r="U86">
            <v>18.621236133122025</v>
          </cell>
          <cell r="V86">
            <v>-2956.3914421553086</v>
          </cell>
          <cell r="X86">
            <v>-26.744992239508857</v>
          </cell>
        </row>
        <row r="87">
          <cell r="A87" t="str">
            <v>Jan-Cil Brazil</v>
          </cell>
          <cell r="C87">
            <v>52979</v>
          </cell>
          <cell r="D87">
            <v>49988</v>
          </cell>
          <cell r="E87">
            <v>66734</v>
          </cell>
          <cell r="G87">
            <v>2991</v>
          </cell>
          <cell r="H87">
            <v>5.983436024645914</v>
          </cell>
          <cell r="I87">
            <v>-2242.1144573183547</v>
          </cell>
          <cell r="K87">
            <v>-4.4853053879298121</v>
          </cell>
          <cell r="L87">
            <v>5233.1144573183547</v>
          </cell>
          <cell r="N87">
            <v>10.468741412575728</v>
          </cell>
          <cell r="O87">
            <v>-13755</v>
          </cell>
          <cell r="Q87">
            <v>-20.611682200977015</v>
          </cell>
          <cell r="R87">
            <v>847.52043432726202</v>
          </cell>
          <cell r="U87">
            <v>1.2699979535577999</v>
          </cell>
          <cell r="V87">
            <v>-14602.520434327264</v>
          </cell>
          <cell r="X87">
            <v>-21.881680154534813</v>
          </cell>
        </row>
        <row r="88">
          <cell r="A88" t="str">
            <v>Jan-Cil Colombia</v>
          </cell>
          <cell r="C88">
            <v>5330</v>
          </cell>
          <cell r="D88">
            <v>5870</v>
          </cell>
          <cell r="E88">
            <v>6350</v>
          </cell>
          <cell r="G88">
            <v>-540</v>
          </cell>
          <cell r="H88">
            <v>-9.1993185689948884</v>
          </cell>
          <cell r="I88">
            <v>-100.3542319182278</v>
          </cell>
          <cell r="K88">
            <v>-1.7096121280788379</v>
          </cell>
          <cell r="L88">
            <v>-439.64576808177219</v>
          </cell>
          <cell r="N88">
            <v>-7.4897064409160512</v>
          </cell>
          <cell r="O88">
            <v>-1020</v>
          </cell>
          <cell r="Q88">
            <v>-16.062992125984252</v>
          </cell>
          <cell r="R88">
            <v>293.1778752539704</v>
          </cell>
          <cell r="U88">
            <v>4.6169744134483537</v>
          </cell>
          <cell r="V88">
            <v>-1313.1778752539703</v>
          </cell>
          <cell r="X88">
            <v>-20.679966539432609</v>
          </cell>
        </row>
        <row r="89">
          <cell r="A89" t="str">
            <v>Jan-Cil Mexico</v>
          </cell>
          <cell r="C89">
            <v>143674</v>
          </cell>
          <cell r="D89">
            <v>141498</v>
          </cell>
          <cell r="E89">
            <v>137978</v>
          </cell>
          <cell r="G89">
            <v>2176</v>
          </cell>
          <cell r="H89">
            <v>1.5378309234052778</v>
          </cell>
          <cell r="I89">
            <v>8007.2212123702857</v>
          </cell>
          <cell r="K89">
            <v>5.6588935620081449</v>
          </cell>
          <cell r="L89">
            <v>-5831.2212123702839</v>
          </cell>
          <cell r="N89">
            <v>-4.1210626386028686</v>
          </cell>
          <cell r="O89">
            <v>5696</v>
          </cell>
          <cell r="Q89">
            <v>4.1281943498238851</v>
          </cell>
          <cell r="R89">
            <v>24522.575519403828</v>
          </cell>
          <cell r="U89">
            <v>17.772815607853303</v>
          </cell>
          <cell r="V89">
            <v>-18826.575519403828</v>
          </cell>
          <cell r="X89">
            <v>-13.644621258029423</v>
          </cell>
        </row>
        <row r="90">
          <cell r="A90" t="str">
            <v>Jan-Cil Venezuela</v>
          </cell>
          <cell r="C90">
            <v>7383</v>
          </cell>
          <cell r="D90">
            <v>10085</v>
          </cell>
          <cell r="E90">
            <v>10255</v>
          </cell>
          <cell r="G90">
            <v>-2702</v>
          </cell>
          <cell r="H90">
            <v>-26.792265741199802</v>
          </cell>
          <cell r="I90">
            <v>-1176.7084265473527</v>
          </cell>
          <cell r="K90">
            <v>-11.667907055501763</v>
          </cell>
          <cell r="L90">
            <v>-1525.2915734526475</v>
          </cell>
          <cell r="N90">
            <v>-15.124358685698041</v>
          </cell>
          <cell r="O90">
            <v>-2872</v>
          </cell>
          <cell r="Q90">
            <v>-28.005850804485618</v>
          </cell>
          <cell r="R90">
            <v>2483.0367093044451</v>
          </cell>
          <cell r="U90">
            <v>24.212937194582594</v>
          </cell>
          <cell r="V90">
            <v>-5355.0367093044451</v>
          </cell>
          <cell r="X90">
            <v>-52.218787999068212</v>
          </cell>
        </row>
        <row r="91">
          <cell r="A91" t="str">
            <v>Ttl Latin Am</v>
          </cell>
          <cell r="B91" t="str">
            <v>Ttl Latin Am</v>
          </cell>
          <cell r="C91">
            <v>219522</v>
          </cell>
          <cell r="D91">
            <v>216939</v>
          </cell>
          <cell r="E91">
            <v>232371</v>
          </cell>
          <cell r="G91">
            <v>2583</v>
          </cell>
          <cell r="H91">
            <v>1.1906572815399721</v>
          </cell>
          <cell r="J91">
            <v>3545.6166340434779</v>
          </cell>
          <cell r="L91">
            <v>1.6343841513252468</v>
          </cell>
          <cell r="N91">
            <v>-962.6166340434778</v>
          </cell>
          <cell r="Q91">
            <v>-0.4437268697852747</v>
          </cell>
          <cell r="S91">
            <v>-12849</v>
          </cell>
          <cell r="V91">
            <v>-5.5295196044256816</v>
          </cell>
          <cell r="X91">
            <v>30204.701980444817</v>
          </cell>
          <cell r="Z91">
            <v>12.998481729839273</v>
          </cell>
          <cell r="AA91">
            <v>-43053.701980444828</v>
          </cell>
          <cell r="AC91">
            <v>-18.528001334264957</v>
          </cell>
        </row>
        <row r="92">
          <cell r="A92" t="str">
            <v>Janssen Pharm KK Japan</v>
          </cell>
          <cell r="C92">
            <v>297481</v>
          </cell>
          <cell r="D92">
            <v>278433</v>
          </cell>
          <cell r="E92">
            <v>241553</v>
          </cell>
          <cell r="G92">
            <v>19048</v>
          </cell>
          <cell r="H92">
            <v>6.8411431116282913</v>
          </cell>
          <cell r="I92">
            <v>10141.072485951674</v>
          </cell>
          <cell r="K92">
            <v>3.6421948856463402</v>
          </cell>
          <cell r="L92">
            <v>8906.927514048326</v>
          </cell>
          <cell r="N92">
            <v>3.1989482259819528</v>
          </cell>
          <cell r="O92">
            <v>55928</v>
          </cell>
          <cell r="Q92">
            <v>23.153510823711567</v>
          </cell>
          <cell r="R92">
            <v>34841.144545599316</v>
          </cell>
          <cell r="U92">
            <v>14.423809493402823</v>
          </cell>
          <cell r="V92">
            <v>21086.855454400684</v>
          </cell>
          <cell r="X92">
            <v>8.7297013303087443</v>
          </cell>
        </row>
        <row r="94">
          <cell r="A94" t="str">
            <v>Ttl Japan</v>
          </cell>
          <cell r="B94" t="str">
            <v>Ttl Japan</v>
          </cell>
          <cell r="C94">
            <v>297481</v>
          </cell>
          <cell r="D94">
            <v>278433</v>
          </cell>
          <cell r="E94">
            <v>241553</v>
          </cell>
          <cell r="G94">
            <v>19048</v>
          </cell>
          <cell r="H94">
            <v>6.8411431116282913</v>
          </cell>
          <cell r="J94">
            <v>10141.072485951674</v>
          </cell>
          <cell r="L94">
            <v>3.6421948856463402</v>
          </cell>
          <cell r="N94">
            <v>8906.927514048326</v>
          </cell>
          <cell r="Q94">
            <v>3.1989482259819528</v>
          </cell>
          <cell r="S94">
            <v>55928</v>
          </cell>
          <cell r="V94">
            <v>23.153510823711567</v>
          </cell>
          <cell r="X94">
            <v>34841.144545599316</v>
          </cell>
          <cell r="Z94">
            <v>14.423809493402823</v>
          </cell>
          <cell r="AA94">
            <v>21086.855454400684</v>
          </cell>
          <cell r="AC94">
            <v>8.7297013303087443</v>
          </cell>
        </row>
        <row r="95">
          <cell r="A95" t="str">
            <v>Janssen China</v>
          </cell>
          <cell r="C95">
            <v>182568</v>
          </cell>
          <cell r="D95">
            <v>177495</v>
          </cell>
          <cell r="E95">
            <v>166814</v>
          </cell>
          <cell r="G95">
            <v>5073</v>
          </cell>
          <cell r="H95">
            <v>2.8581086791177217</v>
          </cell>
          <cell r="I95">
            <v>5081.3480973239002</v>
          </cell>
          <cell r="K95">
            <v>2.8628119650265638</v>
          </cell>
          <cell r="L95">
            <v>-8.3480973239004381</v>
          </cell>
          <cell r="N95">
            <v>-4.703285908842645E-3</v>
          </cell>
          <cell r="O95">
            <v>15754</v>
          </cell>
          <cell r="Q95">
            <v>9.4440514585106765</v>
          </cell>
          <cell r="R95">
            <v>15761.691143857457</v>
          </cell>
          <cell r="U95">
            <v>9.4486620690454384</v>
          </cell>
          <cell r="V95">
            <v>-7.6911438574548816</v>
          </cell>
          <cell r="X95">
            <v>-4.6106105347632825E-3</v>
          </cell>
        </row>
        <row r="96">
          <cell r="A96" t="str">
            <v>Jan-Cil Australia</v>
          </cell>
          <cell r="C96">
            <v>65217</v>
          </cell>
          <cell r="D96">
            <v>63568</v>
          </cell>
          <cell r="E96">
            <v>55830</v>
          </cell>
          <cell r="G96">
            <v>1649</v>
          </cell>
          <cell r="H96">
            <v>2.5940724893027935</v>
          </cell>
          <cell r="I96">
            <v>-4608.0133669853058</v>
          </cell>
          <cell r="K96">
            <v>-7.2489513072384</v>
          </cell>
          <cell r="L96">
            <v>6257.0133669853049</v>
          </cell>
          <cell r="N96">
            <v>9.8430237965411926</v>
          </cell>
          <cell r="O96">
            <v>9387</v>
          </cell>
          <cell r="Q96">
            <v>16.813541106931758</v>
          </cell>
          <cell r="R96">
            <v>649.56588046845786</v>
          </cell>
          <cell r="U96">
            <v>1.1634710379159194</v>
          </cell>
          <cell r="V96">
            <v>8737.4341195315428</v>
          </cell>
          <cell r="X96">
            <v>15.65007006901584</v>
          </cell>
        </row>
        <row r="97">
          <cell r="A97" t="str">
            <v>Jan-Cil Hong Kong</v>
          </cell>
          <cell r="C97">
            <v>5375</v>
          </cell>
          <cell r="D97">
            <v>6912</v>
          </cell>
          <cell r="E97">
            <v>6531</v>
          </cell>
          <cell r="G97">
            <v>-1537</v>
          </cell>
          <cell r="H97">
            <v>-22.236689814814813</v>
          </cell>
          <cell r="I97">
            <v>-1534.7743922805716</v>
          </cell>
          <cell r="K97">
            <v>-22.20449062905919</v>
          </cell>
          <cell r="L97">
            <v>-2.2256077194283717</v>
          </cell>
          <cell r="N97">
            <v>-3.2199185755616783E-2</v>
          </cell>
          <cell r="O97">
            <v>-1156</v>
          </cell>
          <cell r="Q97">
            <v>-17.700199050681366</v>
          </cell>
          <cell r="R97">
            <v>-1155.7272370332557</v>
          </cell>
          <cell r="U97">
            <v>-17.696022615728921</v>
          </cell>
          <cell r="V97">
            <v>-0.27276296674404876</v>
          </cell>
          <cell r="X97">
            <v>-4.1764349524419228E-3</v>
          </cell>
        </row>
        <row r="98">
          <cell r="A98" t="str">
            <v>Jan-Cil India</v>
          </cell>
          <cell r="C98">
            <v>13650</v>
          </cell>
          <cell r="D98">
            <v>15655</v>
          </cell>
          <cell r="E98">
            <v>13605</v>
          </cell>
          <cell r="G98">
            <v>-2005</v>
          </cell>
          <cell r="H98">
            <v>-12.807409773235388</v>
          </cell>
          <cell r="I98">
            <v>-2280.5875033165298</v>
          </cell>
          <cell r="K98">
            <v>-14.567789864685592</v>
          </cell>
          <cell r="L98">
            <v>275.58750331653022</v>
          </cell>
          <cell r="N98">
            <v>1.7603800914502064</v>
          </cell>
          <cell r="O98">
            <v>45</v>
          </cell>
          <cell r="Q98">
            <v>0.33076074972436603</v>
          </cell>
          <cell r="R98">
            <v>-370.13110311511514</v>
          </cell>
          <cell r="U98">
            <v>-2.7205520258369358</v>
          </cell>
          <cell r="V98">
            <v>415.1311031151152</v>
          </cell>
          <cell r="X98">
            <v>3.051312775561303</v>
          </cell>
        </row>
        <row r="99">
          <cell r="A99" t="str">
            <v>Jan-Cil Korea</v>
          </cell>
          <cell r="C99">
            <v>61078</v>
          </cell>
          <cell r="D99">
            <v>65795</v>
          </cell>
          <cell r="E99">
            <v>55139</v>
          </cell>
          <cell r="G99">
            <v>-4717</v>
          </cell>
          <cell r="H99">
            <v>-7.1692377840261408</v>
          </cell>
          <cell r="I99">
            <v>-5131.9901075824182</v>
          </cell>
          <cell r="K99">
            <v>-7.799969766064927</v>
          </cell>
          <cell r="L99">
            <v>414.99010758241815</v>
          </cell>
          <cell r="N99">
            <v>0.63073198203878633</v>
          </cell>
          <cell r="O99">
            <v>5939</v>
          </cell>
          <cell r="Q99">
            <v>10.770960663051563</v>
          </cell>
          <cell r="R99">
            <v>2661.3412165386703</v>
          </cell>
          <cell r="U99">
            <v>4.826604067064455</v>
          </cell>
          <cell r="V99">
            <v>3277.6587834613306</v>
          </cell>
          <cell r="X99">
            <v>5.9443565959871085</v>
          </cell>
        </row>
        <row r="100">
          <cell r="A100" t="str">
            <v>Jan-Cil Philippines</v>
          </cell>
          <cell r="C100">
            <v>10598</v>
          </cell>
          <cell r="D100">
            <v>11214</v>
          </cell>
          <cell r="E100">
            <v>10250</v>
          </cell>
          <cell r="G100">
            <v>-616</v>
          </cell>
          <cell r="H100">
            <v>-5.4931335830212236</v>
          </cell>
          <cell r="I100">
            <v>-668.47431635067539</v>
          </cell>
          <cell r="K100">
            <v>-5.9610693450211834</v>
          </cell>
          <cell r="L100">
            <v>52.474316350675508</v>
          </cell>
          <cell r="N100">
            <v>0.46793576199996095</v>
          </cell>
          <cell r="O100">
            <v>348</v>
          </cell>
          <cell r="Q100">
            <v>3.3951219512195121</v>
          </cell>
          <cell r="R100">
            <v>894.19022077892112</v>
          </cell>
          <cell r="U100">
            <v>8.7238070319894732</v>
          </cell>
          <cell r="V100">
            <v>-546.19022077892089</v>
          </cell>
          <cell r="X100">
            <v>-5.3286850807699606</v>
          </cell>
        </row>
        <row r="101">
          <cell r="A101" t="str">
            <v>Jan-Cil S.M.</v>
          </cell>
          <cell r="C101">
            <v>16129</v>
          </cell>
          <cell r="D101">
            <v>12938</v>
          </cell>
          <cell r="E101">
            <v>13548</v>
          </cell>
          <cell r="G101">
            <v>3191</v>
          </cell>
          <cell r="H101">
            <v>24.663781109908797</v>
          </cell>
          <cell r="I101">
            <v>2984.0406166746743</v>
          </cell>
          <cell r="K101">
            <v>23.064156876446699</v>
          </cell>
          <cell r="L101">
            <v>206.95938332532592</v>
          </cell>
          <cell r="N101">
            <v>1.5996242334620956</v>
          </cell>
          <cell r="O101">
            <v>2581</v>
          </cell>
          <cell r="Q101">
            <v>19.050782403306762</v>
          </cell>
          <cell r="R101">
            <v>2017.3406181195462</v>
          </cell>
          <cell r="U101">
            <v>14.890320476229306</v>
          </cell>
          <cell r="V101">
            <v>563.65938188045402</v>
          </cell>
          <cell r="X101">
            <v>4.1604619270774581</v>
          </cell>
        </row>
        <row r="102">
          <cell r="A102" t="str">
            <v>Jan-Cil Indonesia</v>
          </cell>
          <cell r="C102">
            <v>7032</v>
          </cell>
          <cell r="D102">
            <v>7829</v>
          </cell>
          <cell r="E102">
            <v>6393</v>
          </cell>
          <cell r="G102">
            <v>-797</v>
          </cell>
          <cell r="H102">
            <v>-10.180099629582323</v>
          </cell>
          <cell r="I102">
            <v>-1039.641578350692</v>
          </cell>
          <cell r="K102">
            <v>-13.279366181513501</v>
          </cell>
          <cell r="L102">
            <v>242.64157835069216</v>
          </cell>
          <cell r="N102">
            <v>3.0992665519311813</v>
          </cell>
          <cell r="O102">
            <v>639</v>
          </cell>
          <cell r="Q102">
            <v>9.9953073674331296</v>
          </cell>
          <cell r="R102">
            <v>-25.59031076038465</v>
          </cell>
          <cell r="U102">
            <v>-0.40028641890168387</v>
          </cell>
          <cell r="V102">
            <v>664.59031076038457</v>
          </cell>
          <cell r="X102">
            <v>10.395593786334812</v>
          </cell>
        </row>
        <row r="103">
          <cell r="A103" t="str">
            <v>Jan-Cil Taiwan</v>
          </cell>
          <cell r="C103">
            <v>21307</v>
          </cell>
          <cell r="D103">
            <v>21292</v>
          </cell>
          <cell r="E103">
            <v>20615</v>
          </cell>
          <cell r="G103">
            <v>15</v>
          </cell>
          <cell r="H103">
            <v>7.044899492767237E-2</v>
          </cell>
          <cell r="I103">
            <v>-90.512224151829429</v>
          </cell>
          <cell r="K103">
            <v>-0.42509968134430504</v>
          </cell>
          <cell r="L103">
            <v>105.51222415182943</v>
          </cell>
          <cell r="N103">
            <v>0.4955486762719773</v>
          </cell>
          <cell r="O103">
            <v>692</v>
          </cell>
          <cell r="Q103">
            <v>3.3567790443851564</v>
          </cell>
          <cell r="R103">
            <v>768.84034079941637</v>
          </cell>
          <cell r="U103">
            <v>3.7295189949037901</v>
          </cell>
          <cell r="V103">
            <v>-76.840340799416296</v>
          </cell>
          <cell r="X103">
            <v>-0.37273995051863323</v>
          </cell>
        </row>
        <row r="104">
          <cell r="A104" t="str">
            <v>Jan-Cil Thailand</v>
          </cell>
          <cell r="C104">
            <v>17461</v>
          </cell>
          <cell r="D104">
            <v>17469</v>
          </cell>
          <cell r="E104">
            <v>16658</v>
          </cell>
          <cell r="G104">
            <v>-8</v>
          </cell>
          <cell r="H104">
            <v>-4.5795409010246722E-2</v>
          </cell>
          <cell r="I104">
            <v>-435.01784132008123</v>
          </cell>
          <cell r="K104">
            <v>-2.4902274962509661</v>
          </cell>
          <cell r="L104">
            <v>427.01784132008123</v>
          </cell>
          <cell r="N104">
            <v>2.4444320872407195</v>
          </cell>
          <cell r="O104">
            <v>803</v>
          </cell>
          <cell r="Q104">
            <v>4.8205066634650029</v>
          </cell>
          <cell r="R104">
            <v>568.20195033133848</v>
          </cell>
          <cell r="U104">
            <v>3.410985414403521</v>
          </cell>
          <cell r="V104">
            <v>234.79804966866155</v>
          </cell>
          <cell r="X104">
            <v>1.4095212490614812</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YTD
Elimination: Exclude All
Non-Operating Co's: Excluded</v>
          </cell>
          <cell r="T107" t="str">
            <v xml:space="preserve">Page 3 of 3
Date : 07/28/03
Time : 11:11:42
</v>
          </cell>
        </row>
        <row r="111">
          <cell r="G111" t="str">
            <v>2003 JUL ACTUAL vs 2003 JUL BPY1</v>
          </cell>
          <cell r="O111" t="str">
            <v xml:space="preserve">2003 JUL ACTUAL vs 2002 JUL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JUL ACTUAL</v>
          </cell>
          <cell r="D114" t="str">
            <v>JUL BPY1</v>
          </cell>
          <cell r="E114" t="str">
            <v>JUL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400415</v>
          </cell>
          <cell r="D117">
            <v>400167</v>
          </cell>
          <cell r="E117">
            <v>365383</v>
          </cell>
          <cell r="G117">
            <v>248</v>
          </cell>
          <cell r="H117">
            <v>6.1974125802477471E-2</v>
          </cell>
          <cell r="J117">
            <v>-7723.6226163395286</v>
          </cell>
          <cell r="L117">
            <v>-1.9300998374027669</v>
          </cell>
          <cell r="N117">
            <v>7971.6226163395295</v>
          </cell>
          <cell r="Q117">
            <v>1.992073963205244</v>
          </cell>
          <cell r="S117">
            <v>35032</v>
          </cell>
          <cell r="V117">
            <v>9.5877476510948778</v>
          </cell>
          <cell r="X117">
            <v>21769.722719985057</v>
          </cell>
          <cell r="Z117">
            <v>5.9580557168738162</v>
          </cell>
          <cell r="AA117">
            <v>13262.277280014945</v>
          </cell>
          <cell r="AC117">
            <v>3.6296919342210607</v>
          </cell>
        </row>
        <row r="118">
          <cell r="A118" t="str">
            <v>Total Asia/Pacific</v>
          </cell>
          <cell r="B118" t="str">
            <v>Total Asia/Pacific</v>
          </cell>
          <cell r="C118">
            <v>697896</v>
          </cell>
          <cell r="D118">
            <v>678600</v>
          </cell>
          <cell r="E118">
            <v>606936</v>
          </cell>
          <cell r="G118">
            <v>19296</v>
          </cell>
          <cell r="H118">
            <v>2.8435013262599473</v>
          </cell>
          <cell r="J118">
            <v>2417.4498696121454</v>
          </cell>
          <cell r="L118">
            <v>0.3562407706472363</v>
          </cell>
          <cell r="N118">
            <v>16878.550130387855</v>
          </cell>
          <cell r="Q118">
            <v>2.487260555612711</v>
          </cell>
          <cell r="S118">
            <v>90960</v>
          </cell>
          <cell r="V118">
            <v>14.986753133773577</v>
          </cell>
          <cell r="X118">
            <v>56610.867265584369</v>
          </cell>
          <cell r="Z118">
            <v>9.3273207167781056</v>
          </cell>
          <cell r="AA118">
            <v>34349.132734415645</v>
          </cell>
          <cell r="AC118">
            <v>5.6594324169954726</v>
          </cell>
        </row>
        <row r="119">
          <cell r="A119" t="str">
            <v>Total Sartarelli</v>
          </cell>
          <cell r="B119" t="str">
            <v>Total Sartarelli</v>
          </cell>
          <cell r="C119">
            <v>917418</v>
          </cell>
          <cell r="D119">
            <v>895539</v>
          </cell>
          <cell r="E119">
            <v>839307</v>
          </cell>
          <cell r="G119">
            <v>21879</v>
          </cell>
          <cell r="H119">
            <v>2.44310968031543</v>
          </cell>
          <cell r="J119">
            <v>5963.0665036556238</v>
          </cell>
          <cell r="L119">
            <v>0.66586340780866338</v>
          </cell>
          <cell r="N119">
            <v>15915.933496344374</v>
          </cell>
          <cell r="Q119">
            <v>1.7772462725067664</v>
          </cell>
          <cell r="S119">
            <v>78111</v>
          </cell>
          <cell r="V119">
            <v>9.3066065218090639</v>
          </cell>
          <cell r="X119">
            <v>86815.569246029161</v>
          </cell>
          <cell r="Z119">
            <v>10.343720384320536</v>
          </cell>
          <cell r="AA119">
            <v>-8704.5692460291648</v>
          </cell>
          <cell r="AC119">
            <v>-1.037113862511476</v>
          </cell>
        </row>
        <row r="120">
          <cell r="A120" t="str">
            <v>Janssen Belgium</v>
          </cell>
          <cell r="C120">
            <v>79391</v>
          </cell>
          <cell r="D120">
            <v>51167</v>
          </cell>
          <cell r="E120">
            <v>65579</v>
          </cell>
          <cell r="G120">
            <v>28224</v>
          </cell>
          <cell r="H120">
            <v>55.160552699982411</v>
          </cell>
          <cell r="I120">
            <v>20869.563540238891</v>
          </cell>
          <cell r="K120">
            <v>40.787154885451343</v>
          </cell>
          <cell r="L120">
            <v>7354.4364597611129</v>
          </cell>
          <cell r="N120">
            <v>14.373397814531055</v>
          </cell>
          <cell r="O120">
            <v>13812</v>
          </cell>
          <cell r="Q120">
            <v>21.061620335778223</v>
          </cell>
          <cell r="R120">
            <v>-89.262785077363262</v>
          </cell>
          <cell r="U120">
            <v>-0.13611489208033556</v>
          </cell>
          <cell r="V120">
            <v>13901.262785077362</v>
          </cell>
          <cell r="X120">
            <v>21.197735227858558</v>
          </cell>
        </row>
        <row r="121">
          <cell r="A121" t="str">
            <v>Total Jans Beerse</v>
          </cell>
          <cell r="B121" t="str">
            <v>Total Jans Beerse</v>
          </cell>
          <cell r="C121">
            <v>79391</v>
          </cell>
          <cell r="D121">
            <v>51167</v>
          </cell>
          <cell r="E121">
            <v>65579</v>
          </cell>
          <cell r="G121">
            <v>28224</v>
          </cell>
          <cell r="H121">
            <v>55.160552699982411</v>
          </cell>
          <cell r="J121">
            <v>20869.563540238891</v>
          </cell>
          <cell r="L121">
            <v>40.787154885451336</v>
          </cell>
          <cell r="N121">
            <v>7354.4364597611129</v>
          </cell>
          <cell r="Q121">
            <v>14.373397814531058</v>
          </cell>
          <cell r="S121">
            <v>13812</v>
          </cell>
          <cell r="V121">
            <v>21.061620335778223</v>
          </cell>
          <cell r="X121">
            <v>-89.262785077363262</v>
          </cell>
          <cell r="Z121">
            <v>-0.13611489208033559</v>
          </cell>
          <cell r="AA121">
            <v>13901.262785077362</v>
          </cell>
          <cell r="AC121">
            <v>21.197735227858558</v>
          </cell>
        </row>
        <row r="122">
          <cell r="A122" t="str">
            <v>Janssen Ireland Mfg</v>
          </cell>
          <cell r="C122">
            <v>20154</v>
          </cell>
          <cell r="D122">
            <v>22926</v>
          </cell>
          <cell r="E122">
            <v>26232</v>
          </cell>
          <cell r="G122">
            <v>-2772</v>
          </cell>
          <cell r="H122">
            <v>-12.091075634650615</v>
          </cell>
          <cell r="I122">
            <v>-4637.3045454545463</v>
          </cell>
          <cell r="K122">
            <v>-20.22727272727273</v>
          </cell>
          <cell r="L122">
            <v>1865.3045454545459</v>
          </cell>
          <cell r="N122">
            <v>8.1361970926221154</v>
          </cell>
          <cell r="O122">
            <v>-6078</v>
          </cell>
          <cell r="Q122">
            <v>-23.170173833485819</v>
          </cell>
          <cell r="R122">
            <v>-9607.4699999999993</v>
          </cell>
          <cell r="U122">
            <v>-36.625</v>
          </cell>
          <cell r="V122">
            <v>3529.47</v>
          </cell>
          <cell r="X122">
            <v>13.454826166514181</v>
          </cell>
        </row>
        <row r="123">
          <cell r="A123" t="str">
            <v>Cilag CH-Schaff Oper</v>
          </cell>
          <cell r="C123">
            <v>44294</v>
          </cell>
          <cell r="D123">
            <v>36185</v>
          </cell>
          <cell r="E123">
            <v>33412</v>
          </cell>
          <cell r="G123">
            <v>8109</v>
          </cell>
          <cell r="H123">
            <v>22.409838330800056</v>
          </cell>
          <cell r="I123">
            <v>4801.6326684656469</v>
          </cell>
          <cell r="K123">
            <v>13.269677127167741</v>
          </cell>
          <cell r="L123">
            <v>3307.367331534354</v>
          </cell>
          <cell r="N123">
            <v>9.1401612036323225</v>
          </cell>
          <cell r="O123">
            <v>10882</v>
          </cell>
          <cell r="Q123">
            <v>32.569136837064526</v>
          </cell>
          <cell r="R123">
            <v>3839.6679668635534</v>
          </cell>
          <cell r="U123">
            <v>11.491883056577137</v>
          </cell>
          <cell r="V123">
            <v>7042.3320331364475</v>
          </cell>
          <cell r="X123">
            <v>21.077253780487389</v>
          </cell>
        </row>
        <row r="124">
          <cell r="A124" t="str">
            <v>Jan-Cil Zug</v>
          </cell>
          <cell r="C124">
            <v>22980</v>
          </cell>
          <cell r="D124">
            <v>19730</v>
          </cell>
          <cell r="E124">
            <v>20123</v>
          </cell>
          <cell r="G124">
            <v>3250</v>
          </cell>
          <cell r="H124">
            <v>16.472377090724784</v>
          </cell>
          <cell r="I124">
            <v>1123.2202529074198</v>
          </cell>
          <cell r="K124">
            <v>5.6929561728708542</v>
          </cell>
          <cell r="L124">
            <v>2126.7797470925802</v>
          </cell>
          <cell r="N124">
            <v>10.779420917853932</v>
          </cell>
          <cell r="O124">
            <v>2857</v>
          </cell>
          <cell r="Q124">
            <v>14.197684241912242</v>
          </cell>
          <cell r="R124">
            <v>-1166.7751323948762</v>
          </cell>
          <cell r="U124">
            <v>-5.7982166297017157</v>
          </cell>
          <cell r="V124">
            <v>4023.7751323948764</v>
          </cell>
          <cell r="X124">
            <v>19.995900871613955</v>
          </cell>
        </row>
        <row r="125">
          <cell r="A125" t="str">
            <v>Tasmanian Alkaloids</v>
          </cell>
          <cell r="C125">
            <v>29050</v>
          </cell>
          <cell r="D125">
            <v>22994</v>
          </cell>
          <cell r="E125">
            <v>20105</v>
          </cell>
          <cell r="G125">
            <v>6056</v>
          </cell>
          <cell r="H125">
            <v>26.33730538401322</v>
          </cell>
          <cell r="I125">
            <v>3267.9273593620846</v>
          </cell>
          <cell r="K125">
            <v>14.212087324354551</v>
          </cell>
          <cell r="L125">
            <v>2788.0726406379163</v>
          </cell>
          <cell r="N125">
            <v>12.125218059658666</v>
          </cell>
          <cell r="O125">
            <v>8945</v>
          </cell>
          <cell r="Q125">
            <v>44.491420044764993</v>
          </cell>
          <cell r="R125">
            <v>5052.3551737914504</v>
          </cell>
          <cell r="U125">
            <v>25.129844186975628</v>
          </cell>
          <cell r="V125">
            <v>3892.6448262085491</v>
          </cell>
          <cell r="X125">
            <v>19.361575857789369</v>
          </cell>
        </row>
        <row r="126">
          <cell r="A126" t="str">
            <v>Noramco USA</v>
          </cell>
          <cell r="C126">
            <v>50275</v>
          </cell>
          <cell r="D126">
            <v>65361</v>
          </cell>
          <cell r="E126">
            <v>54025</v>
          </cell>
          <cell r="G126">
            <v>-15086</v>
          </cell>
          <cell r="H126">
            <v>-23.081042211716468</v>
          </cell>
          <cell r="I126">
            <v>-15086</v>
          </cell>
          <cell r="K126">
            <v>-23.081042211716468</v>
          </cell>
          <cell r="L126">
            <v>0</v>
          </cell>
          <cell r="N126">
            <v>0</v>
          </cell>
          <cell r="O126">
            <v>-3750</v>
          </cell>
          <cell r="Q126">
            <v>-6.9412309116149942</v>
          </cell>
          <cell r="R126">
            <v>-3750</v>
          </cell>
          <cell r="U126">
            <v>-6.9412309116149942</v>
          </cell>
          <cell r="V126">
            <v>0</v>
          </cell>
          <cell r="X126">
            <v>0</v>
          </cell>
        </row>
        <row r="127">
          <cell r="A127" t="str">
            <v>Subtot Sourcing</v>
          </cell>
          <cell r="B127" t="str">
            <v>Subtot Sourcing</v>
          </cell>
          <cell r="C127">
            <v>166753</v>
          </cell>
          <cell r="D127">
            <v>167196</v>
          </cell>
          <cell r="E127">
            <v>153897</v>
          </cell>
          <cell r="G127">
            <v>-443</v>
          </cell>
          <cell r="H127">
            <v>-0.26495849182994807</v>
          </cell>
          <cell r="J127">
            <v>-10530.524264719395</v>
          </cell>
          <cell r="L127">
            <v>-6.2983111227059227</v>
          </cell>
          <cell r="N127">
            <v>10087.524264719394</v>
          </cell>
          <cell r="Q127">
            <v>6.0333526308759744</v>
          </cell>
          <cell r="S127">
            <v>12856</v>
          </cell>
          <cell r="V127">
            <v>8.3536391222700903</v>
          </cell>
          <cell r="X127">
            <v>-5632.2219917398743</v>
          </cell>
          <cell r="Z127">
            <v>-3.6597347522952841</v>
          </cell>
          <cell r="AA127">
            <v>18488.221991739872</v>
          </cell>
          <cell r="AC127">
            <v>12.013373874565374</v>
          </cell>
        </row>
        <row r="128">
          <cell r="A128" t="str">
            <v>Ttl Shetty</v>
          </cell>
          <cell r="B128" t="str">
            <v>Ttl Shetty</v>
          </cell>
          <cell r="C128">
            <v>246144</v>
          </cell>
          <cell r="D128">
            <v>218363</v>
          </cell>
          <cell r="E128">
            <v>219476</v>
          </cell>
          <cell r="G128">
            <v>27781</v>
          </cell>
          <cell r="H128">
            <v>12.722393445776072</v>
          </cell>
          <cell r="J128">
            <v>10339.039275519499</v>
          </cell>
          <cell r="L128">
            <v>4.7347944823617096</v>
          </cell>
          <cell r="N128">
            <v>17441.960724480501</v>
          </cell>
          <cell r="Q128">
            <v>7.9875989634143592</v>
          </cell>
          <cell r="S128">
            <v>26668</v>
          </cell>
          <cell r="V128">
            <v>12.150759080719531</v>
          </cell>
          <cell r="X128">
            <v>-5721.4847768172367</v>
          </cell>
          <cell r="Z128">
            <v>-2.6068840223155321</v>
          </cell>
          <cell r="AA128">
            <v>32389.48477681724</v>
          </cell>
          <cell r="AC128">
            <v>14.757643103035067</v>
          </cell>
        </row>
        <row r="129">
          <cell r="A129" t="str">
            <v>Total Shetty/Sourcings</v>
          </cell>
          <cell r="B129" t="str">
            <v>Total Shetty/Sourcings</v>
          </cell>
          <cell r="C129">
            <v>246144</v>
          </cell>
          <cell r="D129">
            <v>218363</v>
          </cell>
          <cell r="E129">
            <v>219476</v>
          </cell>
          <cell r="G129">
            <v>27781</v>
          </cell>
          <cell r="H129">
            <v>12.722393445776072</v>
          </cell>
          <cell r="J129">
            <v>10339.039275519499</v>
          </cell>
          <cell r="L129">
            <v>4.7347944823617096</v>
          </cell>
          <cell r="N129">
            <v>17441.960724480501</v>
          </cell>
          <cell r="Q129">
            <v>7.9875989634143592</v>
          </cell>
          <cell r="S129">
            <v>26668</v>
          </cell>
          <cell r="V129">
            <v>12.150759080719531</v>
          </cell>
          <cell r="X129">
            <v>-5721.4847768172367</v>
          </cell>
          <cell r="Z129">
            <v>-2.6068840223155321</v>
          </cell>
          <cell r="AA129">
            <v>32389.48477681724</v>
          </cell>
          <cell r="AC129">
            <v>14.757643103035067</v>
          </cell>
        </row>
        <row r="131">
          <cell r="A131" t="str">
            <v>Tibotec-Virco Belgium</v>
          </cell>
          <cell r="C131">
            <v>3953</v>
          </cell>
          <cell r="D131">
            <v>3445</v>
          </cell>
          <cell r="E131">
            <v>1609</v>
          </cell>
          <cell r="G131">
            <v>508</v>
          </cell>
          <cell r="H131">
            <v>14.746008708272859</v>
          </cell>
          <cell r="I131">
            <v>142.28912158231526</v>
          </cell>
          <cell r="K131">
            <v>4.1303083187899929</v>
          </cell>
          <cell r="L131">
            <v>365.71087841768474</v>
          </cell>
          <cell r="N131">
            <v>10.615700389482864</v>
          </cell>
          <cell r="O131">
            <v>2344</v>
          </cell>
          <cell r="Q131">
            <v>145.680546923555</v>
          </cell>
          <cell r="R131">
            <v>1650.8868138087155</v>
          </cell>
          <cell r="U131">
            <v>102.60328239954724</v>
          </cell>
          <cell r="V131">
            <v>693.11318619128463</v>
          </cell>
          <cell r="X131">
            <v>43.077264524007752</v>
          </cell>
        </row>
        <row r="132">
          <cell r="A132" t="str">
            <v>Alza USA</v>
          </cell>
          <cell r="C132">
            <v>0</v>
          </cell>
          <cell r="D132">
            <v>78796</v>
          </cell>
          <cell r="E132">
            <v>105197</v>
          </cell>
          <cell r="G132">
            <v>-78796</v>
          </cell>
          <cell r="H132">
            <v>-100</v>
          </cell>
          <cell r="I132">
            <v>-78796</v>
          </cell>
          <cell r="K132">
            <v>-100</v>
          </cell>
          <cell r="L132">
            <v>0</v>
          </cell>
          <cell r="N132">
            <v>0</v>
          </cell>
          <cell r="O132">
            <v>-105197</v>
          </cell>
          <cell r="Q132">
            <v>-100</v>
          </cell>
          <cell r="R132">
            <v>-105197</v>
          </cell>
          <cell r="U132">
            <v>-100</v>
          </cell>
          <cell r="V132">
            <v>0</v>
          </cell>
          <cell r="X132">
            <v>0</v>
          </cell>
        </row>
        <row r="133">
          <cell r="A133" t="str">
            <v>Total Peterson</v>
          </cell>
          <cell r="B133" t="str">
            <v>Total Peterson</v>
          </cell>
          <cell r="C133">
            <v>3953</v>
          </cell>
          <cell r="D133">
            <v>82241</v>
          </cell>
          <cell r="E133">
            <v>106806</v>
          </cell>
          <cell r="G133">
            <v>-78288</v>
          </cell>
          <cell r="H133">
            <v>-95.193395021947694</v>
          </cell>
          <cell r="J133">
            <v>-78653.710878417696</v>
          </cell>
          <cell r="L133">
            <v>-95.638076966984443</v>
          </cell>
          <cell r="N133">
            <v>365.7108784176782</v>
          </cell>
          <cell r="Q133">
            <v>0.44468194503673658</v>
          </cell>
          <cell r="S133">
            <v>-102853</v>
          </cell>
          <cell r="V133">
            <v>-96.298897065707934</v>
          </cell>
          <cell r="X133">
            <v>-103546.11318619129</v>
          </cell>
          <cell r="Z133">
            <v>-96.947842992145851</v>
          </cell>
          <cell r="AA133">
            <v>693.11318619130179</v>
          </cell>
          <cell r="AC133">
            <v>0.64894592643793658</v>
          </cell>
        </row>
        <row r="134">
          <cell r="A134" t="str">
            <v>Ttl Pharm ex Corp + Grp E</v>
          </cell>
          <cell r="B134" t="str">
            <v>Ttl Pharm ex Corp + Grp E</v>
          </cell>
          <cell r="C134">
            <v>10689367</v>
          </cell>
          <cell r="D134">
            <v>10607278</v>
          </cell>
          <cell r="E134">
            <v>9415693</v>
          </cell>
          <cell r="G134">
            <v>82089</v>
          </cell>
          <cell r="H134">
            <v>0.77389317033078608</v>
          </cell>
          <cell r="J134">
            <v>-151157.50714311033</v>
          </cell>
          <cell r="L134">
            <v>-1.4250357833848639</v>
          </cell>
          <cell r="N134">
            <v>233246.50714311033</v>
          </cell>
          <cell r="Q134">
            <v>2.19892895371565</v>
          </cell>
          <cell r="S134">
            <v>1273674</v>
          </cell>
          <cell r="V134">
            <v>13.527140275282978</v>
          </cell>
          <cell r="X134">
            <v>877102.50851885928</v>
          </cell>
          <cell r="Z134">
            <v>9.3153261105566969</v>
          </cell>
          <cell r="AA134">
            <v>396571.49148114084</v>
          </cell>
          <cell r="AC134">
            <v>4.2118141647262828</v>
          </cell>
        </row>
        <row r="137">
          <cell r="A137" t="str">
            <v>Pharmaceutical Grp w/aj</v>
          </cell>
          <cell r="B137" t="str">
            <v>Pharmaceutical Grp w/aj</v>
          </cell>
          <cell r="C137">
            <v>10689367</v>
          </cell>
          <cell r="D137">
            <v>10607278</v>
          </cell>
          <cell r="E137">
            <v>9415693</v>
          </cell>
          <cell r="G137">
            <v>82089</v>
          </cell>
          <cell r="H137">
            <v>0.77389317033078608</v>
          </cell>
          <cell r="J137">
            <v>-151157.50714311033</v>
          </cell>
          <cell r="L137">
            <v>-1.4250357833848639</v>
          </cell>
          <cell r="N137">
            <v>233246.50714311033</v>
          </cell>
          <cell r="Q137">
            <v>2.19892895371565</v>
          </cell>
          <cell r="S137">
            <v>1273674</v>
          </cell>
          <cell r="V137">
            <v>13.527140275282978</v>
          </cell>
          <cell r="X137">
            <v>877102.50851885928</v>
          </cell>
          <cell r="Z137">
            <v>9.3153261105566969</v>
          </cell>
          <cell r="AA137">
            <v>396571.49148114084</v>
          </cell>
          <cell r="AC137">
            <v>4.2118141647262828</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2003 vs. BP &amp; Prior Year"/>
      <sheetName val="MTD_vs_BP"/>
      <sheetName val="YTD_vs_BP"/>
    </sheetNames>
    <sheetDataSet>
      <sheetData sheetId="0"/>
      <sheetData sheetId="1" refreshError="1">
        <row r="13">
          <cell r="A13" t="str">
            <v>.</v>
          </cell>
          <cell r="C13">
            <v>251490</v>
          </cell>
          <cell r="D13">
            <v>284242</v>
          </cell>
          <cell r="E13">
            <v>233066</v>
          </cell>
          <cell r="G13">
            <v>-32752</v>
          </cell>
          <cell r="H13">
            <v>-11.522575833268833</v>
          </cell>
          <cell r="I13">
            <v>-32752</v>
          </cell>
          <cell r="K13">
            <v>-11.522575833268837</v>
          </cell>
          <cell r="L13">
            <v>0</v>
          </cell>
          <cell r="N13">
            <v>0</v>
          </cell>
          <cell r="O13">
            <v>18424</v>
          </cell>
          <cell r="Q13">
            <v>7.9050569366617189</v>
          </cell>
          <cell r="R13">
            <v>18424</v>
          </cell>
          <cell r="U13">
            <v>7.9050569366617189</v>
          </cell>
          <cell r="V13">
            <v>0</v>
          </cell>
          <cell r="X13">
            <v>0</v>
          </cell>
        </row>
        <row r="14">
          <cell r="A14" t="str">
            <v>Total OMP</v>
          </cell>
          <cell r="B14" t="str">
            <v>Total OMP</v>
          </cell>
          <cell r="C14">
            <v>251490</v>
          </cell>
          <cell r="D14">
            <v>284242</v>
          </cell>
          <cell r="E14">
            <v>233066</v>
          </cell>
          <cell r="G14">
            <v>-32752</v>
          </cell>
          <cell r="H14">
            <v>-11.522575833268833</v>
          </cell>
          <cell r="J14">
            <v>-32752</v>
          </cell>
          <cell r="L14">
            <v>-11.522575833268833</v>
          </cell>
          <cell r="N14">
            <v>0</v>
          </cell>
          <cell r="Q14">
            <v>0</v>
          </cell>
          <cell r="S14">
            <v>18424</v>
          </cell>
          <cell r="V14">
            <v>7.9050569366617189</v>
          </cell>
          <cell r="X14">
            <v>18424</v>
          </cell>
          <cell r="Z14">
            <v>7.9050569366617189</v>
          </cell>
          <cell r="AA14">
            <v>0</v>
          </cell>
          <cell r="AC14">
            <v>0</v>
          </cell>
        </row>
        <row r="15">
          <cell r="A15" t="str">
            <v>Janssen USA</v>
          </cell>
          <cell r="C15">
            <v>233495</v>
          </cell>
          <cell r="D15">
            <v>244880</v>
          </cell>
          <cell r="E15">
            <v>200285</v>
          </cell>
          <cell r="G15">
            <v>-11385</v>
          </cell>
          <cell r="H15">
            <v>-4.6492159425024502</v>
          </cell>
          <cell r="I15">
            <v>-11385</v>
          </cell>
          <cell r="K15">
            <v>-4.6492159425024502</v>
          </cell>
          <cell r="L15">
            <v>0</v>
          </cell>
          <cell r="N15">
            <v>0</v>
          </cell>
          <cell r="O15">
            <v>33210</v>
          </cell>
          <cell r="Q15">
            <v>16.581371545547594</v>
          </cell>
          <cell r="R15">
            <v>33210</v>
          </cell>
          <cell r="U15">
            <v>16.581371545547594</v>
          </cell>
          <cell r="V15">
            <v>0</v>
          </cell>
          <cell r="X15">
            <v>0</v>
          </cell>
        </row>
        <row r="16">
          <cell r="A16" t="str">
            <v>Ttl Janssen USA</v>
          </cell>
          <cell r="B16" t="str">
            <v>Ttl Janssen USA</v>
          </cell>
          <cell r="C16">
            <v>233495</v>
          </cell>
          <cell r="D16">
            <v>244880</v>
          </cell>
          <cell r="E16">
            <v>200285</v>
          </cell>
          <cell r="G16">
            <v>-11385</v>
          </cell>
          <cell r="H16">
            <v>-4.6492159425024502</v>
          </cell>
          <cell r="J16">
            <v>-11385</v>
          </cell>
          <cell r="L16">
            <v>-4.6492159425024502</v>
          </cell>
          <cell r="N16">
            <v>0</v>
          </cell>
          <cell r="Q16">
            <v>0</v>
          </cell>
          <cell r="S16">
            <v>33210</v>
          </cell>
          <cell r="V16">
            <v>16.581371545547594</v>
          </cell>
          <cell r="X16">
            <v>33210</v>
          </cell>
          <cell r="Z16">
            <v>16.581371545547594</v>
          </cell>
          <cell r="AA16">
            <v>0</v>
          </cell>
          <cell r="AC16">
            <v>0</v>
          </cell>
        </row>
        <row r="17">
          <cell r="A17" t="str">
            <v>Jan-Ortho Canada</v>
          </cell>
          <cell r="C17">
            <v>23524</v>
          </cell>
          <cell r="D17">
            <v>20007</v>
          </cell>
          <cell r="E17">
            <v>17702</v>
          </cell>
          <cell r="G17">
            <v>3517</v>
          </cell>
          <cell r="H17">
            <v>17.578847403408808</v>
          </cell>
          <cell r="I17">
            <v>700.70540949498786</v>
          </cell>
          <cell r="K17">
            <v>3.5023012420402253</v>
          </cell>
          <cell r="L17">
            <v>2816.2945905050124</v>
          </cell>
          <cell r="N17">
            <v>14.076546161368583</v>
          </cell>
          <cell r="O17">
            <v>5822</v>
          </cell>
          <cell r="Q17">
            <v>32.888939102926223</v>
          </cell>
          <cell r="R17">
            <v>3478.3420429284652</v>
          </cell>
          <cell r="U17">
            <v>19.649429685507087</v>
          </cell>
          <cell r="V17">
            <v>2343.6579570715344</v>
          </cell>
          <cell r="X17">
            <v>13.23950941741913</v>
          </cell>
        </row>
        <row r="18">
          <cell r="A18" t="str">
            <v>JOI Canada</v>
          </cell>
          <cell r="B18" t="str">
            <v>JOI Canada</v>
          </cell>
          <cell r="C18">
            <v>23524</v>
          </cell>
          <cell r="D18">
            <v>20007</v>
          </cell>
          <cell r="E18">
            <v>17702</v>
          </cell>
          <cell r="G18">
            <v>3517</v>
          </cell>
          <cell r="H18">
            <v>17.578847403408808</v>
          </cell>
          <cell r="J18">
            <v>700.70540949498786</v>
          </cell>
          <cell r="L18">
            <v>3.5023012420402244</v>
          </cell>
          <cell r="N18">
            <v>2816.2945905050124</v>
          </cell>
          <cell r="Q18">
            <v>14.076546161368583</v>
          </cell>
          <cell r="S18">
            <v>5822</v>
          </cell>
          <cell r="V18">
            <v>32.888939102926223</v>
          </cell>
          <cell r="X18">
            <v>3478.3420429284652</v>
          </cell>
          <cell r="Z18">
            <v>19.649429685507091</v>
          </cell>
          <cell r="AA18">
            <v>2343.6579570715344</v>
          </cell>
          <cell r="AC18">
            <v>13.239509417419125</v>
          </cell>
        </row>
        <row r="19">
          <cell r="A19" t="str">
            <v>Ortho Biotech Int'l</v>
          </cell>
          <cell r="C19">
            <v>477</v>
          </cell>
          <cell r="D19">
            <v>831</v>
          </cell>
          <cell r="E19">
            <v>1330</v>
          </cell>
          <cell r="G19">
            <v>-354</v>
          </cell>
          <cell r="H19">
            <v>-42.599277978339352</v>
          </cell>
          <cell r="I19">
            <v>-354</v>
          </cell>
          <cell r="K19">
            <v>-42.599277978339352</v>
          </cell>
          <cell r="L19">
            <v>0</v>
          </cell>
          <cell r="N19">
            <v>0</v>
          </cell>
          <cell r="O19">
            <v>-853</v>
          </cell>
          <cell r="Q19">
            <v>-64.135338345864682</v>
          </cell>
          <cell r="R19">
            <v>-853</v>
          </cell>
          <cell r="U19">
            <v>-64.135338345864682</v>
          </cell>
          <cell r="V19">
            <v>0</v>
          </cell>
          <cell r="X19">
            <v>0</v>
          </cell>
        </row>
        <row r="20">
          <cell r="A20" t="str">
            <v>Alza Sourcing USA</v>
          </cell>
          <cell r="C20">
            <v>15986</v>
          </cell>
          <cell r="D20">
            <v>0</v>
          </cell>
          <cell r="E20">
            <v>0</v>
          </cell>
          <cell r="G20">
            <v>15986</v>
          </cell>
          <cell r="H20">
            <v>0</v>
          </cell>
          <cell r="I20">
            <v>15986</v>
          </cell>
          <cell r="K20">
            <v>0</v>
          </cell>
          <cell r="L20">
            <v>0</v>
          </cell>
          <cell r="N20">
            <v>0</v>
          </cell>
          <cell r="O20">
            <v>15986</v>
          </cell>
          <cell r="Q20">
            <v>0</v>
          </cell>
          <cell r="R20">
            <v>15986</v>
          </cell>
          <cell r="U20">
            <v>0</v>
          </cell>
          <cell r="V20">
            <v>0</v>
          </cell>
          <cell r="X20">
            <v>0</v>
          </cell>
        </row>
        <row r="21">
          <cell r="A21" t="str">
            <v>Ttl Norton</v>
          </cell>
          <cell r="B21" t="str">
            <v>Ttl Norton</v>
          </cell>
          <cell r="C21">
            <v>524972</v>
          </cell>
          <cell r="D21">
            <v>549960</v>
          </cell>
          <cell r="E21">
            <v>452383</v>
          </cell>
          <cell r="G21">
            <v>-24988</v>
          </cell>
          <cell r="H21">
            <v>-4.5436031711397193</v>
          </cell>
          <cell r="J21">
            <v>-27804.294590505007</v>
          </cell>
          <cell r="L21">
            <v>-5.0556939760173485</v>
          </cell>
          <cell r="N21">
            <v>2816.2945905050078</v>
          </cell>
          <cell r="Q21">
            <v>0.51209080487762948</v>
          </cell>
          <cell r="S21">
            <v>72589</v>
          </cell>
          <cell r="V21">
            <v>16.045916844797439</v>
          </cell>
          <cell r="X21">
            <v>70245.342042928474</v>
          </cell>
          <cell r="Z21">
            <v>15.527847430811608</v>
          </cell>
          <cell r="AA21">
            <v>2343.6579570715221</v>
          </cell>
          <cell r="AC21">
            <v>0.51806941398583151</v>
          </cell>
        </row>
        <row r="22">
          <cell r="A22" t="str">
            <v>Ortho Biotech Canada</v>
          </cell>
          <cell r="C22">
            <v>10443</v>
          </cell>
          <cell r="D22">
            <v>9591</v>
          </cell>
          <cell r="E22">
            <v>9517</v>
          </cell>
          <cell r="G22">
            <v>852</v>
          </cell>
          <cell r="H22">
            <v>8.8833281201126066</v>
          </cell>
          <cell r="I22">
            <v>-409.37579743505427</v>
          </cell>
          <cell r="K22">
            <v>-4.2683327852680035</v>
          </cell>
          <cell r="L22">
            <v>1261.3757974350542</v>
          </cell>
          <cell r="N22">
            <v>13.151660905380609</v>
          </cell>
          <cell r="O22">
            <v>926</v>
          </cell>
          <cell r="Q22">
            <v>9.7299569191972264</v>
          </cell>
          <cell r="R22">
            <v>-113.05919489511913</v>
          </cell>
          <cell r="U22">
            <v>-1.1879709456248726</v>
          </cell>
          <cell r="V22">
            <v>1039.0591948951192</v>
          </cell>
          <cell r="X22">
            <v>10.917927864822097</v>
          </cell>
        </row>
        <row r="23">
          <cell r="A23" t="str">
            <v>OBI Canada</v>
          </cell>
          <cell r="B23" t="str">
            <v>OBI Canada</v>
          </cell>
          <cell r="C23">
            <v>10443</v>
          </cell>
          <cell r="D23">
            <v>9591</v>
          </cell>
          <cell r="E23">
            <v>9517</v>
          </cell>
          <cell r="G23">
            <v>852</v>
          </cell>
          <cell r="H23">
            <v>8.8833281201126066</v>
          </cell>
          <cell r="J23">
            <v>-409.37579743505427</v>
          </cell>
          <cell r="L23">
            <v>-4.2683327852680044</v>
          </cell>
          <cell r="N23">
            <v>1261.3757974350542</v>
          </cell>
          <cell r="Q23">
            <v>13.151660905380611</v>
          </cell>
          <cell r="S23">
            <v>926</v>
          </cell>
          <cell r="V23">
            <v>9.7299569191972264</v>
          </cell>
          <cell r="X23">
            <v>-113.05919489511913</v>
          </cell>
          <cell r="Z23">
            <v>-1.1879709456248726</v>
          </cell>
          <cell r="AA23">
            <v>1039.0591948951192</v>
          </cell>
          <cell r="AC23">
            <v>10.917927864822097</v>
          </cell>
        </row>
        <row r="24">
          <cell r="A24" t="str">
            <v>Ortho Biotech France</v>
          </cell>
          <cell r="C24">
            <v>11536</v>
          </cell>
          <cell r="D24">
            <v>13881</v>
          </cell>
          <cell r="E24">
            <v>12634</v>
          </cell>
          <cell r="G24">
            <v>-2345</v>
          </cell>
          <cell r="H24">
            <v>-16.893595562279376</v>
          </cell>
          <cell r="I24">
            <v>-3712.2206582936342</v>
          </cell>
          <cell r="K24">
            <v>-26.743178865309659</v>
          </cell>
          <cell r="L24">
            <v>1367.2206582936342</v>
          </cell>
          <cell r="N24">
            <v>9.8495833030302791</v>
          </cell>
          <cell r="O24">
            <v>-1098</v>
          </cell>
          <cell r="Q24">
            <v>-8.6908342567674524</v>
          </cell>
          <cell r="R24">
            <v>-2549.6534801415651</v>
          </cell>
          <cell r="U24">
            <v>-20.180888714117184</v>
          </cell>
          <cell r="V24">
            <v>1451.6534801415653</v>
          </cell>
          <cell r="X24">
            <v>11.490054457349729</v>
          </cell>
        </row>
        <row r="25">
          <cell r="A25" t="str">
            <v>Ortho Biotech German</v>
          </cell>
          <cell r="C25">
            <v>13402</v>
          </cell>
          <cell r="D25">
            <v>15638</v>
          </cell>
          <cell r="E25">
            <v>14457</v>
          </cell>
          <cell r="G25">
            <v>-2236</v>
          </cell>
          <cell r="H25">
            <v>-14.298503644967388</v>
          </cell>
          <cell r="I25">
            <v>-3807.791874919903</v>
          </cell>
          <cell r="K25">
            <v>-24.349609124695633</v>
          </cell>
          <cell r="L25">
            <v>1571.7918749199034</v>
          </cell>
          <cell r="N25">
            <v>10.051105479728244</v>
          </cell>
          <cell r="O25">
            <v>-1055</v>
          </cell>
          <cell r="Q25">
            <v>-7.297502939752369</v>
          </cell>
          <cell r="R25">
            <v>-2721.6216996699659</v>
          </cell>
          <cell r="U25">
            <v>-18.825632563256324</v>
          </cell>
          <cell r="V25">
            <v>1666.6216996699659</v>
          </cell>
          <cell r="X25">
            <v>11.528129623503951</v>
          </cell>
        </row>
        <row r="26">
          <cell r="A26" t="str">
            <v>Ortho Biotech Italy</v>
          </cell>
          <cell r="C26">
            <v>22950</v>
          </cell>
          <cell r="D26">
            <v>21057</v>
          </cell>
          <cell r="E26">
            <v>20858</v>
          </cell>
          <cell r="G26">
            <v>1893</v>
          </cell>
          <cell r="H26">
            <v>8.9898845989457197</v>
          </cell>
          <cell r="I26">
            <v>-606.2091363311921</v>
          </cell>
          <cell r="K26">
            <v>-2.8788960266476331</v>
          </cell>
          <cell r="L26">
            <v>2499.209136331192</v>
          </cell>
          <cell r="N26">
            <v>11.868780625593352</v>
          </cell>
          <cell r="O26">
            <v>2092</v>
          </cell>
          <cell r="Q26">
            <v>10.029724805829897</v>
          </cell>
          <cell r="R26">
            <v>-1180.0957751687158</v>
          </cell>
          <cell r="U26">
            <v>-5.6577609318665054</v>
          </cell>
          <cell r="V26">
            <v>3272.0957751687156</v>
          </cell>
          <cell r="X26">
            <v>15.687485737696402</v>
          </cell>
        </row>
        <row r="27">
          <cell r="A27" t="str">
            <v>Ortho Biotech UK</v>
          </cell>
          <cell r="C27">
            <v>2908</v>
          </cell>
          <cell r="D27">
            <v>3848</v>
          </cell>
          <cell r="E27">
            <v>5870</v>
          </cell>
          <cell r="G27">
            <v>-940</v>
          </cell>
          <cell r="H27">
            <v>-24.428274428274428</v>
          </cell>
          <cell r="I27">
            <v>-1015.5319148936171</v>
          </cell>
          <cell r="K27">
            <v>-26.391162029459903</v>
          </cell>
          <cell r="L27">
            <v>75.531914893616928</v>
          </cell>
          <cell r="N27">
            <v>1.962887601185471</v>
          </cell>
          <cell r="O27">
            <v>-2962</v>
          </cell>
          <cell r="Q27">
            <v>-50.459965928449748</v>
          </cell>
          <cell r="R27">
            <v>-3072.614569536423</v>
          </cell>
          <cell r="U27">
            <v>-52.34437086092715</v>
          </cell>
          <cell r="V27">
            <v>110.61456953642366</v>
          </cell>
          <cell r="X27">
            <v>1.8844049324774006</v>
          </cell>
        </row>
        <row r="28">
          <cell r="A28" t="str">
            <v>OBI Europe</v>
          </cell>
          <cell r="B28" t="str">
            <v>OBI Europe</v>
          </cell>
          <cell r="C28">
            <v>50796</v>
          </cell>
          <cell r="D28">
            <v>54424</v>
          </cell>
          <cell r="E28">
            <v>53819</v>
          </cell>
          <cell r="G28">
            <v>-3628</v>
          </cell>
          <cell r="H28">
            <v>-6.6661766867558425</v>
          </cell>
          <cell r="J28">
            <v>-9141.7535844383456</v>
          </cell>
          <cell r="L28">
            <v>-16.797283522781026</v>
          </cell>
          <cell r="N28">
            <v>5513.7535844383474</v>
          </cell>
          <cell r="Q28">
            <v>10.131106836025184</v>
          </cell>
          <cell r="S28">
            <v>-3023</v>
          </cell>
          <cell r="V28">
            <v>-5.6169754176034488</v>
          </cell>
          <cell r="X28">
            <v>-9523.9855245166709</v>
          </cell>
          <cell r="Z28">
            <v>-17.696325692630239</v>
          </cell>
          <cell r="AA28">
            <v>6500.9855245166691</v>
          </cell>
          <cell r="AC28">
            <v>12.079350275026794</v>
          </cell>
        </row>
        <row r="29">
          <cell r="A29" t="str">
            <v>Ortho Biotech Zug</v>
          </cell>
          <cell r="C29">
            <v>909</v>
          </cell>
          <cell r="D29">
            <v>3176</v>
          </cell>
          <cell r="E29">
            <v>3896</v>
          </cell>
          <cell r="G29">
            <v>-2267</v>
          </cell>
          <cell r="H29">
            <v>-71.37909319899245</v>
          </cell>
          <cell r="I29">
            <v>-2397.5293375394322</v>
          </cell>
          <cell r="K29">
            <v>-75.48895899053629</v>
          </cell>
          <cell r="L29">
            <v>130.52933753943188</v>
          </cell>
          <cell r="N29">
            <v>4.1098657915438439</v>
          </cell>
          <cell r="O29">
            <v>-2987</v>
          </cell>
          <cell r="Q29">
            <v>-76.668377823408633</v>
          </cell>
          <cell r="R29">
            <v>-3141.4656031904287</v>
          </cell>
          <cell r="U29">
            <v>-80.633100697906301</v>
          </cell>
          <cell r="V29">
            <v>154.46560319042939</v>
          </cell>
          <cell r="X29">
            <v>3.9647228744976655</v>
          </cell>
        </row>
        <row r="30">
          <cell r="A30" t="str">
            <v>OBII Sourcing</v>
          </cell>
          <cell r="B30" t="str">
            <v>OBII Sourcing</v>
          </cell>
          <cell r="C30">
            <v>909</v>
          </cell>
          <cell r="D30">
            <v>3176</v>
          </cell>
          <cell r="E30">
            <v>3896</v>
          </cell>
          <cell r="G30">
            <v>-2267</v>
          </cell>
          <cell r="H30">
            <v>-71.37909319899245</v>
          </cell>
          <cell r="J30">
            <v>-2397.5293375394322</v>
          </cell>
          <cell r="L30">
            <v>-75.488958990536261</v>
          </cell>
          <cell r="N30">
            <v>130.52933753943188</v>
          </cell>
          <cell r="Q30">
            <v>4.1098657915438075</v>
          </cell>
          <cell r="S30">
            <v>-2987</v>
          </cell>
          <cell r="V30">
            <v>-76.668377823408633</v>
          </cell>
          <cell r="X30">
            <v>-3141.4656031904287</v>
          </cell>
          <cell r="Z30">
            <v>-80.633100697906301</v>
          </cell>
          <cell r="AA30">
            <v>154.46560319042939</v>
          </cell>
          <cell r="AC30">
            <v>3.9647228744976748</v>
          </cell>
        </row>
        <row r="31">
          <cell r="A31" t="str">
            <v>Ttl Webb</v>
          </cell>
          <cell r="B31" t="str">
            <v>Ttl Webb</v>
          </cell>
          <cell r="C31">
            <v>62148</v>
          </cell>
          <cell r="D31">
            <v>67191</v>
          </cell>
          <cell r="E31">
            <v>67232</v>
          </cell>
          <cell r="G31">
            <v>-5043</v>
          </cell>
          <cell r="H31">
            <v>-7.5054694825199793</v>
          </cell>
          <cell r="J31">
            <v>-11948.658719412833</v>
          </cell>
          <cell r="L31">
            <v>-17.78312381035084</v>
          </cell>
          <cell r="N31">
            <v>6905.6587194128333</v>
          </cell>
          <cell r="Q31">
            <v>10.277654327830863</v>
          </cell>
          <cell r="S31">
            <v>-5084</v>
          </cell>
          <cell r="V31">
            <v>-7.5618752974773917</v>
          </cell>
          <cell r="X31">
            <v>-12778.510322602218</v>
          </cell>
          <cell r="Z31">
            <v>-19.006589604060895</v>
          </cell>
          <cell r="AA31">
            <v>7694.5103226022211</v>
          </cell>
          <cell r="AC31">
            <v>11.444714306583508</v>
          </cell>
        </row>
        <row r="32">
          <cell r="A32" t="str">
            <v>Ortho Biotech USA</v>
          </cell>
          <cell r="C32">
            <v>241246</v>
          </cell>
          <cell r="D32">
            <v>288992</v>
          </cell>
          <cell r="E32">
            <v>221372</v>
          </cell>
          <cell r="G32">
            <v>-47746</v>
          </cell>
          <cell r="H32">
            <v>-16.521564610785074</v>
          </cell>
          <cell r="I32">
            <v>-47746</v>
          </cell>
          <cell r="K32">
            <v>-16.521564610785074</v>
          </cell>
          <cell r="L32">
            <v>0</v>
          </cell>
          <cell r="N32">
            <v>0</v>
          </cell>
          <cell r="O32">
            <v>19874</v>
          </cell>
          <cell r="Q32">
            <v>8.9776484830963259</v>
          </cell>
          <cell r="R32">
            <v>19874</v>
          </cell>
          <cell r="U32">
            <v>8.9776484830963241</v>
          </cell>
          <cell r="V32">
            <v>9.3132257461547854E-12</v>
          </cell>
          <cell r="X32">
            <v>3.4106051316484808E-15</v>
          </cell>
        </row>
        <row r="33">
          <cell r="A33" t="str">
            <v>Total OBI USA</v>
          </cell>
          <cell r="B33" t="str">
            <v>Total OBI USA</v>
          </cell>
          <cell r="C33">
            <v>241246</v>
          </cell>
          <cell r="D33">
            <v>288992</v>
          </cell>
          <cell r="E33">
            <v>221372</v>
          </cell>
          <cell r="G33">
            <v>-47746</v>
          </cell>
          <cell r="H33">
            <v>-16.521564610785074</v>
          </cell>
          <cell r="J33">
            <v>-47746</v>
          </cell>
          <cell r="L33">
            <v>-16.521564610785074</v>
          </cell>
          <cell r="N33">
            <v>0</v>
          </cell>
          <cell r="Q33">
            <v>0</v>
          </cell>
          <cell r="S33">
            <v>19874</v>
          </cell>
          <cell r="V33">
            <v>8.9776484830963259</v>
          </cell>
          <cell r="X33">
            <v>19874</v>
          </cell>
          <cell r="Z33">
            <v>8.9776484830963224</v>
          </cell>
          <cell r="AA33">
            <v>9.3132257461547854E-12</v>
          </cell>
          <cell r="AC33">
            <v>3.4106051316484808E-15</v>
          </cell>
        </row>
        <row r="34">
          <cell r="A34" t="str">
            <v>Centocor USA</v>
          </cell>
          <cell r="C34">
            <v>175938</v>
          </cell>
          <cell r="D34">
            <v>147458</v>
          </cell>
          <cell r="E34">
            <v>121694</v>
          </cell>
          <cell r="G34">
            <v>28480</v>
          </cell>
          <cell r="H34">
            <v>19.31397414857112</v>
          </cell>
          <cell r="I34">
            <v>28480</v>
          </cell>
          <cell r="K34">
            <v>19.31397414857112</v>
          </cell>
          <cell r="L34">
            <v>0</v>
          </cell>
          <cell r="N34">
            <v>0</v>
          </cell>
          <cell r="O34">
            <v>54244</v>
          </cell>
          <cell r="Q34">
            <v>44.574095682613773</v>
          </cell>
          <cell r="R34">
            <v>54244</v>
          </cell>
          <cell r="U34">
            <v>44.574095682613773</v>
          </cell>
          <cell r="V34">
            <v>0</v>
          </cell>
          <cell r="X34">
            <v>0</v>
          </cell>
        </row>
        <row r="35">
          <cell r="A35" t="str">
            <v>Scios Inc USA</v>
          </cell>
          <cell r="C35">
            <v>12812</v>
          </cell>
          <cell r="D35">
            <v>0</v>
          </cell>
          <cell r="E35">
            <v>0</v>
          </cell>
          <cell r="G35">
            <v>12812</v>
          </cell>
          <cell r="H35">
            <v>0</v>
          </cell>
          <cell r="I35">
            <v>12812</v>
          </cell>
          <cell r="K35">
            <v>0</v>
          </cell>
          <cell r="L35">
            <v>0</v>
          </cell>
          <cell r="N35">
            <v>0</v>
          </cell>
          <cell r="O35">
            <v>12812</v>
          </cell>
          <cell r="Q35">
            <v>0</v>
          </cell>
          <cell r="R35">
            <v>12812</v>
          </cell>
          <cell r="U35">
            <v>0</v>
          </cell>
          <cell r="V35">
            <v>0</v>
          </cell>
          <cell r="X35">
            <v>0</v>
          </cell>
        </row>
        <row r="36">
          <cell r="A36" t="str">
            <v>Ttl Scodari</v>
          </cell>
          <cell r="B36" t="str">
            <v>Ttl Scodari</v>
          </cell>
          <cell r="C36">
            <v>492144</v>
          </cell>
          <cell r="D36">
            <v>503641</v>
          </cell>
          <cell r="E36">
            <v>410298</v>
          </cell>
          <cell r="G36">
            <v>-11497</v>
          </cell>
          <cell r="H36">
            <v>-2.2827768192025668</v>
          </cell>
          <cell r="J36">
            <v>-18402.658719412833</v>
          </cell>
          <cell r="L36">
            <v>-3.6539238702593377</v>
          </cell>
          <cell r="N36">
            <v>6905.6587194128333</v>
          </cell>
          <cell r="Q36">
            <v>1.3711470510567716</v>
          </cell>
          <cell r="S36">
            <v>81846</v>
          </cell>
          <cell r="V36">
            <v>19.947940277554363</v>
          </cell>
          <cell r="X36">
            <v>74151.489677397782</v>
          </cell>
          <cell r="Z36">
            <v>18.072593499699678</v>
          </cell>
          <cell r="AA36">
            <v>7694.5103226022147</v>
          </cell>
          <cell r="AC36">
            <v>1.8753467778546837</v>
          </cell>
        </row>
        <row r="37">
          <cell r="A37" t="str">
            <v>Jan-Cil Denmark</v>
          </cell>
          <cell r="C37">
            <v>2783</v>
          </cell>
          <cell r="D37">
            <v>2278</v>
          </cell>
          <cell r="E37">
            <v>1967</v>
          </cell>
          <cell r="G37">
            <v>505</v>
          </cell>
          <cell r="H37">
            <v>22.168568920105354</v>
          </cell>
          <cell r="I37">
            <v>177.31722054380663</v>
          </cell>
          <cell r="K37">
            <v>7.7838990581126701</v>
          </cell>
          <cell r="L37">
            <v>327.68277945619337</v>
          </cell>
          <cell r="N37">
            <v>14.384669861992684</v>
          </cell>
          <cell r="O37">
            <v>816</v>
          </cell>
          <cell r="Q37">
            <v>41.484494153533298</v>
          </cell>
          <cell r="R37">
            <v>479.81513639160454</v>
          </cell>
          <cell r="U37">
            <v>24.39324536815478</v>
          </cell>
          <cell r="V37">
            <v>336.18486360839546</v>
          </cell>
          <cell r="X37">
            <v>17.091248785378518</v>
          </cell>
        </row>
        <row r="38">
          <cell r="A38" t="str">
            <v>Jan-Cil Finland</v>
          </cell>
          <cell r="C38">
            <v>3055</v>
          </cell>
          <cell r="D38">
            <v>2913</v>
          </cell>
          <cell r="E38">
            <v>2604</v>
          </cell>
          <cell r="G38">
            <v>142</v>
          </cell>
          <cell r="H38">
            <v>4.8746996223824235</v>
          </cell>
          <cell r="I38">
            <v>-216.2226804123712</v>
          </cell>
          <cell r="K38">
            <v>-7.4226804123711352</v>
          </cell>
          <cell r="L38">
            <v>358.22268041237129</v>
          </cell>
          <cell r="N38">
            <v>12.29738003475356</v>
          </cell>
          <cell r="O38">
            <v>451</v>
          </cell>
          <cell r="Q38">
            <v>17.319508448540706</v>
          </cell>
          <cell r="R38">
            <v>40.242744063324544</v>
          </cell>
          <cell r="U38">
            <v>1.5454202789295139</v>
          </cell>
          <cell r="V38">
            <v>410.75725593667545</v>
          </cell>
          <cell r="X38">
            <v>15.774088169611193</v>
          </cell>
        </row>
        <row r="39">
          <cell r="A39" t="str">
            <v>Jan-Cil Norway</v>
          </cell>
          <cell r="C39">
            <v>2103</v>
          </cell>
          <cell r="D39">
            <v>2208</v>
          </cell>
          <cell r="E39">
            <v>1728</v>
          </cell>
          <cell r="G39">
            <v>-105</v>
          </cell>
          <cell r="H39">
            <v>-4.7554347826086953</v>
          </cell>
          <cell r="I39">
            <v>-130.76650782845473</v>
          </cell>
          <cell r="K39">
            <v>-5.9223961878829128</v>
          </cell>
          <cell r="L39">
            <v>25.76650782845476</v>
          </cell>
          <cell r="N39">
            <v>1.1669614052742179</v>
          </cell>
          <cell r="O39">
            <v>375</v>
          </cell>
          <cell r="Q39">
            <v>21.701388888888893</v>
          </cell>
          <cell r="R39">
            <v>294.0965283657917</v>
          </cell>
          <cell r="U39">
            <v>17.0194750211685</v>
          </cell>
          <cell r="V39">
            <v>80.903471634208287</v>
          </cell>
          <cell r="X39">
            <v>4.6819138677203869</v>
          </cell>
        </row>
        <row r="40">
          <cell r="A40" t="str">
            <v>Jan-Cil Sweden</v>
          </cell>
          <cell r="C40">
            <v>5068</v>
          </cell>
          <cell r="D40">
            <v>5767</v>
          </cell>
          <cell r="E40">
            <v>5612</v>
          </cell>
          <cell r="G40">
            <v>-699</v>
          </cell>
          <cell r="H40">
            <v>-12.120686665510664</v>
          </cell>
          <cell r="I40">
            <v>-1280.7088910591524</v>
          </cell>
          <cell r="K40">
            <v>-22.207541027555962</v>
          </cell>
          <cell r="L40">
            <v>581.70889105915251</v>
          </cell>
          <cell r="N40">
            <v>10.086854362045299</v>
          </cell>
          <cell r="O40">
            <v>-544</v>
          </cell>
          <cell r="Q40">
            <v>-9.6935138987883107</v>
          </cell>
          <cell r="R40">
            <v>-1311.5909005168451</v>
          </cell>
          <cell r="U40">
            <v>-23.371184970007928</v>
          </cell>
          <cell r="V40">
            <v>767.59090051684507</v>
          </cell>
          <cell r="X40">
            <v>13.677671071219615</v>
          </cell>
        </row>
        <row r="41">
          <cell r="A41" t="str">
            <v>Ttl Scandanavia</v>
          </cell>
          <cell r="B41" t="str">
            <v>Ttl Scandanavia</v>
          </cell>
          <cell r="C41">
            <v>13009</v>
          </cell>
          <cell r="D41">
            <v>13166</v>
          </cell>
          <cell r="E41">
            <v>11911</v>
          </cell>
          <cell r="G41">
            <v>-157</v>
          </cell>
          <cell r="H41">
            <v>-1.1924654412881666</v>
          </cell>
          <cell r="J41">
            <v>-1450.3808587561716</v>
          </cell>
          <cell r="L41">
            <v>-11.01610860364706</v>
          </cell>
          <cell r="N41">
            <v>1293.3808587561721</v>
          </cell>
          <cell r="Q41">
            <v>9.8236431623588949</v>
          </cell>
          <cell r="S41">
            <v>1098</v>
          </cell>
          <cell r="V41">
            <v>9.2183695743430434</v>
          </cell>
          <cell r="X41">
            <v>-497.43649169612416</v>
          </cell>
          <cell r="Z41">
            <v>-4.1762781604913455</v>
          </cell>
          <cell r="AA41">
            <v>1595.4364916961242</v>
          </cell>
          <cell r="AC41">
            <v>13.39464773483439</v>
          </cell>
        </row>
        <row r="42">
          <cell r="A42" t="str">
            <v>Jan-Cil Poland</v>
          </cell>
          <cell r="C42">
            <v>6823</v>
          </cell>
          <cell r="D42">
            <v>7874</v>
          </cell>
          <cell r="E42">
            <v>7734</v>
          </cell>
          <cell r="G42">
            <v>-1051</v>
          </cell>
          <cell r="H42">
            <v>-13.347726695453391</v>
          </cell>
          <cell r="I42">
            <v>-1129.4359371971314</v>
          </cell>
          <cell r="K42">
            <v>-14.343865090133747</v>
          </cell>
          <cell r="L42">
            <v>78.435937197131423</v>
          </cell>
          <cell r="N42">
            <v>0.99613839468035625</v>
          </cell>
          <cell r="O42">
            <v>-911</v>
          </cell>
          <cell r="Q42">
            <v>-11.779156969226792</v>
          </cell>
          <cell r="R42">
            <v>-1285.5950943396226</v>
          </cell>
          <cell r="U42">
            <v>-16.622641509433961</v>
          </cell>
          <cell r="V42">
            <v>374.59509433962273</v>
          </cell>
          <cell r="X42">
            <v>4.8434845402071662</v>
          </cell>
        </row>
        <row r="43">
          <cell r="A43" t="str">
            <v>Jan-Cil Czech Rep</v>
          </cell>
          <cell r="C43">
            <v>2011</v>
          </cell>
          <cell r="D43">
            <v>1995</v>
          </cell>
          <cell r="E43">
            <v>1920</v>
          </cell>
          <cell r="G43">
            <v>16</v>
          </cell>
          <cell r="H43">
            <v>0.80200501253132828</v>
          </cell>
          <cell r="I43">
            <v>-163.64365365693669</v>
          </cell>
          <cell r="K43">
            <v>-8.202689406362742</v>
          </cell>
          <cell r="L43">
            <v>179.64365365693672</v>
          </cell>
          <cell r="N43">
            <v>9.0046944188940721</v>
          </cell>
          <cell r="O43">
            <v>91</v>
          </cell>
          <cell r="Q43">
            <v>4.739583333333333</v>
          </cell>
          <cell r="R43">
            <v>16.431544240851846</v>
          </cell>
          <cell r="U43">
            <v>0.85580959587770022</v>
          </cell>
          <cell r="V43">
            <v>74.568455759148151</v>
          </cell>
          <cell r="X43">
            <v>3.8837737374556323</v>
          </cell>
        </row>
        <row r="44">
          <cell r="A44" t="str">
            <v>Jan-Cil E Europe</v>
          </cell>
          <cell r="C44">
            <v>5917</v>
          </cell>
          <cell r="D44">
            <v>6181</v>
          </cell>
          <cell r="E44">
            <v>9444</v>
          </cell>
          <cell r="G44">
            <v>-264</v>
          </cell>
          <cell r="H44">
            <v>-4.2711535350266949</v>
          </cell>
          <cell r="I44">
            <v>-1011.1451247165531</v>
          </cell>
          <cell r="K44">
            <v>-16.358924522189824</v>
          </cell>
          <cell r="L44">
            <v>747.14512471655314</v>
          </cell>
          <cell r="N44">
            <v>12.087770987163131</v>
          </cell>
          <cell r="O44">
            <v>-3527</v>
          </cell>
          <cell r="Q44">
            <v>-37.346463362981787</v>
          </cell>
          <cell r="R44">
            <v>-4288.1890263241366</v>
          </cell>
          <cell r="U44">
            <v>-45.406491172428389</v>
          </cell>
          <cell r="V44">
            <v>761.18902632413665</v>
          </cell>
          <cell r="X44">
            <v>8.0600278094465967</v>
          </cell>
        </row>
        <row r="45">
          <cell r="A45" t="str">
            <v>Jan-Cil Russia</v>
          </cell>
          <cell r="C45">
            <v>2140</v>
          </cell>
          <cell r="D45">
            <v>4258</v>
          </cell>
          <cell r="E45">
            <v>0</v>
          </cell>
          <cell r="G45">
            <v>-2118</v>
          </cell>
          <cell r="H45">
            <v>-49.741662752465956</v>
          </cell>
          <cell r="I45">
            <v>-2118</v>
          </cell>
          <cell r="K45">
            <v>-49.741662752465949</v>
          </cell>
          <cell r="L45">
            <v>-2.9103830456733704E-13</v>
          </cell>
          <cell r="N45">
            <v>0</v>
          </cell>
          <cell r="O45">
            <v>2140</v>
          </cell>
          <cell r="Q45">
            <v>0</v>
          </cell>
          <cell r="R45">
            <v>2140</v>
          </cell>
          <cell r="U45">
            <v>0</v>
          </cell>
          <cell r="V45">
            <v>0</v>
          </cell>
          <cell r="X45">
            <v>0</v>
          </cell>
        </row>
        <row r="46">
          <cell r="A46" t="str">
            <v>Jan-Cil Hungary</v>
          </cell>
          <cell r="C46">
            <v>4418</v>
          </cell>
          <cell r="D46">
            <v>3523</v>
          </cell>
          <cell r="E46">
            <v>1960</v>
          </cell>
          <cell r="G46">
            <v>895</v>
          </cell>
          <cell r="H46">
            <v>25.404484814078909</v>
          </cell>
          <cell r="I46">
            <v>754.84050300354295</v>
          </cell>
          <cell r="K46">
            <v>21.426071615201337</v>
          </cell>
          <cell r="L46">
            <v>140.15949699645702</v>
          </cell>
          <cell r="N46">
            <v>3.9784131988775697</v>
          </cell>
          <cell r="O46">
            <v>2458</v>
          </cell>
          <cell r="Q46">
            <v>125.40816326530614</v>
          </cell>
          <cell r="R46">
            <v>2146.8504335992357</v>
          </cell>
          <cell r="U46">
            <v>109.5331853877161</v>
          </cell>
          <cell r="V46">
            <v>311.14956640076474</v>
          </cell>
          <cell r="X46">
            <v>15.874977877590064</v>
          </cell>
        </row>
        <row r="47">
          <cell r="A47" t="str">
            <v>Ttl New Europe</v>
          </cell>
          <cell r="B47" t="str">
            <v>Ttl New Europe</v>
          </cell>
          <cell r="C47">
            <v>21309</v>
          </cell>
          <cell r="D47">
            <v>23831</v>
          </cell>
          <cell r="E47">
            <v>21058</v>
          </cell>
          <cell r="G47">
            <v>-2522</v>
          </cell>
          <cell r="H47">
            <v>-10.582854265452561</v>
          </cell>
          <cell r="J47">
            <v>-3667.3842125670781</v>
          </cell>
          <cell r="L47">
            <v>-15.389132695090757</v>
          </cell>
          <cell r="N47">
            <v>1145.3842125670776</v>
          </cell>
          <cell r="Q47">
            <v>4.806278429638196</v>
          </cell>
          <cell r="S47">
            <v>251</v>
          </cell>
          <cell r="V47">
            <v>1.1919460537562923</v>
          </cell>
          <cell r="X47">
            <v>-1270.5021428236723</v>
          </cell>
          <cell r="Z47">
            <v>-6.033346675010316</v>
          </cell>
          <cell r="AA47">
            <v>1521.5021428236726</v>
          </cell>
          <cell r="AC47">
            <v>7.2252927287666084</v>
          </cell>
        </row>
        <row r="48">
          <cell r="A48" t="str">
            <v>Jan-Cil Greece</v>
          </cell>
          <cell r="C48">
            <v>20212</v>
          </cell>
          <cell r="D48">
            <v>17395</v>
          </cell>
          <cell r="E48">
            <v>16636</v>
          </cell>
          <cell r="G48">
            <v>2817</v>
          </cell>
          <cell r="H48">
            <v>16.194308709399252</v>
          </cell>
          <cell r="I48">
            <v>531.00737242253194</v>
          </cell>
          <cell r="K48">
            <v>3.0526437046423225</v>
          </cell>
          <cell r="L48">
            <v>2285.9926275774678</v>
          </cell>
          <cell r="N48">
            <v>13.141665004756931</v>
          </cell>
          <cell r="O48">
            <v>3576</v>
          </cell>
          <cell r="Q48">
            <v>21.495551815340228</v>
          </cell>
          <cell r="R48">
            <v>700.55495369561424</v>
          </cell>
          <cell r="U48">
            <v>4.2110781058885207</v>
          </cell>
          <cell r="V48">
            <v>2875.4450463043859</v>
          </cell>
          <cell r="X48">
            <v>17.284473709451703</v>
          </cell>
        </row>
        <row r="49">
          <cell r="A49" t="str">
            <v>Jan-Cil Italy</v>
          </cell>
          <cell r="C49">
            <v>27689</v>
          </cell>
          <cell r="D49">
            <v>24206</v>
          </cell>
          <cell r="E49">
            <v>22147</v>
          </cell>
          <cell r="G49">
            <v>3483</v>
          </cell>
          <cell r="H49">
            <v>14.388994464182435</v>
          </cell>
          <cell r="I49">
            <v>338.67157877307727</v>
          </cell>
          <cell r="K49">
            <v>1.3991224439109198</v>
          </cell>
          <cell r="L49">
            <v>3144.3284212269227</v>
          </cell>
          <cell r="N49">
            <v>12.989872020271514</v>
          </cell>
          <cell r="O49">
            <v>5542</v>
          </cell>
          <cell r="Q49">
            <v>25.023705242245001</v>
          </cell>
          <cell r="R49">
            <v>1553.8698995194407</v>
          </cell>
          <cell r="U49">
            <v>7.0161642638706851</v>
          </cell>
          <cell r="V49">
            <v>3988.1301004805591</v>
          </cell>
          <cell r="X49">
            <v>18.007540978374308</v>
          </cell>
        </row>
        <row r="50">
          <cell r="A50" t="str">
            <v>Ttl Cermak</v>
          </cell>
          <cell r="B50" t="str">
            <v>Ttl Cermak</v>
          </cell>
          <cell r="C50">
            <v>82219</v>
          </cell>
          <cell r="D50">
            <v>78598</v>
          </cell>
          <cell r="E50">
            <v>71752</v>
          </cell>
          <cell r="G50">
            <v>3621</v>
          </cell>
          <cell r="H50">
            <v>4.6069874551515309</v>
          </cell>
          <cell r="J50">
            <v>-4248.0861201276402</v>
          </cell>
          <cell r="L50">
            <v>-5.4048272476750565</v>
          </cell>
          <cell r="N50">
            <v>7869.0861201276402</v>
          </cell>
          <cell r="Q50">
            <v>10.011814702826587</v>
          </cell>
          <cell r="S50">
            <v>10467</v>
          </cell>
          <cell r="V50">
            <v>14.587746683019288</v>
          </cell>
          <cell r="X50">
            <v>486.48621869525931</v>
          </cell>
          <cell r="Z50">
            <v>0.67801067384220548</v>
          </cell>
          <cell r="AA50">
            <v>9980.5137813047422</v>
          </cell>
          <cell r="AC50">
            <v>13.909736009177081</v>
          </cell>
        </row>
        <row r="51">
          <cell r="A51" t="str">
            <v>Jan-Cil France</v>
          </cell>
          <cell r="C51">
            <v>44734</v>
          </cell>
          <cell r="D51">
            <v>39580</v>
          </cell>
          <cell r="E51">
            <v>35406</v>
          </cell>
          <cell r="G51">
            <v>5154</v>
          </cell>
          <cell r="H51">
            <v>13.021728145528046</v>
          </cell>
          <cell r="I51">
            <v>-146.29199260778211</v>
          </cell>
          <cell r="K51">
            <v>-0.36961089592668545</v>
          </cell>
          <cell r="L51">
            <v>5300.291992607783</v>
          </cell>
          <cell r="N51">
            <v>13.391339041454733</v>
          </cell>
          <cell r="O51">
            <v>9328</v>
          </cell>
          <cell r="Q51">
            <v>26.345817093148053</v>
          </cell>
          <cell r="R51">
            <v>3752.1365220323742</v>
          </cell>
          <cell r="U51">
            <v>10.597459532374101</v>
          </cell>
          <cell r="V51">
            <v>5575.8634779676258</v>
          </cell>
          <cell r="X51">
            <v>15.74835756077395</v>
          </cell>
        </row>
        <row r="52">
          <cell r="A52" t="str">
            <v>Ttl Pharm France</v>
          </cell>
          <cell r="B52" t="str">
            <v>Ttl Pharm France</v>
          </cell>
          <cell r="C52">
            <v>44734</v>
          </cell>
          <cell r="D52">
            <v>39580</v>
          </cell>
          <cell r="E52">
            <v>35406</v>
          </cell>
          <cell r="G52">
            <v>5154</v>
          </cell>
          <cell r="H52">
            <v>13.021728145528046</v>
          </cell>
          <cell r="J52">
            <v>-146.29199260778211</v>
          </cell>
          <cell r="L52">
            <v>-0.36961089592668545</v>
          </cell>
          <cell r="N52">
            <v>5300.291992607783</v>
          </cell>
          <cell r="Q52">
            <v>13.391339041454733</v>
          </cell>
          <cell r="S52">
            <v>9328</v>
          </cell>
          <cell r="V52">
            <v>26.345817093148053</v>
          </cell>
          <cell r="X52">
            <v>3752.1365220323742</v>
          </cell>
          <cell r="Z52">
            <v>10.597459532374101</v>
          </cell>
          <cell r="AA52">
            <v>5575.8634779676258</v>
          </cell>
          <cell r="AC52">
            <v>15.74835756077395</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MTD
Elimination: Exclude All
Non-Operating Co's: Excluded</v>
          </cell>
          <cell r="T55" t="str">
            <v xml:space="preserve">Page 2 of 3
Date : 07/28/03
Time : 11:21:28
</v>
          </cell>
        </row>
        <row r="59">
          <cell r="G59" t="str">
            <v>2003 JUL ACTUAL vs 2003 JUL BPY1</v>
          </cell>
          <cell r="O59" t="str">
            <v xml:space="preserve">2003 JUL ACTUAL vs 2002 JUL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JUL ACTUAL</v>
          </cell>
          <cell r="D62" t="str">
            <v>JUL BPY1</v>
          </cell>
          <cell r="E62" t="str">
            <v>JUL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24236</v>
          </cell>
          <cell r="D65">
            <v>22480</v>
          </cell>
          <cell r="E65">
            <v>20185</v>
          </cell>
          <cell r="G65">
            <v>1756</v>
          </cell>
          <cell r="H65">
            <v>7.8113879003558715</v>
          </cell>
          <cell r="I65">
            <v>1127.1484593837536</v>
          </cell>
          <cell r="K65">
            <v>5.0140056022408963</v>
          </cell>
          <cell r="L65">
            <v>628.85154061624667</v>
          </cell>
          <cell r="N65">
            <v>2.7973822981149743</v>
          </cell>
          <cell r="O65">
            <v>4051</v>
          </cell>
          <cell r="Q65">
            <v>20.06935843448105</v>
          </cell>
          <cell r="R65">
            <v>2967.383356279639</v>
          </cell>
          <cell r="U65">
            <v>14.700933149762889</v>
          </cell>
          <cell r="V65">
            <v>1083.6166437203606</v>
          </cell>
          <cell r="X65">
            <v>5.3684252847181595</v>
          </cell>
        </row>
        <row r="66">
          <cell r="A66" t="str">
            <v>Jan-Cil So. Africa</v>
          </cell>
          <cell r="C66">
            <v>3159</v>
          </cell>
          <cell r="D66">
            <v>2836</v>
          </cell>
          <cell r="E66">
            <v>2591</v>
          </cell>
          <cell r="G66">
            <v>323</v>
          </cell>
          <cell r="H66">
            <v>11.389280677009875</v>
          </cell>
          <cell r="I66">
            <v>-407.46057426031183</v>
          </cell>
          <cell r="K66">
            <v>-14.367439148812124</v>
          </cell>
          <cell r="L66">
            <v>730.46057426031189</v>
          </cell>
          <cell r="N66">
            <v>25.756719825822003</v>
          </cell>
          <cell r="O66">
            <v>568</v>
          </cell>
          <cell r="Q66">
            <v>21.922037823234273</v>
          </cell>
          <cell r="R66">
            <v>-273.19363556773629</v>
          </cell>
          <cell r="U66">
            <v>-10.543945795744358</v>
          </cell>
          <cell r="V66">
            <v>841.19363556773635</v>
          </cell>
          <cell r="X66">
            <v>32.465983618978633</v>
          </cell>
        </row>
        <row r="67">
          <cell r="A67" t="str">
            <v>Ttl McDonald</v>
          </cell>
          <cell r="B67" t="str">
            <v>Ttl McDonald</v>
          </cell>
          <cell r="C67">
            <v>27395</v>
          </cell>
          <cell r="D67">
            <v>25316</v>
          </cell>
          <cell r="E67">
            <v>22776</v>
          </cell>
          <cell r="G67">
            <v>2079</v>
          </cell>
          <cell r="H67">
            <v>8.2121978195607515</v>
          </cell>
          <cell r="J67">
            <v>719.68788512344167</v>
          </cell>
          <cell r="L67">
            <v>2.8428183169672998</v>
          </cell>
          <cell r="N67">
            <v>1359.3121148765583</v>
          </cell>
          <cell r="Q67">
            <v>5.3693795025934516</v>
          </cell>
          <cell r="S67">
            <v>4619</v>
          </cell>
          <cell r="V67">
            <v>20.280119423955039</v>
          </cell>
          <cell r="X67">
            <v>2694.1897207119027</v>
          </cell>
          <cell r="Z67">
            <v>11.829073238109865</v>
          </cell>
          <cell r="AA67">
            <v>1924.810279288097</v>
          </cell>
          <cell r="AC67">
            <v>8.4510461858451738</v>
          </cell>
        </row>
        <row r="68">
          <cell r="A68" t="str">
            <v>Jan-Cil Austria</v>
          </cell>
          <cell r="C68">
            <v>7420</v>
          </cell>
          <cell r="D68">
            <v>7472</v>
          </cell>
          <cell r="E68">
            <v>7317</v>
          </cell>
          <cell r="G68">
            <v>-52</v>
          </cell>
          <cell r="H68">
            <v>-0.69593147751605999</v>
          </cell>
          <cell r="I68">
            <v>-926.86066782888554</v>
          </cell>
          <cell r="K68">
            <v>-12.404452192570739</v>
          </cell>
          <cell r="L68">
            <v>874.86066782888554</v>
          </cell>
          <cell r="N68">
            <v>11.70852071505468</v>
          </cell>
          <cell r="O68">
            <v>103</v>
          </cell>
          <cell r="Q68">
            <v>1.4076807434741014</v>
          </cell>
          <cell r="R68">
            <v>-842.51557843402873</v>
          </cell>
          <cell r="U68">
            <v>-11.514494716878895</v>
          </cell>
          <cell r="V68">
            <v>945.51557843402884</v>
          </cell>
          <cell r="X68">
            <v>12.922175460352996</v>
          </cell>
        </row>
        <row r="69">
          <cell r="A69" t="str">
            <v>Jan-Cil Germany</v>
          </cell>
          <cell r="C69">
            <v>32239</v>
          </cell>
          <cell r="D69">
            <v>28473</v>
          </cell>
          <cell r="E69">
            <v>23337</v>
          </cell>
          <cell r="G69">
            <v>3766</v>
          </cell>
          <cell r="H69">
            <v>13.226565518210235</v>
          </cell>
          <cell r="I69">
            <v>-85.155518806516326</v>
          </cell>
          <cell r="K69">
            <v>-0.29907462791597772</v>
          </cell>
          <cell r="L69">
            <v>3851.1555188065163</v>
          </cell>
          <cell r="N69">
            <v>13.525640146126211</v>
          </cell>
          <cell r="O69">
            <v>8902</v>
          </cell>
          <cell r="Q69">
            <v>38.145434288897462</v>
          </cell>
          <cell r="R69">
            <v>4803.6541554959786</v>
          </cell>
          <cell r="U69">
            <v>20.583854632112008</v>
          </cell>
          <cell r="V69">
            <v>4098.3458445040214</v>
          </cell>
          <cell r="X69">
            <v>17.561579656785451</v>
          </cell>
        </row>
        <row r="70">
          <cell r="A70" t="str">
            <v>Jan-Cil Switzerland</v>
          </cell>
          <cell r="C70">
            <v>5716</v>
          </cell>
          <cell r="D70">
            <v>5655</v>
          </cell>
          <cell r="E70">
            <v>6249</v>
          </cell>
          <cell r="G70">
            <v>61</v>
          </cell>
          <cell r="H70">
            <v>1.0786914235190097</v>
          </cell>
          <cell r="I70">
            <v>-356.25271542360599</v>
          </cell>
          <cell r="K70">
            <v>-6.2997827661115124</v>
          </cell>
          <cell r="L70">
            <v>417.25271542360599</v>
          </cell>
          <cell r="N70">
            <v>7.3784741896305217</v>
          </cell>
          <cell r="O70">
            <v>-533</v>
          </cell>
          <cell r="Q70">
            <v>-8.5293646983517366</v>
          </cell>
          <cell r="R70">
            <v>-1048.8675241157557</v>
          </cell>
          <cell r="U70">
            <v>-16.784565916398716</v>
          </cell>
          <cell r="V70">
            <v>515.86752411575583</v>
          </cell>
          <cell r="X70">
            <v>8.2552012180469792</v>
          </cell>
        </row>
        <row r="71">
          <cell r="A71" t="str">
            <v>Ttl Peeters</v>
          </cell>
          <cell r="B71" t="str">
            <v>Ttl Peeters</v>
          </cell>
          <cell r="C71">
            <v>45375</v>
          </cell>
          <cell r="D71">
            <v>41600</v>
          </cell>
          <cell r="E71">
            <v>36903</v>
          </cell>
          <cell r="G71">
            <v>3775</v>
          </cell>
          <cell r="H71">
            <v>9.0745192307692299</v>
          </cell>
          <cell r="J71">
            <v>-1368.2689020590076</v>
          </cell>
          <cell r="L71">
            <v>-3.2891079376418451</v>
          </cell>
          <cell r="N71">
            <v>5143.2689020590078</v>
          </cell>
          <cell r="Q71">
            <v>12.363627168411075</v>
          </cell>
          <cell r="S71">
            <v>8472</v>
          </cell>
          <cell r="V71">
            <v>22.957483131452729</v>
          </cell>
          <cell r="X71">
            <v>2912.2710529461942</v>
          </cell>
          <cell r="Z71">
            <v>7.8916918758534358</v>
          </cell>
          <cell r="AA71">
            <v>5559.7289470538053</v>
          </cell>
          <cell r="AC71">
            <v>15.065791255599297</v>
          </cell>
        </row>
        <row r="72">
          <cell r="A72" t="str">
            <v>Jan-Cil Portugal</v>
          </cell>
          <cell r="C72">
            <v>6548</v>
          </cell>
          <cell r="D72">
            <v>6259</v>
          </cell>
          <cell r="E72">
            <v>5094</v>
          </cell>
          <cell r="G72">
            <v>289</v>
          </cell>
          <cell r="H72">
            <v>4.6173510145390635</v>
          </cell>
          <cell r="I72">
            <v>-471.60278355463134</v>
          </cell>
          <cell r="K72">
            <v>-7.5347944328907364</v>
          </cell>
          <cell r="L72">
            <v>760.60278355463151</v>
          </cell>
          <cell r="N72">
            <v>12.152145447429799</v>
          </cell>
          <cell r="O72">
            <v>1454</v>
          </cell>
          <cell r="Q72">
            <v>28.543384373773065</v>
          </cell>
          <cell r="R72">
            <v>605.44250871080135</v>
          </cell>
          <cell r="U72">
            <v>11.885404568331396</v>
          </cell>
          <cell r="V72">
            <v>848.55749128919854</v>
          </cell>
          <cell r="X72">
            <v>16.657979805441663</v>
          </cell>
        </row>
        <row r="73">
          <cell r="A73" t="str">
            <v>Jan-Cil Spain</v>
          </cell>
          <cell r="C73">
            <v>29637</v>
          </cell>
          <cell r="D73">
            <v>30331</v>
          </cell>
          <cell r="E73">
            <v>24506</v>
          </cell>
          <cell r="G73">
            <v>-694</v>
          </cell>
          <cell r="H73">
            <v>-2.2880880946886024</v>
          </cell>
          <cell r="I73">
            <v>-4129.0318115750524</v>
          </cell>
          <cell r="K73">
            <v>-13.613239957716701</v>
          </cell>
          <cell r="L73">
            <v>3435.0318115750515</v>
          </cell>
          <cell r="N73">
            <v>11.325151863028101</v>
          </cell>
          <cell r="O73">
            <v>5131</v>
          </cell>
          <cell r="Q73">
            <v>20.93772953562393</v>
          </cell>
          <cell r="R73">
            <v>1059.7400566481826</v>
          </cell>
          <cell r="U73">
            <v>4.3244105796465462</v>
          </cell>
          <cell r="V73">
            <v>4071.2599433518171</v>
          </cell>
          <cell r="X73">
            <v>16.613318955977384</v>
          </cell>
        </row>
        <row r="74">
          <cell r="A74" t="str">
            <v>Ttl Sotoca</v>
          </cell>
          <cell r="B74" t="str">
            <v>Ttl Sotoca</v>
          </cell>
          <cell r="C74">
            <v>36185</v>
          </cell>
          <cell r="D74">
            <v>36590</v>
          </cell>
          <cell r="E74">
            <v>29600</v>
          </cell>
          <cell r="G74">
            <v>-405</v>
          </cell>
          <cell r="H74">
            <v>-1.1068597977589505</v>
          </cell>
          <cell r="J74">
            <v>-4600.6345951296835</v>
          </cell>
          <cell r="L74">
            <v>-12.573475253155733</v>
          </cell>
          <cell r="N74">
            <v>4195.6345951296835</v>
          </cell>
          <cell r="Q74">
            <v>11.466615455396779</v>
          </cell>
          <cell r="S74">
            <v>6585</v>
          </cell>
          <cell r="V74">
            <v>22.246621621621621</v>
          </cell>
          <cell r="X74">
            <v>1665.182565358984</v>
          </cell>
          <cell r="Z74">
            <v>5.6256167748614319</v>
          </cell>
          <cell r="AA74">
            <v>4919.817434641016</v>
          </cell>
          <cell r="AC74">
            <v>16.621004846760183</v>
          </cell>
        </row>
        <row r="75">
          <cell r="A75" t="str">
            <v>Jan-Cil Egypt</v>
          </cell>
          <cell r="C75">
            <v>86</v>
          </cell>
          <cell r="D75">
            <v>679</v>
          </cell>
          <cell r="E75">
            <v>336</v>
          </cell>
          <cell r="G75">
            <v>-593</v>
          </cell>
          <cell r="H75">
            <v>-87.334315169366718</v>
          </cell>
          <cell r="I75">
            <v>-554.89796567069311</v>
          </cell>
          <cell r="K75">
            <v>-81.722822631913559</v>
          </cell>
          <cell r="L75">
            <v>-38.102034329306917</v>
          </cell>
          <cell r="N75">
            <v>-5.6114925374531781</v>
          </cell>
          <cell r="O75">
            <v>-250</v>
          </cell>
          <cell r="Q75">
            <v>-74.404761904761898</v>
          </cell>
          <cell r="R75">
            <v>-211.59562137797815</v>
          </cell>
          <cell r="U75">
            <v>-62.974887314874451</v>
          </cell>
          <cell r="V75">
            <v>-38.404378622021902</v>
          </cell>
          <cell r="X75">
            <v>-11.42987458988744</v>
          </cell>
        </row>
        <row r="76">
          <cell r="A76" t="str">
            <v>Jan-Cil Israel</v>
          </cell>
          <cell r="C76">
            <v>1104</v>
          </cell>
          <cell r="D76">
            <v>990</v>
          </cell>
          <cell r="E76">
            <v>781</v>
          </cell>
          <cell r="G76">
            <v>114</v>
          </cell>
          <cell r="H76">
            <v>11.515151515151516</v>
          </cell>
          <cell r="I76">
            <v>37.181092164903944</v>
          </cell>
          <cell r="K76">
            <v>3.7556658752428227</v>
          </cell>
          <cell r="L76">
            <v>76.818907835096056</v>
          </cell>
          <cell r="N76">
            <v>7.7594856399086938</v>
          </cell>
          <cell r="O76">
            <v>323</v>
          </cell>
          <cell r="Q76">
            <v>41.357234314980801</v>
          </cell>
          <cell r="R76">
            <v>235.86538461538461</v>
          </cell>
          <cell r="U76">
            <v>30.200433369447456</v>
          </cell>
          <cell r="V76">
            <v>87.134615384615358</v>
          </cell>
          <cell r="X76">
            <v>11.15680094553335</v>
          </cell>
        </row>
        <row r="77">
          <cell r="A77" t="str">
            <v>Jan-Cil ME/W Africa</v>
          </cell>
          <cell r="C77">
            <v>10447</v>
          </cell>
          <cell r="D77">
            <v>15307</v>
          </cell>
          <cell r="E77">
            <v>11892</v>
          </cell>
          <cell r="G77">
            <v>-4860</v>
          </cell>
          <cell r="H77">
            <v>-31.750179656366367</v>
          </cell>
          <cell r="I77">
            <v>-6251.2517509982326</v>
          </cell>
          <cell r="K77">
            <v>-40.839169994108794</v>
          </cell>
          <cell r="L77">
            <v>1391.2517509982315</v>
          </cell>
          <cell r="N77">
            <v>9.0889903377424304</v>
          </cell>
          <cell r="O77">
            <v>-1445</v>
          </cell>
          <cell r="Q77">
            <v>-12.151025899764548</v>
          </cell>
          <cell r="R77">
            <v>-2689.1661957359361</v>
          </cell>
          <cell r="U77">
            <v>-22.613237434711877</v>
          </cell>
          <cell r="V77">
            <v>1244.1661957359361</v>
          </cell>
          <cell r="X77">
            <v>10.462211534947333</v>
          </cell>
        </row>
        <row r="78">
          <cell r="A78" t="str">
            <v>Jan-Cil Pakistan</v>
          </cell>
          <cell r="C78">
            <v>830</v>
          </cell>
          <cell r="D78">
            <v>876</v>
          </cell>
          <cell r="E78">
            <v>734</v>
          </cell>
          <cell r="G78">
            <v>-46</v>
          </cell>
          <cell r="H78">
            <v>-5.2511415525114158</v>
          </cell>
          <cell r="I78">
            <v>-54.71137414752684</v>
          </cell>
          <cell r="K78">
            <v>-6.2455906561103687</v>
          </cell>
          <cell r="L78">
            <v>8.7113741475268398</v>
          </cell>
          <cell r="N78">
            <v>0.994449103598954</v>
          </cell>
          <cell r="O78">
            <v>96</v>
          </cell>
          <cell r="Q78">
            <v>13.079019073569482</v>
          </cell>
          <cell r="R78">
            <v>67.499452204875368</v>
          </cell>
          <cell r="U78">
            <v>9.1961106546151754</v>
          </cell>
          <cell r="V78">
            <v>28.500547795124632</v>
          </cell>
          <cell r="X78">
            <v>3.8829084189543042</v>
          </cell>
        </row>
        <row r="79">
          <cell r="A79" t="str">
            <v>Jan-Cil Turkey</v>
          </cell>
          <cell r="C79">
            <v>2751</v>
          </cell>
          <cell r="D79">
            <v>1852</v>
          </cell>
          <cell r="E79">
            <v>1030</v>
          </cell>
          <cell r="G79">
            <v>899</v>
          </cell>
          <cell r="H79">
            <v>48.542116630669554</v>
          </cell>
          <cell r="I79">
            <v>899</v>
          </cell>
          <cell r="K79">
            <v>48.542116630669533</v>
          </cell>
          <cell r="L79">
            <v>1.4551915228366852E-13</v>
          </cell>
          <cell r="N79">
            <v>9.0949470177292826E-15</v>
          </cell>
          <cell r="O79">
            <v>1721</v>
          </cell>
          <cell r="Q79">
            <v>167.08737864077671</v>
          </cell>
          <cell r="R79">
            <v>1721</v>
          </cell>
          <cell r="U79">
            <v>167.08737864077671</v>
          </cell>
          <cell r="V79">
            <v>0</v>
          </cell>
          <cell r="X79">
            <v>0</v>
          </cell>
        </row>
        <row r="80">
          <cell r="A80" t="str">
            <v>Ttl MEWA</v>
          </cell>
          <cell r="B80" t="str">
            <v>Ttl MEWA</v>
          </cell>
          <cell r="C80">
            <v>15218</v>
          </cell>
          <cell r="D80">
            <v>19704</v>
          </cell>
          <cell r="E80">
            <v>14773</v>
          </cell>
          <cell r="G80">
            <v>-4486</v>
          </cell>
          <cell r="H80">
            <v>-22.766950872919203</v>
          </cell>
          <cell r="J80">
            <v>-5924.6799986515498</v>
          </cell>
          <cell r="L80">
            <v>-30.068412498231584</v>
          </cell>
          <cell r="N80">
            <v>1438.6799986515509</v>
          </cell>
          <cell r="Q80">
            <v>7.3014616253123856</v>
          </cell>
          <cell r="S80">
            <v>445</v>
          </cell>
          <cell r="V80">
            <v>3.0122520815000335</v>
          </cell>
          <cell r="X80">
            <v>-876.39698029365388</v>
          </cell>
          <cell r="Z80">
            <v>-5.9324238833930405</v>
          </cell>
          <cell r="AA80">
            <v>1321.396980293654</v>
          </cell>
          <cell r="AC80">
            <v>8.944675964893074</v>
          </cell>
        </row>
        <row r="81">
          <cell r="A81" t="str">
            <v>Jan-Cil Belgium</v>
          </cell>
          <cell r="C81">
            <v>14075</v>
          </cell>
          <cell r="D81">
            <v>15146</v>
          </cell>
          <cell r="E81">
            <v>13094</v>
          </cell>
          <cell r="G81">
            <v>-1071</v>
          </cell>
          <cell r="H81">
            <v>-7.0711739073022581</v>
          </cell>
          <cell r="I81">
            <v>-2792.609483499768</v>
          </cell>
          <cell r="K81">
            <v>-18.437933999074136</v>
          </cell>
          <cell r="L81">
            <v>1721.6094834997687</v>
          </cell>
          <cell r="N81">
            <v>11.36676009177188</v>
          </cell>
          <cell r="O81">
            <v>981</v>
          </cell>
          <cell r="Q81">
            <v>7.4919810600274923</v>
          </cell>
          <cell r="R81">
            <v>-818.18836944127725</v>
          </cell>
          <cell r="U81">
            <v>-6.2485746864310157</v>
          </cell>
          <cell r="V81">
            <v>1799.1883694412775</v>
          </cell>
          <cell r="X81">
            <v>13.740555746458508</v>
          </cell>
        </row>
        <row r="82">
          <cell r="A82" t="str">
            <v>Jan-Cil Holland</v>
          </cell>
          <cell r="C82">
            <v>9588</v>
          </cell>
          <cell r="D82">
            <v>9027</v>
          </cell>
          <cell r="E82">
            <v>8656</v>
          </cell>
          <cell r="G82">
            <v>561</v>
          </cell>
          <cell r="H82">
            <v>6.2146892655367232</v>
          </cell>
          <cell r="I82">
            <v>-560.68322981366464</v>
          </cell>
          <cell r="K82">
            <v>-6.2111801242236027</v>
          </cell>
          <cell r="L82">
            <v>1121.6832298136646</v>
          </cell>
          <cell r="N82">
            <v>12.425869389760324</v>
          </cell>
          <cell r="O82">
            <v>932</v>
          </cell>
          <cell r="Q82">
            <v>10.767097966728281</v>
          </cell>
          <cell r="R82">
            <v>-299.43692202306198</v>
          </cell>
          <cell r="U82">
            <v>-3.4592990067359284</v>
          </cell>
          <cell r="V82">
            <v>1231.4369220230622</v>
          </cell>
          <cell r="X82">
            <v>14.226396973464206</v>
          </cell>
        </row>
        <row r="83">
          <cell r="A83" t="str">
            <v>Ttl Van Steenbergen</v>
          </cell>
          <cell r="B83" t="str">
            <v>Ttl Van Steenbergen</v>
          </cell>
          <cell r="C83">
            <v>38881</v>
          </cell>
          <cell r="D83">
            <v>43877</v>
          </cell>
          <cell r="E83">
            <v>36523</v>
          </cell>
          <cell r="G83">
            <v>-4996</v>
          </cell>
          <cell r="H83">
            <v>-11.386375549832488</v>
          </cell>
          <cell r="J83">
            <v>-9277.9727119649815</v>
          </cell>
          <cell r="L83">
            <v>-21.145412658032644</v>
          </cell>
          <cell r="N83">
            <v>4281.9727119649806</v>
          </cell>
          <cell r="Q83">
            <v>9.7590371082001486</v>
          </cell>
          <cell r="S83">
            <v>2358</v>
          </cell>
          <cell r="V83">
            <v>6.4562056786134772</v>
          </cell>
          <cell r="X83">
            <v>-1994.0222717579932</v>
          </cell>
          <cell r="Z83">
            <v>-5.459634399578329</v>
          </cell>
          <cell r="AA83">
            <v>4352.0222717579936</v>
          </cell>
          <cell r="AC83">
            <v>11.915840078191806</v>
          </cell>
        </row>
        <row r="85">
          <cell r="A85" t="str">
            <v>Ttl Gorsky</v>
          </cell>
          <cell r="B85" t="str">
            <v>Ttl Gorsky</v>
          </cell>
          <cell r="C85">
            <v>274789</v>
          </cell>
          <cell r="D85">
            <v>265561</v>
          </cell>
          <cell r="E85">
            <v>232960</v>
          </cell>
          <cell r="G85">
            <v>9228</v>
          </cell>
          <cell r="H85">
            <v>3.4749078366175756</v>
          </cell>
          <cell r="J85">
            <v>-18921.566436765654</v>
          </cell>
          <cell r="L85">
            <v>-7.1251299839832125</v>
          </cell>
          <cell r="N85">
            <v>28149.566436765661</v>
          </cell>
          <cell r="Q85">
            <v>10.600037820600788</v>
          </cell>
          <cell r="S85">
            <v>41829</v>
          </cell>
          <cell r="V85">
            <v>17.955442994505493</v>
          </cell>
          <cell r="X85">
            <v>9516.2438079867225</v>
          </cell>
          <cell r="Z85">
            <v>4.0849260851591351</v>
          </cell>
          <cell r="AA85">
            <v>32312.756192013276</v>
          </cell>
          <cell r="AC85">
            <v>13.870516909346357</v>
          </cell>
        </row>
        <row r="86">
          <cell r="A86" t="str">
            <v>Jan-Cil Argentina</v>
          </cell>
          <cell r="C86">
            <v>1694</v>
          </cell>
          <cell r="D86">
            <v>1496</v>
          </cell>
          <cell r="E86">
            <v>1832</v>
          </cell>
          <cell r="G86">
            <v>198</v>
          </cell>
          <cell r="H86">
            <v>13.235294117647056</v>
          </cell>
          <cell r="I86">
            <v>-141.84974192315045</v>
          </cell>
          <cell r="K86">
            <v>-9.4819346205314474</v>
          </cell>
          <cell r="L86">
            <v>339.84974192315042</v>
          </cell>
          <cell r="N86">
            <v>22.717228738178502</v>
          </cell>
          <cell r="O86">
            <v>-138</v>
          </cell>
          <cell r="Q86">
            <v>-7.5327510917030569</v>
          </cell>
          <cell r="R86">
            <v>-190.65279091769159</v>
          </cell>
          <cell r="U86">
            <v>-10.406811731315043</v>
          </cell>
          <cell r="V86">
            <v>52.652790917691604</v>
          </cell>
          <cell r="X86">
            <v>2.8740606396119883</v>
          </cell>
        </row>
        <row r="87">
          <cell r="A87" t="str">
            <v>Jan-Cil Brazil</v>
          </cell>
          <cell r="C87">
            <v>8958</v>
          </cell>
          <cell r="D87">
            <v>8137</v>
          </cell>
          <cell r="E87">
            <v>10138</v>
          </cell>
          <cell r="G87">
            <v>821</v>
          </cell>
          <cell r="H87">
            <v>10.089713653680718</v>
          </cell>
          <cell r="I87">
            <v>-672.09934075133424</v>
          </cell>
          <cell r="K87">
            <v>-8.2597928075621763</v>
          </cell>
          <cell r="L87">
            <v>1493.099340751334</v>
          </cell>
          <cell r="N87">
            <v>18.349506461242896</v>
          </cell>
          <cell r="O87">
            <v>-1180</v>
          </cell>
          <cell r="Q87">
            <v>-11.639376602880253</v>
          </cell>
          <cell r="R87">
            <v>-692.41078323709644</v>
          </cell>
          <cell r="U87">
            <v>-6.8298558220269934</v>
          </cell>
          <cell r="V87">
            <v>-487.58921676290356</v>
          </cell>
          <cell r="X87">
            <v>-4.8095207808532612</v>
          </cell>
        </row>
        <row r="88">
          <cell r="A88" t="str">
            <v>Jan-Cil Colombia</v>
          </cell>
          <cell r="C88">
            <v>780</v>
          </cell>
          <cell r="D88">
            <v>905</v>
          </cell>
          <cell r="E88">
            <v>908</v>
          </cell>
          <cell r="G88">
            <v>-125</v>
          </cell>
          <cell r="H88">
            <v>-13.812154696132598</v>
          </cell>
          <cell r="I88">
            <v>-72.572781670458511</v>
          </cell>
          <cell r="K88">
            <v>-8.0190918972882326</v>
          </cell>
          <cell r="L88">
            <v>-52.427218329541503</v>
          </cell>
          <cell r="N88">
            <v>-5.7930627988443693</v>
          </cell>
          <cell r="O88">
            <v>-128</v>
          </cell>
          <cell r="Q88">
            <v>-14.096916299559471</v>
          </cell>
          <cell r="R88">
            <v>-14.896165895999145</v>
          </cell>
          <cell r="U88">
            <v>-1.6405469048457206</v>
          </cell>
          <cell r="V88">
            <v>-113.10383410400085</v>
          </cell>
          <cell r="X88">
            <v>-12.45636939471375</v>
          </cell>
        </row>
        <row r="89">
          <cell r="A89" t="str">
            <v>Jan-Cil Mexico</v>
          </cell>
          <cell r="C89">
            <v>20552</v>
          </cell>
          <cell r="D89">
            <v>20229</v>
          </cell>
          <cell r="E89">
            <v>19399</v>
          </cell>
          <cell r="G89">
            <v>323</v>
          </cell>
          <cell r="H89">
            <v>1.5967175836670129</v>
          </cell>
          <cell r="I89">
            <v>1080.6319320933815</v>
          </cell>
          <cell r="K89">
            <v>5.3419938311008037</v>
          </cell>
          <cell r="L89">
            <v>-757.63193209338158</v>
          </cell>
          <cell r="N89">
            <v>-3.7452762474337908</v>
          </cell>
          <cell r="O89">
            <v>1153</v>
          </cell>
          <cell r="Q89">
            <v>5.9436053404814677</v>
          </cell>
          <cell r="R89">
            <v>2906.7443275500764</v>
          </cell>
          <cell r="U89">
            <v>14.983990553894923</v>
          </cell>
          <cell r="V89">
            <v>-1753.7443275500764</v>
          </cell>
          <cell r="X89">
            <v>-9.0403852134134581</v>
          </cell>
        </row>
        <row r="90">
          <cell r="A90" t="str">
            <v>Jan-Cil Venezuela</v>
          </cell>
          <cell r="C90">
            <v>1476</v>
          </cell>
          <cell r="D90">
            <v>1486</v>
          </cell>
          <cell r="E90">
            <v>790</v>
          </cell>
          <cell r="G90">
            <v>-10</v>
          </cell>
          <cell r="H90">
            <v>-0.67294751009421261</v>
          </cell>
          <cell r="I90">
            <v>279.30201342281873</v>
          </cell>
          <cell r="K90">
            <v>18.795559449718628</v>
          </cell>
          <cell r="L90">
            <v>-289.30201342281873</v>
          </cell>
          <cell r="N90">
            <v>-19.468506959812839</v>
          </cell>
          <cell r="O90">
            <v>686</v>
          </cell>
          <cell r="Q90">
            <v>86.835443037974699</v>
          </cell>
          <cell r="R90">
            <v>897.19561759709427</v>
          </cell>
          <cell r="U90">
            <v>113.56906551861952</v>
          </cell>
          <cell r="V90">
            <v>-211.19561759709424</v>
          </cell>
          <cell r="X90">
            <v>-26.733622480644826</v>
          </cell>
        </row>
        <row r="91">
          <cell r="A91" t="str">
            <v>Ttl Latin Am</v>
          </cell>
          <cell r="B91" t="str">
            <v>Ttl Latin Am</v>
          </cell>
          <cell r="C91">
            <v>33460</v>
          </cell>
          <cell r="D91">
            <v>32253</v>
          </cell>
          <cell r="E91">
            <v>33067</v>
          </cell>
          <cell r="G91">
            <v>1207</v>
          </cell>
          <cell r="H91">
            <v>3.7422875391436459</v>
          </cell>
          <cell r="J91">
            <v>473.412081171257</v>
          </cell>
          <cell r="L91">
            <v>1.4678078974707998</v>
          </cell>
          <cell r="N91">
            <v>733.587918828743</v>
          </cell>
          <cell r="Q91">
            <v>2.2744796416728468</v>
          </cell>
          <cell r="S91">
            <v>393</v>
          </cell>
          <cell r="V91">
            <v>1.1884960837088336</v>
          </cell>
          <cell r="X91">
            <v>2905.9802050963835</v>
          </cell>
          <cell r="Z91">
            <v>8.7881579976906981</v>
          </cell>
          <cell r="AA91">
            <v>-2512.9802050963835</v>
          </cell>
          <cell r="AC91">
            <v>-7.5996619139818655</v>
          </cell>
        </row>
        <row r="92">
          <cell r="A92" t="str">
            <v>Janssen Pharm KK Japan</v>
          </cell>
          <cell r="C92">
            <v>43852</v>
          </cell>
          <cell r="D92">
            <v>49174</v>
          </cell>
          <cell r="E92">
            <v>29745</v>
          </cell>
          <cell r="G92">
            <v>-5322</v>
          </cell>
          <cell r="H92">
            <v>-10.8227925326392</v>
          </cell>
          <cell r="I92">
            <v>-6712.0828871071781</v>
          </cell>
          <cell r="K92">
            <v>-13.649658126463535</v>
          </cell>
          <cell r="L92">
            <v>1390.0828871071792</v>
          </cell>
          <cell r="N92">
            <v>2.8268655938243321</v>
          </cell>
          <cell r="O92">
            <v>14107</v>
          </cell>
          <cell r="Q92">
            <v>47.42645822827366</v>
          </cell>
          <cell r="R92">
            <v>15681.228180370415</v>
          </cell>
          <cell r="U92">
            <v>52.718871004775309</v>
          </cell>
          <cell r="V92">
            <v>-1574.2281803704147</v>
          </cell>
          <cell r="X92">
            <v>-5.2924127765016511</v>
          </cell>
        </row>
        <row r="94">
          <cell r="A94" t="str">
            <v>Ttl Japan</v>
          </cell>
          <cell r="B94" t="str">
            <v>Ttl Japan</v>
          </cell>
          <cell r="C94">
            <v>43852</v>
          </cell>
          <cell r="D94">
            <v>49174</v>
          </cell>
          <cell r="E94">
            <v>29745</v>
          </cell>
          <cell r="G94">
            <v>-5322</v>
          </cell>
          <cell r="H94">
            <v>-10.8227925326392</v>
          </cell>
          <cell r="J94">
            <v>-6712.0828871071781</v>
          </cell>
          <cell r="L94">
            <v>-13.649658126463535</v>
          </cell>
          <cell r="N94">
            <v>1390.0828871071792</v>
          </cell>
          <cell r="Q94">
            <v>2.8268655938243321</v>
          </cell>
          <cell r="S94">
            <v>14107</v>
          </cell>
          <cell r="V94">
            <v>47.42645822827366</v>
          </cell>
          <cell r="X94">
            <v>15681.228180370415</v>
          </cell>
          <cell r="Z94">
            <v>52.718871004775309</v>
          </cell>
          <cell r="AA94">
            <v>-1574.2281803704147</v>
          </cell>
          <cell r="AC94">
            <v>-5.2924127765016511</v>
          </cell>
        </row>
        <row r="95">
          <cell r="A95" t="str">
            <v>Janssen China</v>
          </cell>
          <cell r="C95">
            <v>24537</v>
          </cell>
          <cell r="D95">
            <v>25019</v>
          </cell>
          <cell r="E95">
            <v>24910</v>
          </cell>
          <cell r="G95">
            <v>-482</v>
          </cell>
          <cell r="H95">
            <v>-1.9265358327670969</v>
          </cell>
          <cell r="I95">
            <v>-480.50263188394592</v>
          </cell>
          <cell r="K95">
            <v>-1.9205509088450619</v>
          </cell>
          <cell r="L95">
            <v>-1.4973681160540582</v>
          </cell>
          <cell r="N95">
            <v>-5.9849239220352499E-3</v>
          </cell>
          <cell r="O95">
            <v>-373</v>
          </cell>
          <cell r="Q95">
            <v>-1.4973906061822562</v>
          </cell>
          <cell r="R95">
            <v>-372.23644388398486</v>
          </cell>
          <cell r="U95">
            <v>-1.4943253467843629</v>
          </cell>
          <cell r="V95">
            <v>-0.76355611601524287</v>
          </cell>
          <cell r="X95">
            <v>-3.0652593978928167E-3</v>
          </cell>
        </row>
        <row r="96">
          <cell r="A96" t="str">
            <v>Jan-Cil Australia</v>
          </cell>
          <cell r="C96">
            <v>9176</v>
          </cell>
          <cell r="D96">
            <v>8719</v>
          </cell>
          <cell r="E96">
            <v>7736</v>
          </cell>
          <cell r="G96">
            <v>457</v>
          </cell>
          <cell r="H96">
            <v>5.2414267691248995</v>
          </cell>
          <cell r="I96">
            <v>-918.1426281023538</v>
          </cell>
          <cell r="K96">
            <v>-10.530366189957036</v>
          </cell>
          <cell r="L96">
            <v>1375.1426281023539</v>
          </cell>
          <cell r="N96">
            <v>15.771792959081937</v>
          </cell>
          <cell r="O96">
            <v>1440</v>
          </cell>
          <cell r="Q96">
            <v>18.614270941054812</v>
          </cell>
          <cell r="R96">
            <v>-82.292036025813772</v>
          </cell>
          <cell r="U96">
            <v>-1.0637543436635699</v>
          </cell>
          <cell r="V96">
            <v>1522.2920360258138</v>
          </cell>
          <cell r="X96">
            <v>19.67802528471838</v>
          </cell>
        </row>
        <row r="97">
          <cell r="A97" t="str">
            <v>Jan-Cil Hong Kong</v>
          </cell>
          <cell r="C97">
            <v>786</v>
          </cell>
          <cell r="D97">
            <v>928</v>
          </cell>
          <cell r="E97">
            <v>827</v>
          </cell>
          <cell r="G97">
            <v>-142</v>
          </cell>
          <cell r="H97">
            <v>-15.301724137931036</v>
          </cell>
          <cell r="I97">
            <v>-139.18072289156629</v>
          </cell>
          <cell r="K97">
            <v>-14.997922725384299</v>
          </cell>
          <cell r="L97">
            <v>-2.8192771084337438</v>
          </cell>
          <cell r="N97">
            <v>-0.3038014125467362</v>
          </cell>
          <cell r="O97">
            <v>-41</v>
          </cell>
          <cell r="Q97">
            <v>-4.9576783555018133</v>
          </cell>
          <cell r="R97">
            <v>-40.491478153083357</v>
          </cell>
          <cell r="U97">
            <v>-4.8961884102881932</v>
          </cell>
          <cell r="V97">
            <v>-0.50852184691664659</v>
          </cell>
          <cell r="X97">
            <v>-6.1489945213620563E-2</v>
          </cell>
        </row>
        <row r="98">
          <cell r="A98" t="str">
            <v>Jan-Cil India</v>
          </cell>
          <cell r="C98">
            <v>2177</v>
          </cell>
          <cell r="D98">
            <v>2421</v>
          </cell>
          <cell r="E98">
            <v>2166</v>
          </cell>
          <cell r="G98">
            <v>-244</v>
          </cell>
          <cell r="H98">
            <v>-10.078479966955804</v>
          </cell>
          <cell r="I98">
            <v>-330.09766807605547</v>
          </cell>
          <cell r="K98">
            <v>-13.634765306735048</v>
          </cell>
          <cell r="L98">
            <v>86.097668076055413</v>
          </cell>
          <cell r="N98">
            <v>3.556285339779246</v>
          </cell>
          <cell r="O98">
            <v>11</v>
          </cell>
          <cell r="Q98">
            <v>0.50784856879039708</v>
          </cell>
          <cell r="R98">
            <v>-97.900045511434755</v>
          </cell>
          <cell r="U98">
            <v>-4.5198543634088075</v>
          </cell>
          <cell r="V98">
            <v>108.90004551143473</v>
          </cell>
          <cell r="X98">
            <v>5.0277029321992046</v>
          </cell>
        </row>
        <row r="99">
          <cell r="A99" t="str">
            <v>Jan-Cil Korea</v>
          </cell>
          <cell r="C99">
            <v>9670</v>
          </cell>
          <cell r="D99">
            <v>9955</v>
          </cell>
          <cell r="E99">
            <v>8946</v>
          </cell>
          <cell r="G99">
            <v>-285</v>
          </cell>
          <cell r="H99">
            <v>-2.862882973380211</v>
          </cell>
          <cell r="I99">
            <v>-479.11390183998003</v>
          </cell>
          <cell r="K99">
            <v>-4.8127966031138127</v>
          </cell>
          <cell r="L99">
            <v>194.11390183998003</v>
          </cell>
          <cell r="N99">
            <v>1.9499136297336026</v>
          </cell>
          <cell r="O99">
            <v>724</v>
          </cell>
          <cell r="Q99">
            <v>8.0930024591996421</v>
          </cell>
          <cell r="R99">
            <v>801.55486934884516</v>
          </cell>
          <cell r="U99">
            <v>8.9599247635685799</v>
          </cell>
          <cell r="V99">
            <v>-77.554869348845102</v>
          </cell>
          <cell r="X99">
            <v>-0.86692230436893625</v>
          </cell>
        </row>
        <row r="100">
          <cell r="A100" t="str">
            <v>Jan-Cil Philippines</v>
          </cell>
          <cell r="C100">
            <v>1334</v>
          </cell>
          <cell r="D100">
            <v>1610</v>
          </cell>
          <cell r="E100">
            <v>1194</v>
          </cell>
          <cell r="G100">
            <v>-276</v>
          </cell>
          <cell r="H100">
            <v>-17.142857142857142</v>
          </cell>
          <cell r="I100">
            <v>-274.83704417036978</v>
          </cell>
          <cell r="K100">
            <v>-17.070623861513649</v>
          </cell>
          <cell r="L100">
            <v>-1.1629558296302276</v>
          </cell>
          <cell r="N100">
            <v>-7.223328134349459E-2</v>
          </cell>
          <cell r="O100">
            <v>140</v>
          </cell>
          <cell r="Q100">
            <v>11.725293132328309</v>
          </cell>
          <cell r="R100">
            <v>224.47160309149834</v>
          </cell>
          <cell r="U100">
            <v>18.799966758081936</v>
          </cell>
          <cell r="V100">
            <v>-84.471603091498366</v>
          </cell>
          <cell r="X100">
            <v>-7.0746736257536309</v>
          </cell>
        </row>
        <row r="101">
          <cell r="A101" t="str">
            <v>Jan-Cil S.M.</v>
          </cell>
          <cell r="C101">
            <v>2127</v>
          </cell>
          <cell r="D101">
            <v>2016</v>
          </cell>
          <cell r="E101">
            <v>2357</v>
          </cell>
          <cell r="G101">
            <v>111</v>
          </cell>
          <cell r="H101">
            <v>5.5059523809523823</v>
          </cell>
          <cell r="I101">
            <v>86.4</v>
          </cell>
          <cell r="K101">
            <v>4.2857142857142847</v>
          </cell>
          <cell r="L101">
            <v>24.6</v>
          </cell>
          <cell r="N101">
            <v>1.2202380952380965</v>
          </cell>
          <cell r="O101">
            <v>-230</v>
          </cell>
          <cell r="Q101">
            <v>-9.7581671616461598</v>
          </cell>
          <cell r="R101">
            <v>-242.51542168674703</v>
          </cell>
          <cell r="U101">
            <v>-10.289156626506026</v>
          </cell>
          <cell r="V101">
            <v>12.515421686746995</v>
          </cell>
          <cell r="X101">
            <v>0.53098946485986631</v>
          </cell>
        </row>
        <row r="102">
          <cell r="A102" t="str">
            <v>Jan-Cil Indonesia</v>
          </cell>
          <cell r="C102">
            <v>901</v>
          </cell>
          <cell r="D102">
            <v>1198</v>
          </cell>
          <cell r="E102">
            <v>993</v>
          </cell>
          <cell r="G102">
            <v>-297</v>
          </cell>
          <cell r="H102">
            <v>-24.79131886477462</v>
          </cell>
          <cell r="I102">
            <v>-356.14078706123308</v>
          </cell>
          <cell r="K102">
            <v>-29.727945497598757</v>
          </cell>
          <cell r="L102">
            <v>59.140787061233063</v>
          </cell>
          <cell r="N102">
            <v>4.9366266328241366</v>
          </cell>
          <cell r="O102">
            <v>-92</v>
          </cell>
          <cell r="Q102">
            <v>-9.2648539778449148</v>
          </cell>
          <cell r="R102">
            <v>-164.84712585297493</v>
          </cell>
          <cell r="U102">
            <v>-16.600919018426481</v>
          </cell>
          <cell r="V102">
            <v>72.847125852974969</v>
          </cell>
          <cell r="X102">
            <v>7.3360650405815679</v>
          </cell>
        </row>
        <row r="103">
          <cell r="A103" t="str">
            <v>Jan-Cil Taiwan</v>
          </cell>
          <cell r="C103">
            <v>2298</v>
          </cell>
          <cell r="D103">
            <v>2690</v>
          </cell>
          <cell r="E103">
            <v>2764</v>
          </cell>
          <cell r="G103">
            <v>-392</v>
          </cell>
          <cell r="H103">
            <v>-14.572490706319702</v>
          </cell>
          <cell r="I103">
            <v>-432.9751155426224</v>
          </cell>
          <cell r="K103">
            <v>-16.09572920232797</v>
          </cell>
          <cell r="L103">
            <v>40.975115542622447</v>
          </cell>
          <cell r="N103">
            <v>1.523238496008271</v>
          </cell>
          <cell r="O103">
            <v>-466</v>
          </cell>
          <cell r="Q103">
            <v>-16.859623733719246</v>
          </cell>
          <cell r="R103">
            <v>-391.30018279134418</v>
          </cell>
          <cell r="U103">
            <v>-14.157025426604349</v>
          </cell>
          <cell r="V103">
            <v>-74.699817208655872</v>
          </cell>
          <cell r="X103">
            <v>-2.7025983071148971</v>
          </cell>
        </row>
        <row r="104">
          <cell r="A104" t="str">
            <v>Jan-Cil Thailand</v>
          </cell>
          <cell r="C104">
            <v>2320</v>
          </cell>
          <cell r="D104">
            <v>2606</v>
          </cell>
          <cell r="E104">
            <v>2371</v>
          </cell>
          <cell r="G104">
            <v>-286</v>
          </cell>
          <cell r="H104">
            <v>-10.974673829623944</v>
          </cell>
          <cell r="I104">
            <v>-379.25065082909009</v>
          </cell>
          <cell r="K104">
            <v>-14.552979694132391</v>
          </cell>
          <cell r="L104">
            <v>93.250650829090077</v>
          </cell>
          <cell r="N104">
            <v>3.5783058645084473</v>
          </cell>
          <cell r="O104">
            <v>-51</v>
          </cell>
          <cell r="Q104">
            <v>-2.1509911429776465</v>
          </cell>
          <cell r="R104">
            <v>-18.465353636792162</v>
          </cell>
          <cell r="U104">
            <v>-0.77880023773901996</v>
          </cell>
          <cell r="V104">
            <v>-32.534646363207841</v>
          </cell>
          <cell r="X104">
            <v>-1.3721909052386267</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MTD
Elimination: Exclude All
Non-Operating Co's: Excluded</v>
          </cell>
          <cell r="T107" t="str">
            <v xml:space="preserve">Page 3 of 3
Date : 07/28/03
Time : 11:21:28
</v>
          </cell>
        </row>
        <row r="111">
          <cell r="G111" t="str">
            <v>2003 JUL ACTUAL vs 2003 JUL BPY1</v>
          </cell>
          <cell r="O111" t="str">
            <v xml:space="preserve">2003 JUL ACTUAL vs 2002 JUL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JUL ACTUAL</v>
          </cell>
          <cell r="D114" t="str">
            <v>JUL BPY1</v>
          </cell>
          <cell r="E114" t="str">
            <v>JUL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55326</v>
          </cell>
          <cell r="D117">
            <v>57162</v>
          </cell>
          <cell r="E117">
            <v>54264</v>
          </cell>
          <cell r="G117">
            <v>-1836</v>
          </cell>
          <cell r="H117">
            <v>-3.2119240054581715</v>
          </cell>
          <cell r="J117">
            <v>-3703.841150397217</v>
          </cell>
          <cell r="L117">
            <v>-6.4795513634883628</v>
          </cell>
          <cell r="N117">
            <v>1867.8411503972177</v>
          </cell>
          <cell r="Q117">
            <v>3.2676273580301909</v>
          </cell>
          <cell r="S117">
            <v>1062</v>
          </cell>
          <cell r="V117">
            <v>1.9570986289252543</v>
          </cell>
          <cell r="X117">
            <v>-384.02161510183157</v>
          </cell>
          <cell r="Z117">
            <v>-0.70769131487142778</v>
          </cell>
          <cell r="AA117">
            <v>1446.0216151018317</v>
          </cell>
          <cell r="AC117">
            <v>2.6647899437966815</v>
          </cell>
        </row>
        <row r="118">
          <cell r="A118" t="str">
            <v>Total Asia/Pacific</v>
          </cell>
          <cell r="B118" t="str">
            <v>Total Asia/Pacific</v>
          </cell>
          <cell r="C118">
            <v>99178</v>
          </cell>
          <cell r="D118">
            <v>106336</v>
          </cell>
          <cell r="E118">
            <v>84009</v>
          </cell>
          <cell r="G118">
            <v>-7158</v>
          </cell>
          <cell r="H118">
            <v>-6.7314926271441475</v>
          </cell>
          <cell r="J118">
            <v>-10415.924037504394</v>
          </cell>
          <cell r="L118">
            <v>-9.7952941971716037</v>
          </cell>
          <cell r="N118">
            <v>3257.9240375043955</v>
          </cell>
          <cell r="Q118">
            <v>3.0638015700274548</v>
          </cell>
          <cell r="S118">
            <v>15169</v>
          </cell>
          <cell r="V118">
            <v>18.056398719184848</v>
          </cell>
          <cell r="X118">
            <v>15297.206565268585</v>
          </cell>
          <cell r="Z118">
            <v>18.209009231473519</v>
          </cell>
          <cell r="AA118">
            <v>-128.20656526858687</v>
          </cell>
          <cell r="AC118">
            <v>-0.1526105122886679</v>
          </cell>
        </row>
        <row r="119">
          <cell r="A119" t="str">
            <v>Total Sartarelli</v>
          </cell>
          <cell r="B119" t="str">
            <v>Total Sartarelli</v>
          </cell>
          <cell r="C119">
            <v>132638</v>
          </cell>
          <cell r="D119">
            <v>138589</v>
          </cell>
          <cell r="E119">
            <v>117076</v>
          </cell>
          <cell r="G119">
            <v>-5951</v>
          </cell>
          <cell r="H119">
            <v>-4.2939915866338598</v>
          </cell>
          <cell r="J119">
            <v>-9942.5119563331373</v>
          </cell>
          <cell r="L119">
            <v>-7.1740989229543013</v>
          </cell>
          <cell r="N119">
            <v>3991.5119563331364</v>
          </cell>
          <cell r="Q119">
            <v>2.8801073363204428</v>
          </cell>
          <cell r="S119">
            <v>15562</v>
          </cell>
          <cell r="V119">
            <v>13.292220438006082</v>
          </cell>
          <cell r="X119">
            <v>18203.18677036497</v>
          </cell>
          <cell r="Z119">
            <v>15.548179618679292</v>
          </cell>
          <cell r="AA119">
            <v>-2641.1867703649682</v>
          </cell>
          <cell r="AC119">
            <v>-2.2559591806732149</v>
          </cell>
        </row>
        <row r="120">
          <cell r="A120" t="str">
            <v>Janssen Belgium</v>
          </cell>
          <cell r="C120">
            <v>10038</v>
          </cell>
          <cell r="D120">
            <v>6499</v>
          </cell>
          <cell r="E120">
            <v>8824</v>
          </cell>
          <cell r="G120">
            <v>3539</v>
          </cell>
          <cell r="H120">
            <v>54.45453146637945</v>
          </cell>
          <cell r="I120">
            <v>2297.8285318132798</v>
          </cell>
          <cell r="K120">
            <v>35.356647665999084</v>
          </cell>
          <cell r="L120">
            <v>1241.1714681867199</v>
          </cell>
          <cell r="N120">
            <v>19.097883800380369</v>
          </cell>
          <cell r="O120">
            <v>1214</v>
          </cell>
          <cell r="Q120">
            <v>13.757932910244788</v>
          </cell>
          <cell r="R120">
            <v>-13.0369360154563</v>
          </cell>
          <cell r="U120">
            <v>-0.14774406182520738</v>
          </cell>
          <cell r="V120">
            <v>1227.0369360154564</v>
          </cell>
          <cell r="X120">
            <v>13.905676972069996</v>
          </cell>
        </row>
        <row r="121">
          <cell r="A121" t="str">
            <v>Total Jans Beerse</v>
          </cell>
          <cell r="B121" t="str">
            <v>Total Jans Beerse</v>
          </cell>
          <cell r="C121">
            <v>10038</v>
          </cell>
          <cell r="D121">
            <v>6499</v>
          </cell>
          <cell r="E121">
            <v>8824</v>
          </cell>
          <cell r="G121">
            <v>3539</v>
          </cell>
          <cell r="H121">
            <v>54.45453146637945</v>
          </cell>
          <cell r="J121">
            <v>2297.8285318132798</v>
          </cell>
          <cell r="L121">
            <v>35.356647665999084</v>
          </cell>
          <cell r="N121">
            <v>1241.1714681867199</v>
          </cell>
          <cell r="Q121">
            <v>19.097883800380369</v>
          </cell>
          <cell r="S121">
            <v>1214</v>
          </cell>
          <cell r="V121">
            <v>13.757932910244788</v>
          </cell>
          <cell r="X121">
            <v>-13.0369360154563</v>
          </cell>
          <cell r="Z121">
            <v>-0.14774406182520738</v>
          </cell>
          <cell r="AA121">
            <v>1227.0369360154564</v>
          </cell>
          <cell r="AC121">
            <v>13.905676972069996</v>
          </cell>
        </row>
        <row r="122">
          <cell r="A122" t="str">
            <v>Janssen Ireland Mfg</v>
          </cell>
          <cell r="C122">
            <v>3481</v>
          </cell>
          <cell r="D122">
            <v>3880</v>
          </cell>
          <cell r="E122">
            <v>1177</v>
          </cell>
          <cell r="G122">
            <v>-399</v>
          </cell>
          <cell r="H122">
            <v>-10.283505154639176</v>
          </cell>
          <cell r="I122">
            <v>-794.63842975206626</v>
          </cell>
          <cell r="K122">
            <v>-20.480371900826448</v>
          </cell>
          <cell r="L122">
            <v>395.63842975206614</v>
          </cell>
          <cell r="N122">
            <v>10.196866746187272</v>
          </cell>
          <cell r="O122">
            <v>2304</v>
          </cell>
          <cell r="Q122">
            <v>195.75191163976211</v>
          </cell>
          <cell r="R122">
            <v>2849.6477777777777</v>
          </cell>
          <cell r="U122">
            <v>242.11111111111109</v>
          </cell>
          <cell r="V122">
            <v>-545.64777777777749</v>
          </cell>
          <cell r="X122">
            <v>-46.359199471348987</v>
          </cell>
        </row>
        <row r="123">
          <cell r="A123" t="str">
            <v>Cilag CH-Schaff Oper</v>
          </cell>
          <cell r="C123">
            <v>7260</v>
          </cell>
          <cell r="D123">
            <v>4477</v>
          </cell>
          <cell r="E123">
            <v>7466</v>
          </cell>
          <cell r="G123">
            <v>2783</v>
          </cell>
          <cell r="H123">
            <v>62.162162162162168</v>
          </cell>
          <cell r="I123">
            <v>2253.5234899328857</v>
          </cell>
          <cell r="K123">
            <v>50.335570469798661</v>
          </cell>
          <cell r="L123">
            <v>529.47651006711419</v>
          </cell>
          <cell r="N123">
            <v>11.826591692363509</v>
          </cell>
          <cell r="O123">
            <v>-206</v>
          </cell>
          <cell r="Q123">
            <v>-2.7591749263327081</v>
          </cell>
          <cell r="R123">
            <v>-1000.9766297662977</v>
          </cell>
          <cell r="U123">
            <v>-13.407134071340716</v>
          </cell>
          <cell r="V123">
            <v>794.97662976629783</v>
          </cell>
          <cell r="X123">
            <v>10.647959145008008</v>
          </cell>
        </row>
        <row r="124">
          <cell r="A124" t="str">
            <v>Jan-Cil Zug</v>
          </cell>
          <cell r="C124">
            <v>2560</v>
          </cell>
          <cell r="D124">
            <v>2425</v>
          </cell>
          <cell r="E124">
            <v>3849</v>
          </cell>
          <cell r="G124">
            <v>135</v>
          </cell>
          <cell r="H124">
            <v>5.5670103092783512</v>
          </cell>
          <cell r="I124">
            <v>-191.39462809917359</v>
          </cell>
          <cell r="K124">
            <v>-7.8925619834710758</v>
          </cell>
          <cell r="L124">
            <v>326.39462809917359</v>
          </cell>
          <cell r="N124">
            <v>13.459572292749428</v>
          </cell>
          <cell r="O124">
            <v>-1289</v>
          </cell>
          <cell r="Q124">
            <v>-33.489217978695763</v>
          </cell>
          <cell r="R124">
            <v>-1688.4809871568875</v>
          </cell>
          <cell r="U124">
            <v>-43.868043314026693</v>
          </cell>
          <cell r="V124">
            <v>399.48098715688775</v>
          </cell>
          <cell r="X124">
            <v>10.37882533533093</v>
          </cell>
        </row>
        <row r="125">
          <cell r="A125" t="str">
            <v>Tasmanian Alkaloids</v>
          </cell>
          <cell r="C125">
            <v>1531</v>
          </cell>
          <cell r="D125">
            <v>2803</v>
          </cell>
          <cell r="E125">
            <v>4190</v>
          </cell>
          <cell r="G125">
            <v>-1272</v>
          </cell>
          <cell r="H125">
            <v>-45.379950053514094</v>
          </cell>
          <cell r="I125">
            <v>-1662.0101715197447</v>
          </cell>
          <cell r="K125">
            <v>-59.293976864778614</v>
          </cell>
          <cell r="L125">
            <v>390.01017151974463</v>
          </cell>
          <cell r="N125">
            <v>13.91402681126452</v>
          </cell>
          <cell r="O125">
            <v>-2659</v>
          </cell>
          <cell r="Q125">
            <v>-63.460620525059667</v>
          </cell>
          <cell r="R125">
            <v>-3080.9622617040591</v>
          </cell>
          <cell r="U125">
            <v>-73.531318895084937</v>
          </cell>
          <cell r="V125">
            <v>421.96226170405919</v>
          </cell>
          <cell r="X125">
            <v>10.070698370025275</v>
          </cell>
        </row>
        <row r="126">
          <cell r="A126" t="str">
            <v>Noramco USA</v>
          </cell>
          <cell r="C126">
            <v>9438</v>
          </cell>
          <cell r="D126">
            <v>6221</v>
          </cell>
          <cell r="E126">
            <v>5404</v>
          </cell>
          <cell r="G126">
            <v>3217</v>
          </cell>
          <cell r="H126">
            <v>51.711943417457007</v>
          </cell>
          <cell r="I126">
            <v>3217</v>
          </cell>
          <cell r="K126">
            <v>51.711943417457007</v>
          </cell>
          <cell r="L126">
            <v>0</v>
          </cell>
          <cell r="N126">
            <v>0</v>
          </cell>
          <cell r="O126">
            <v>4034</v>
          </cell>
          <cell r="Q126">
            <v>74.648408586232435</v>
          </cell>
          <cell r="R126">
            <v>4034</v>
          </cell>
          <cell r="U126">
            <v>74.648408586232435</v>
          </cell>
          <cell r="V126">
            <v>0</v>
          </cell>
          <cell r="X126">
            <v>-9.0949470177292826E-15</v>
          </cell>
        </row>
        <row r="127">
          <cell r="A127" t="str">
            <v>Subtot Sourcing</v>
          </cell>
          <cell r="B127" t="str">
            <v>Subtot Sourcing</v>
          </cell>
          <cell r="C127">
            <v>24270</v>
          </cell>
          <cell r="D127">
            <v>19806</v>
          </cell>
          <cell r="E127">
            <v>22086</v>
          </cell>
          <cell r="G127">
            <v>4464</v>
          </cell>
          <cell r="H127">
            <v>22.538624659194184</v>
          </cell>
          <cell r="J127">
            <v>2822.4802605619016</v>
          </cell>
          <cell r="L127">
            <v>14.250632437452802</v>
          </cell>
          <cell r="N127">
            <v>1641.519739438098</v>
          </cell>
          <cell r="Q127">
            <v>8.2879922217413853</v>
          </cell>
          <cell r="S127">
            <v>2184</v>
          </cell>
          <cell r="V127">
            <v>9.8886172235805496</v>
          </cell>
          <cell r="X127">
            <v>1113.2278991505334</v>
          </cell>
          <cell r="Z127">
            <v>5.04042334125932</v>
          </cell>
          <cell r="AA127">
            <v>1070.7721008494666</v>
          </cell>
          <cell r="AC127">
            <v>4.8481938823212296</v>
          </cell>
        </row>
        <row r="128">
          <cell r="A128" t="str">
            <v>Ttl Shetty</v>
          </cell>
          <cell r="B128" t="str">
            <v>Ttl Shetty</v>
          </cell>
          <cell r="C128">
            <v>34308</v>
          </cell>
          <cell r="D128">
            <v>26305</v>
          </cell>
          <cell r="E128">
            <v>30910</v>
          </cell>
          <cell r="G128">
            <v>8003</v>
          </cell>
          <cell r="H128">
            <v>30.423873788253182</v>
          </cell>
          <cell r="J128">
            <v>5120.3087923751818</v>
          </cell>
          <cell r="L128">
            <v>19.465154124216621</v>
          </cell>
          <cell r="N128">
            <v>2882.6912076248182</v>
          </cell>
          <cell r="Q128">
            <v>10.958719664036559</v>
          </cell>
          <cell r="S128">
            <v>3398</v>
          </cell>
          <cell r="V128">
            <v>10.993206082174051</v>
          </cell>
          <cell r="X128">
            <v>1100.190963135077</v>
          </cell>
          <cell r="Z128">
            <v>3.5593366649468687</v>
          </cell>
          <cell r="AA128">
            <v>2297.8090368649232</v>
          </cell>
          <cell r="AC128">
            <v>7.4338694172271857</v>
          </cell>
        </row>
        <row r="129">
          <cell r="A129" t="str">
            <v>Total Shetty/Sourcings</v>
          </cell>
          <cell r="B129" t="str">
            <v>Total Shetty/Sourcings</v>
          </cell>
          <cell r="C129">
            <v>34308</v>
          </cell>
          <cell r="D129">
            <v>26305</v>
          </cell>
          <cell r="E129">
            <v>30910</v>
          </cell>
          <cell r="G129">
            <v>8003</v>
          </cell>
          <cell r="H129">
            <v>30.423873788253182</v>
          </cell>
          <cell r="J129">
            <v>5120.3087923751818</v>
          </cell>
          <cell r="L129">
            <v>19.465154124216621</v>
          </cell>
          <cell r="N129">
            <v>2882.6912076248182</v>
          </cell>
          <cell r="Q129">
            <v>10.958719664036559</v>
          </cell>
          <cell r="S129">
            <v>3398</v>
          </cell>
          <cell r="V129">
            <v>10.993206082174051</v>
          </cell>
          <cell r="X129">
            <v>1100.190963135077</v>
          </cell>
          <cell r="Z129">
            <v>3.5593366649468687</v>
          </cell>
          <cell r="AA129">
            <v>2297.8090368649232</v>
          </cell>
          <cell r="AC129">
            <v>7.4338694172271857</v>
          </cell>
        </row>
        <row r="131">
          <cell r="A131" t="str">
            <v>Tibotec-Virco Belgium</v>
          </cell>
          <cell r="C131">
            <v>858</v>
          </cell>
          <cell r="D131">
            <v>647</v>
          </cell>
          <cell r="E131">
            <v>467</v>
          </cell>
          <cell r="G131">
            <v>211</v>
          </cell>
          <cell r="H131">
            <v>32.612055641421946</v>
          </cell>
          <cell r="I131">
            <v>117.18111455108361</v>
          </cell>
          <cell r="K131">
            <v>18.111455108359134</v>
          </cell>
          <cell r="L131">
            <v>93.818885448916404</v>
          </cell>
          <cell r="N131">
            <v>14.500600533062821</v>
          </cell>
          <cell r="O131">
            <v>391</v>
          </cell>
          <cell r="Q131">
            <v>83.725910064239812</v>
          </cell>
          <cell r="R131">
            <v>252.84040404040402</v>
          </cell>
          <cell r="U131">
            <v>54.141414141414145</v>
          </cell>
          <cell r="V131">
            <v>138.15959595959595</v>
          </cell>
          <cell r="X131">
            <v>29.584495922825663</v>
          </cell>
        </row>
        <row r="132">
          <cell r="A132" t="str">
            <v>Alza USA</v>
          </cell>
          <cell r="C132">
            <v>0</v>
          </cell>
          <cell r="D132">
            <v>14515</v>
          </cell>
          <cell r="E132">
            <v>8784</v>
          </cell>
          <cell r="G132">
            <v>-14515</v>
          </cell>
          <cell r="H132">
            <v>-100</v>
          </cell>
          <cell r="I132">
            <v>-14515</v>
          </cell>
          <cell r="K132">
            <v>-100</v>
          </cell>
          <cell r="L132">
            <v>0</v>
          </cell>
          <cell r="N132">
            <v>0</v>
          </cell>
          <cell r="O132">
            <v>-8784</v>
          </cell>
          <cell r="Q132">
            <v>-100</v>
          </cell>
          <cell r="R132">
            <v>-8784</v>
          </cell>
          <cell r="U132">
            <v>-100</v>
          </cell>
          <cell r="V132">
            <v>0</v>
          </cell>
          <cell r="X132">
            <v>0</v>
          </cell>
        </row>
        <row r="133">
          <cell r="A133" t="str">
            <v>Total Peterson</v>
          </cell>
          <cell r="B133" t="str">
            <v>Total Peterson</v>
          </cell>
          <cell r="C133">
            <v>858</v>
          </cell>
          <cell r="D133">
            <v>15162</v>
          </cell>
          <cell r="E133">
            <v>9251</v>
          </cell>
          <cell r="G133">
            <v>-14304</v>
          </cell>
          <cell r="H133">
            <v>-94.341115947764152</v>
          </cell>
          <cell r="J133">
            <v>-14397.818885448918</v>
          </cell>
          <cell r="L133">
            <v>-94.959892398423165</v>
          </cell>
          <cell r="N133">
            <v>93.818885448917285</v>
          </cell>
          <cell r="Q133">
            <v>0.61877645065898834</v>
          </cell>
          <cell r="S133">
            <v>-8393</v>
          </cell>
          <cell r="V133">
            <v>-90.725326991676596</v>
          </cell>
          <cell r="X133">
            <v>-8531.1595959595961</v>
          </cell>
          <cell r="Z133">
            <v>-92.218782790612863</v>
          </cell>
          <cell r="AA133">
            <v>138.15959595959634</v>
          </cell>
          <cell r="AC133">
            <v>1.4934557989362656</v>
          </cell>
        </row>
        <row r="134">
          <cell r="A134" t="str">
            <v>Ttl Pharm ex Corp + Grp E</v>
          </cell>
          <cell r="B134" t="str">
            <v>Ttl Pharm ex Corp + Grp E</v>
          </cell>
          <cell r="C134">
            <v>1459709</v>
          </cell>
          <cell r="D134">
            <v>1499218</v>
          </cell>
          <cell r="E134">
            <v>1252878</v>
          </cell>
          <cell r="G134">
            <v>-39509</v>
          </cell>
          <cell r="H134">
            <v>-2.6353072068238248</v>
          </cell>
          <cell r="J134">
            <v>-84348.541796090387</v>
          </cell>
          <cell r="L134">
            <v>-5.6261692292975658</v>
          </cell>
          <cell r="N134">
            <v>44839.54179609038</v>
          </cell>
          <cell r="Q134">
            <v>2.990862022473741</v>
          </cell>
          <cell r="S134">
            <v>206831</v>
          </cell>
          <cell r="V134">
            <v>16.508470896607655</v>
          </cell>
          <cell r="X134">
            <v>164685.29366585347</v>
          </cell>
          <cell r="Z134">
            <v>13.144559459568569</v>
          </cell>
          <cell r="AA134">
            <v>42145.706334146504</v>
          </cell>
          <cell r="AC134">
            <v>3.3639114370390804</v>
          </cell>
        </row>
        <row r="137">
          <cell r="A137" t="str">
            <v>Pharmaceutical Grp w/aj</v>
          </cell>
          <cell r="B137" t="str">
            <v>Pharmaceutical Grp w/aj</v>
          </cell>
          <cell r="C137">
            <v>1459709</v>
          </cell>
          <cell r="D137">
            <v>1499218</v>
          </cell>
          <cell r="E137">
            <v>1252878</v>
          </cell>
          <cell r="G137">
            <v>-39509</v>
          </cell>
          <cell r="H137">
            <v>-2.6353072068238248</v>
          </cell>
          <cell r="J137">
            <v>-84348.541796090387</v>
          </cell>
          <cell r="L137">
            <v>-5.6261692292975658</v>
          </cell>
          <cell r="N137">
            <v>44839.54179609038</v>
          </cell>
          <cell r="Q137">
            <v>2.990862022473741</v>
          </cell>
          <cell r="S137">
            <v>206831</v>
          </cell>
          <cell r="V137">
            <v>16.508470896607655</v>
          </cell>
          <cell r="X137">
            <v>164685.29366585347</v>
          </cell>
          <cell r="Z137">
            <v>13.144559459568569</v>
          </cell>
          <cell r="AA137">
            <v>42145.706334146504</v>
          </cell>
          <cell r="AC137">
            <v>3.3639114370390804</v>
          </cell>
        </row>
      </sheetData>
      <sheetData sheetId="2" refreshError="1">
        <row r="13">
          <cell r="A13" t="str">
            <v>Ortho-McNeil Pharm U</v>
          </cell>
          <cell r="C13">
            <v>2145619</v>
          </cell>
          <cell r="D13">
            <v>2021340</v>
          </cell>
          <cell r="E13">
            <v>1994576</v>
          </cell>
          <cell r="G13">
            <v>124279</v>
          </cell>
          <cell r="H13">
            <v>6.1483471360582591</v>
          </cell>
          <cell r="I13">
            <v>124279</v>
          </cell>
          <cell r="K13">
            <v>6.1483471360582591</v>
          </cell>
          <cell r="L13">
            <v>0</v>
          </cell>
          <cell r="N13">
            <v>0</v>
          </cell>
          <cell r="O13">
            <v>151043</v>
          </cell>
          <cell r="Q13">
            <v>7.5726871274897523</v>
          </cell>
          <cell r="R13">
            <v>151043</v>
          </cell>
          <cell r="U13">
            <v>7.572687127489754</v>
          </cell>
          <cell r="V13">
            <v>0</v>
          </cell>
          <cell r="X13">
            <v>-1.1368683772161603E-15</v>
          </cell>
        </row>
        <row r="14">
          <cell r="A14" t="str">
            <v>Total OMP</v>
          </cell>
          <cell r="B14" t="str">
            <v>Total OMP</v>
          </cell>
          <cell r="C14">
            <v>2145619</v>
          </cell>
          <cell r="D14">
            <v>2021340</v>
          </cell>
          <cell r="E14">
            <v>1994576</v>
          </cell>
          <cell r="G14">
            <v>124279</v>
          </cell>
          <cell r="H14">
            <v>6.1483471360582591</v>
          </cell>
          <cell r="J14">
            <v>124279</v>
          </cell>
          <cell r="L14">
            <v>6.1483471360582591</v>
          </cell>
          <cell r="N14">
            <v>0</v>
          </cell>
          <cell r="Q14">
            <v>0</v>
          </cell>
          <cell r="S14">
            <v>151043</v>
          </cell>
          <cell r="V14">
            <v>7.5726871274897523</v>
          </cell>
          <cell r="X14">
            <v>151043</v>
          </cell>
          <cell r="Z14">
            <v>7.5726871274897523</v>
          </cell>
          <cell r="AA14">
            <v>0</v>
          </cell>
          <cell r="AC14">
            <v>0</v>
          </cell>
        </row>
        <row r="15">
          <cell r="A15" t="str">
            <v>Janssen USA</v>
          </cell>
          <cell r="C15">
            <v>1889693</v>
          </cell>
          <cell r="D15">
            <v>1845118</v>
          </cell>
          <cell r="E15">
            <v>1630141</v>
          </cell>
          <cell r="G15">
            <v>44575</v>
          </cell>
          <cell r="H15">
            <v>2.4158346512255586</v>
          </cell>
          <cell r="I15">
            <v>44575</v>
          </cell>
          <cell r="K15">
            <v>2.4158346512255586</v>
          </cell>
          <cell r="L15">
            <v>0</v>
          </cell>
          <cell r="N15">
            <v>0</v>
          </cell>
          <cell r="O15">
            <v>259552</v>
          </cell>
          <cell r="Q15">
            <v>15.922058275940547</v>
          </cell>
          <cell r="R15">
            <v>259552</v>
          </cell>
          <cell r="U15">
            <v>15.922058275940548</v>
          </cell>
          <cell r="V15">
            <v>0</v>
          </cell>
          <cell r="X15">
            <v>-6.8212102632969615E-15</v>
          </cell>
        </row>
        <row r="16">
          <cell r="A16" t="str">
            <v>Ttl Janssen USA</v>
          </cell>
          <cell r="B16" t="str">
            <v>Ttl Janssen USA</v>
          </cell>
          <cell r="C16">
            <v>1889693</v>
          </cell>
          <cell r="D16">
            <v>1845118</v>
          </cell>
          <cell r="E16">
            <v>1630141</v>
          </cell>
          <cell r="G16">
            <v>44575</v>
          </cell>
          <cell r="H16">
            <v>2.4158346512255586</v>
          </cell>
          <cell r="J16">
            <v>44575</v>
          </cell>
          <cell r="L16">
            <v>2.4158346512255586</v>
          </cell>
          <cell r="N16">
            <v>0</v>
          </cell>
          <cell r="Q16">
            <v>0</v>
          </cell>
          <cell r="S16">
            <v>259552</v>
          </cell>
          <cell r="V16">
            <v>15.922058275940547</v>
          </cell>
          <cell r="X16">
            <v>259552</v>
          </cell>
          <cell r="Z16">
            <v>15.922058275940547</v>
          </cell>
          <cell r="AA16">
            <v>0</v>
          </cell>
          <cell r="AC16">
            <v>0</v>
          </cell>
        </row>
        <row r="17">
          <cell r="A17" t="str">
            <v>Jan-Ortho Canada</v>
          </cell>
          <cell r="C17">
            <v>155494</v>
          </cell>
          <cell r="D17">
            <v>135011</v>
          </cell>
          <cell r="E17">
            <v>111850</v>
          </cell>
          <cell r="G17">
            <v>20483</v>
          </cell>
          <cell r="H17">
            <v>15.171356407996386</v>
          </cell>
          <cell r="I17">
            <v>7044.8255259309808</v>
          </cell>
          <cell r="K17">
            <v>5.2179641110213089</v>
          </cell>
          <cell r="L17">
            <v>13438.174474069019</v>
          </cell>
          <cell r="N17">
            <v>9.9533922969750801</v>
          </cell>
          <cell r="O17">
            <v>43644</v>
          </cell>
          <cell r="Q17">
            <v>39.020116227089851</v>
          </cell>
          <cell r="R17">
            <v>31459.363515343215</v>
          </cell>
          <cell r="U17">
            <v>28.126386692305061</v>
          </cell>
          <cell r="V17">
            <v>12184.636484656787</v>
          </cell>
          <cell r="X17">
            <v>10.893729534784793</v>
          </cell>
        </row>
        <row r="18">
          <cell r="A18" t="str">
            <v>JOI Canada</v>
          </cell>
          <cell r="B18" t="str">
            <v>JOI Canada</v>
          </cell>
          <cell r="C18">
            <v>155494</v>
          </cell>
          <cell r="D18">
            <v>135011</v>
          </cell>
          <cell r="E18">
            <v>111850</v>
          </cell>
          <cell r="G18">
            <v>20483</v>
          </cell>
          <cell r="H18">
            <v>15.171356407996386</v>
          </cell>
          <cell r="J18">
            <v>7044.8255259309808</v>
          </cell>
          <cell r="L18">
            <v>5.2179641110213089</v>
          </cell>
          <cell r="N18">
            <v>13438.174474069019</v>
          </cell>
          <cell r="Q18">
            <v>9.9533922969750801</v>
          </cell>
          <cell r="S18">
            <v>43644</v>
          </cell>
          <cell r="V18">
            <v>39.020116227089851</v>
          </cell>
          <cell r="X18">
            <v>31459.363515343215</v>
          </cell>
          <cell r="Z18">
            <v>28.126386692305061</v>
          </cell>
          <cell r="AA18">
            <v>12184.636484656787</v>
          </cell>
          <cell r="AC18">
            <v>10.893729534784793</v>
          </cell>
        </row>
        <row r="19">
          <cell r="A19" t="str">
            <v>Ortho Biotech Int'l</v>
          </cell>
          <cell r="C19">
            <v>4171</v>
          </cell>
          <cell r="D19">
            <v>6233</v>
          </cell>
          <cell r="E19">
            <v>7533</v>
          </cell>
          <cell r="G19">
            <v>-2062</v>
          </cell>
          <cell r="H19">
            <v>-33.081982993742983</v>
          </cell>
          <cell r="I19">
            <v>-2062</v>
          </cell>
          <cell r="K19">
            <v>-33.08198299374299</v>
          </cell>
          <cell r="L19">
            <v>8.7311491370201108E-13</v>
          </cell>
          <cell r="N19">
            <v>4.5474735088646413E-15</v>
          </cell>
          <cell r="O19">
            <v>-3362</v>
          </cell>
          <cell r="Q19">
            <v>-44.630293375813089</v>
          </cell>
          <cell r="R19">
            <v>-3362</v>
          </cell>
          <cell r="U19">
            <v>-44.630293375813089</v>
          </cell>
          <cell r="V19">
            <v>0</v>
          </cell>
          <cell r="X19">
            <v>0</v>
          </cell>
        </row>
        <row r="20">
          <cell r="A20" t="str">
            <v>Alza Sourcing USA</v>
          </cell>
          <cell r="C20">
            <v>96591</v>
          </cell>
          <cell r="D20">
            <v>0</v>
          </cell>
          <cell r="E20">
            <v>0</v>
          </cell>
          <cell r="G20">
            <v>96591</v>
          </cell>
          <cell r="H20">
            <v>0</v>
          </cell>
          <cell r="I20">
            <v>96591</v>
          </cell>
          <cell r="K20">
            <v>0</v>
          </cell>
          <cell r="L20">
            <v>0</v>
          </cell>
          <cell r="N20">
            <v>0</v>
          </cell>
          <cell r="O20">
            <v>96591</v>
          </cell>
          <cell r="Q20">
            <v>0</v>
          </cell>
          <cell r="R20">
            <v>96591</v>
          </cell>
          <cell r="U20">
            <v>0</v>
          </cell>
          <cell r="V20">
            <v>0</v>
          </cell>
          <cell r="X20">
            <v>0</v>
          </cell>
        </row>
        <row r="21">
          <cell r="A21" t="str">
            <v>Ttl Norton</v>
          </cell>
          <cell r="B21" t="str">
            <v>Ttl Norton</v>
          </cell>
          <cell r="C21">
            <v>4291568</v>
          </cell>
          <cell r="D21">
            <v>4007702</v>
          </cell>
          <cell r="E21">
            <v>3744100</v>
          </cell>
          <cell r="G21">
            <v>283866</v>
          </cell>
          <cell r="H21">
            <v>7.0830116610466547</v>
          </cell>
          <cell r="J21">
            <v>270427.82552593097</v>
          </cell>
          <cell r="L21">
            <v>6.7477029361447274</v>
          </cell>
          <cell r="N21">
            <v>13438.17447406903</v>
          </cell>
          <cell r="Q21">
            <v>0.33530872490192565</v>
          </cell>
          <cell r="S21">
            <v>547468</v>
          </cell>
          <cell r="V21">
            <v>14.622152186106138</v>
          </cell>
          <cell r="X21">
            <v>535283.36351534328</v>
          </cell>
          <cell r="Z21">
            <v>14.296716527746142</v>
          </cell>
          <cell r="AA21">
            <v>12184.636484656707</v>
          </cell>
          <cell r="AC21">
            <v>0.32543565835999971</v>
          </cell>
        </row>
        <row r="22">
          <cell r="A22" t="str">
            <v>Ortho Biotech Canada</v>
          </cell>
          <cell r="C22">
            <v>71048</v>
          </cell>
          <cell r="D22">
            <v>71201</v>
          </cell>
          <cell r="E22">
            <v>65445</v>
          </cell>
          <cell r="G22">
            <v>-153</v>
          </cell>
          <cell r="H22">
            <v>-0.21488462240698869</v>
          </cell>
          <cell r="I22">
            <v>-6291.8469450128896</v>
          </cell>
          <cell r="K22">
            <v>-8.8367395753049696</v>
          </cell>
          <cell r="L22">
            <v>6138.8469450128905</v>
          </cell>
          <cell r="N22">
            <v>8.62185495289798</v>
          </cell>
          <cell r="O22">
            <v>5603</v>
          </cell>
          <cell r="Q22">
            <v>8.5613874245549706</v>
          </cell>
          <cell r="R22">
            <v>36.270308899454548</v>
          </cell>
          <cell r="U22">
            <v>5.5421054166788219E-2</v>
          </cell>
          <cell r="V22">
            <v>5566.729691100546</v>
          </cell>
          <cell r="X22">
            <v>8.5059663703881832</v>
          </cell>
        </row>
        <row r="23">
          <cell r="A23" t="str">
            <v>OBI Canada</v>
          </cell>
          <cell r="B23" t="str">
            <v>OBI Canada</v>
          </cell>
          <cell r="C23">
            <v>71048</v>
          </cell>
          <cell r="D23">
            <v>71201</v>
          </cell>
          <cell r="E23">
            <v>65445</v>
          </cell>
          <cell r="G23">
            <v>-153</v>
          </cell>
          <cell r="H23">
            <v>-0.21488462240698869</v>
          </cell>
          <cell r="J23">
            <v>-6291.8469450128896</v>
          </cell>
          <cell r="L23">
            <v>-8.8367395753049696</v>
          </cell>
          <cell r="N23">
            <v>6138.8469450128905</v>
          </cell>
          <cell r="Q23">
            <v>8.62185495289798</v>
          </cell>
          <cell r="S23">
            <v>5603</v>
          </cell>
          <cell r="V23">
            <v>8.5613874245549706</v>
          </cell>
          <cell r="X23">
            <v>36.270308899454548</v>
          </cell>
          <cell r="Z23">
            <v>5.5421054166788199E-2</v>
          </cell>
          <cell r="AA23">
            <v>5566.729691100546</v>
          </cell>
          <cell r="AC23">
            <v>8.5059663703881832</v>
          </cell>
        </row>
        <row r="24">
          <cell r="A24" t="str">
            <v>Ortho Biotech France</v>
          </cell>
          <cell r="C24">
            <v>79294</v>
          </cell>
          <cell r="D24">
            <v>103419</v>
          </cell>
          <cell r="E24">
            <v>86350</v>
          </cell>
          <cell r="G24">
            <v>-24125</v>
          </cell>
          <cell r="H24">
            <v>-23.32743499743761</v>
          </cell>
          <cell r="I24">
            <v>-31464.674391791737</v>
          </cell>
          <cell r="K24">
            <v>-30.424462034821204</v>
          </cell>
          <cell r="L24">
            <v>7339.6743917917411</v>
          </cell>
          <cell r="N24">
            <v>7.0970270373835955</v>
          </cell>
          <cell r="O24">
            <v>-7056</v>
          </cell>
          <cell r="Q24">
            <v>-8.1713954834973936</v>
          </cell>
          <cell r="R24">
            <v>-20941.254931330561</v>
          </cell>
          <cell r="U24">
            <v>-24.251598067551313</v>
          </cell>
          <cell r="V24">
            <v>13885.254931330561</v>
          </cell>
          <cell r="X24">
            <v>16.080202584053918</v>
          </cell>
        </row>
        <row r="25">
          <cell r="A25" t="str">
            <v>Ortho Biotech German</v>
          </cell>
          <cell r="C25">
            <v>88921</v>
          </cell>
          <cell r="D25">
            <v>107477</v>
          </cell>
          <cell r="E25">
            <v>99288</v>
          </cell>
          <cell r="G25">
            <v>-18556</v>
          </cell>
          <cell r="H25">
            <v>-17.265089274914633</v>
          </cell>
          <cell r="I25">
            <v>-26784.580625011651</v>
          </cell>
          <cell r="K25">
            <v>-24.921220935652883</v>
          </cell>
          <cell r="L25">
            <v>8228.5806250116548</v>
          </cell>
          <cell r="N25">
            <v>7.6561316607382537</v>
          </cell>
          <cell r="O25">
            <v>-10367</v>
          </cell>
          <cell r="Q25">
            <v>-10.441342357586013</v>
          </cell>
          <cell r="R25">
            <v>-25937.096590127239</v>
          </cell>
          <cell r="U25">
            <v>-26.12309301237535</v>
          </cell>
          <cell r="V25">
            <v>15570.096590127238</v>
          </cell>
          <cell r="X25">
            <v>15.681750654789337</v>
          </cell>
        </row>
        <row r="26">
          <cell r="A26" t="str">
            <v>Ortho Biotech Italy</v>
          </cell>
          <cell r="C26">
            <v>108140</v>
          </cell>
          <cell r="D26">
            <v>115216</v>
          </cell>
          <cell r="E26">
            <v>101606</v>
          </cell>
          <cell r="G26">
            <v>-7076</v>
          </cell>
          <cell r="H26">
            <v>-6.1415081238716844</v>
          </cell>
          <cell r="I26">
            <v>-17084.104151809788</v>
          </cell>
          <cell r="K26">
            <v>-14.827892091211107</v>
          </cell>
          <cell r="L26">
            <v>10008.10415180979</v>
          </cell>
          <cell r="N26">
            <v>8.6863839673394221</v>
          </cell>
          <cell r="O26">
            <v>6534</v>
          </cell>
          <cell r="Q26">
            <v>6.4307225951223357</v>
          </cell>
          <cell r="R26">
            <v>-12401.19487947217</v>
          </cell>
          <cell r="U26">
            <v>-12.205179693593063</v>
          </cell>
          <cell r="V26">
            <v>18935.194879472168</v>
          </cell>
          <cell r="X26">
            <v>18.635902288715403</v>
          </cell>
        </row>
        <row r="27">
          <cell r="A27" t="str">
            <v>Ortho Biotech UK</v>
          </cell>
          <cell r="C27">
            <v>20270</v>
          </cell>
          <cell r="D27">
            <v>25976</v>
          </cell>
          <cell r="E27">
            <v>39649</v>
          </cell>
          <cell r="G27">
            <v>-5706</v>
          </cell>
          <cell r="H27">
            <v>-21.966430551278105</v>
          </cell>
          <cell r="I27">
            <v>-6194.0589162322703</v>
          </cell>
          <cell r="K27">
            <v>-23.845314583585886</v>
          </cell>
          <cell r="L27">
            <v>488.05891623226927</v>
          </cell>
          <cell r="N27">
            <v>1.878884032307792</v>
          </cell>
          <cell r="O27">
            <v>-19379</v>
          </cell>
          <cell r="Q27">
            <v>-48.876390325102776</v>
          </cell>
          <cell r="R27">
            <v>-21309.038436050363</v>
          </cell>
          <cell r="U27">
            <v>-53.744201457919154</v>
          </cell>
          <cell r="V27">
            <v>1930.0384360503592</v>
          </cell>
          <cell r="X27">
            <v>4.8678111328163869</v>
          </cell>
        </row>
        <row r="28">
          <cell r="A28" t="str">
            <v>OBI Europe</v>
          </cell>
          <cell r="B28" t="str">
            <v>OBI Europe</v>
          </cell>
          <cell r="C28">
            <v>296625</v>
          </cell>
          <cell r="D28">
            <v>352088</v>
          </cell>
          <cell r="E28">
            <v>326893</v>
          </cell>
          <cell r="G28">
            <v>-55463</v>
          </cell>
          <cell r="H28">
            <v>-15.752595941923612</v>
          </cell>
          <cell r="J28">
            <v>-81527.418084845456</v>
          </cell>
          <cell r="L28">
            <v>-23.155409467191571</v>
          </cell>
          <cell r="N28">
            <v>26064.41808484546</v>
          </cell>
          <cell r="Q28">
            <v>7.4028135252679572</v>
          </cell>
          <cell r="S28">
            <v>-30268</v>
          </cell>
          <cell r="V28">
            <v>-9.2592989143236473</v>
          </cell>
          <cell r="X28">
            <v>-80588.584836980328</v>
          </cell>
          <cell r="Z28">
            <v>-24.652894016384668</v>
          </cell>
          <cell r="AA28">
            <v>50320.584836980328</v>
          </cell>
          <cell r="AC28">
            <v>15.393595102061017</v>
          </cell>
        </row>
        <row r="29">
          <cell r="A29" t="str">
            <v>Ortho Biotech Zug</v>
          </cell>
          <cell r="C29">
            <v>11453</v>
          </cell>
          <cell r="D29">
            <v>22666</v>
          </cell>
          <cell r="E29">
            <v>20835</v>
          </cell>
          <cell r="G29">
            <v>-11213</v>
          </cell>
          <cell r="H29">
            <v>-49.470572663901876</v>
          </cell>
          <cell r="I29">
            <v>-12273.366959904517</v>
          </cell>
          <cell r="K29">
            <v>-54.148799787807796</v>
          </cell>
          <cell r="L29">
            <v>1060.3669599045161</v>
          </cell>
          <cell r="N29">
            <v>4.6782271239059172</v>
          </cell>
          <cell r="O29">
            <v>-9382</v>
          </cell>
          <cell r="Q29">
            <v>-45.029997600191983</v>
          </cell>
          <cell r="R29">
            <v>-11387.56535804844</v>
          </cell>
          <cell r="U29">
            <v>-54.655941243333046</v>
          </cell>
          <cell r="V29">
            <v>2005.5653580484422</v>
          </cell>
          <cell r="X29">
            <v>9.6259436431410457</v>
          </cell>
        </row>
        <row r="30">
          <cell r="A30" t="str">
            <v>OBII Sourcing</v>
          </cell>
          <cell r="B30" t="str">
            <v>OBII Sourcing</v>
          </cell>
          <cell r="C30">
            <v>11453</v>
          </cell>
          <cell r="D30">
            <v>22666</v>
          </cell>
          <cell r="E30">
            <v>20835</v>
          </cell>
          <cell r="G30">
            <v>-11213</v>
          </cell>
          <cell r="H30">
            <v>-49.470572663901876</v>
          </cell>
          <cell r="J30">
            <v>-12273.366959904517</v>
          </cell>
          <cell r="L30">
            <v>-54.148799787807796</v>
          </cell>
          <cell r="N30">
            <v>1060.3669599045161</v>
          </cell>
          <cell r="Q30">
            <v>4.6782271239059172</v>
          </cell>
          <cell r="S30">
            <v>-9382</v>
          </cell>
          <cell r="V30">
            <v>-45.029997600191983</v>
          </cell>
          <cell r="X30">
            <v>-11387.56535804844</v>
          </cell>
          <cell r="Z30">
            <v>-54.655941243333054</v>
          </cell>
          <cell r="AA30">
            <v>2005.5653580484422</v>
          </cell>
          <cell r="AC30">
            <v>9.6259436431410723</v>
          </cell>
        </row>
        <row r="31">
          <cell r="A31" t="str">
            <v>Ttl Webb</v>
          </cell>
          <cell r="B31" t="str">
            <v>Ttl Webb</v>
          </cell>
          <cell r="C31">
            <v>379126</v>
          </cell>
          <cell r="D31">
            <v>445955</v>
          </cell>
          <cell r="E31">
            <v>413173</v>
          </cell>
          <cell r="G31">
            <v>-66829</v>
          </cell>
          <cell r="H31">
            <v>-14.985592716753933</v>
          </cell>
          <cell r="J31">
            <v>-100092.63198976286</v>
          </cell>
          <cell r="L31">
            <v>-22.444558753632734</v>
          </cell>
          <cell r="N31">
            <v>33263.631989762856</v>
          </cell>
          <cell r="Q31">
            <v>7.4589660368787989</v>
          </cell>
          <cell r="S31">
            <v>-34047</v>
          </cell>
          <cell r="V31">
            <v>-8.2403738869674434</v>
          </cell>
          <cell r="X31">
            <v>-91939.879886129318</v>
          </cell>
          <cell r="Z31">
            <v>-22.252151008446663</v>
          </cell>
          <cell r="AA31">
            <v>57892.879886129333</v>
          </cell>
          <cell r="AC31">
            <v>14.011777121479222</v>
          </cell>
        </row>
        <row r="32">
          <cell r="A32" t="str">
            <v>Ortho Biotech USA</v>
          </cell>
          <cell r="C32">
            <v>1746461</v>
          </cell>
          <cell r="D32">
            <v>2013280</v>
          </cell>
          <cell r="E32">
            <v>1733125</v>
          </cell>
          <cell r="G32">
            <v>-266819</v>
          </cell>
          <cell r="H32">
            <v>-13.252950409282366</v>
          </cell>
          <cell r="I32">
            <v>-266819</v>
          </cell>
          <cell r="K32">
            <v>-13.252950409282363</v>
          </cell>
          <cell r="L32">
            <v>-3.7252902984619141E-11</v>
          </cell>
          <cell r="N32">
            <v>-2.2737367544323206E-15</v>
          </cell>
          <cell r="O32">
            <v>13336</v>
          </cell>
          <cell r="Q32">
            <v>0.76947710061305441</v>
          </cell>
          <cell r="R32">
            <v>13336</v>
          </cell>
          <cell r="U32">
            <v>0.76947710061305441</v>
          </cell>
          <cell r="V32">
            <v>2.3283064365386963E-12</v>
          </cell>
          <cell r="X32">
            <v>0</v>
          </cell>
        </row>
        <row r="33">
          <cell r="A33" t="str">
            <v>Total OBI USA</v>
          </cell>
          <cell r="B33" t="str">
            <v>Total OBI USA</v>
          </cell>
          <cell r="C33">
            <v>1746461</v>
          </cell>
          <cell r="D33">
            <v>2013280</v>
          </cell>
          <cell r="E33">
            <v>1733125</v>
          </cell>
          <cell r="G33">
            <v>-266819</v>
          </cell>
          <cell r="H33">
            <v>-13.252950409282366</v>
          </cell>
          <cell r="J33">
            <v>-266819</v>
          </cell>
          <cell r="L33">
            <v>-13.252950409282363</v>
          </cell>
          <cell r="N33">
            <v>-3.7252902984619141E-11</v>
          </cell>
          <cell r="Q33">
            <v>-2.2737367544323206E-15</v>
          </cell>
          <cell r="S33">
            <v>13336</v>
          </cell>
          <cell r="V33">
            <v>0.76947710061305441</v>
          </cell>
          <cell r="X33">
            <v>13336</v>
          </cell>
          <cell r="Z33">
            <v>0.7694771006130543</v>
          </cell>
          <cell r="AA33">
            <v>2.3283064365386963E-12</v>
          </cell>
          <cell r="AC33">
            <v>0</v>
          </cell>
        </row>
        <row r="34">
          <cell r="A34" t="str">
            <v>Centocor USA</v>
          </cell>
          <cell r="C34">
            <v>1167113</v>
          </cell>
          <cell r="D34">
            <v>1130450</v>
          </cell>
          <cell r="E34">
            <v>860160</v>
          </cell>
          <cell r="G34">
            <v>36663</v>
          </cell>
          <cell r="H34">
            <v>3.2432217258613827</v>
          </cell>
          <cell r="I34">
            <v>36663</v>
          </cell>
          <cell r="K34">
            <v>3.2432217258613831</v>
          </cell>
          <cell r="L34">
            <v>0</v>
          </cell>
          <cell r="N34">
            <v>-5.6843418860808016E-16</v>
          </cell>
          <cell r="O34">
            <v>306953</v>
          </cell>
          <cell r="Q34">
            <v>35.685570126488095</v>
          </cell>
          <cell r="R34">
            <v>306953</v>
          </cell>
          <cell r="U34">
            <v>35.685570126488095</v>
          </cell>
          <cell r="V34">
            <v>0</v>
          </cell>
          <cell r="X34">
            <v>0</v>
          </cell>
        </row>
        <row r="35">
          <cell r="A35" t="str">
            <v>Scios Inc USA</v>
          </cell>
          <cell r="C35">
            <v>44816</v>
          </cell>
          <cell r="D35">
            <v>0</v>
          </cell>
          <cell r="E35">
            <v>0</v>
          </cell>
          <cell r="G35">
            <v>44816</v>
          </cell>
          <cell r="H35">
            <v>0</v>
          </cell>
          <cell r="I35">
            <v>44816</v>
          </cell>
          <cell r="K35">
            <v>0</v>
          </cell>
          <cell r="L35">
            <v>0</v>
          </cell>
          <cell r="N35">
            <v>0</v>
          </cell>
          <cell r="O35">
            <v>44816</v>
          </cell>
          <cell r="Q35">
            <v>0</v>
          </cell>
          <cell r="R35">
            <v>44816</v>
          </cell>
          <cell r="U35">
            <v>0</v>
          </cell>
          <cell r="V35">
            <v>0</v>
          </cell>
          <cell r="X35">
            <v>0</v>
          </cell>
        </row>
        <row r="36">
          <cell r="A36" t="str">
            <v>Ttl Scodari</v>
          </cell>
          <cell r="B36" t="str">
            <v>Ttl Scodari</v>
          </cell>
          <cell r="C36">
            <v>3337516</v>
          </cell>
          <cell r="D36">
            <v>3589685</v>
          </cell>
          <cell r="E36">
            <v>3006458</v>
          </cell>
          <cell r="G36">
            <v>-252169</v>
          </cell>
          <cell r="H36">
            <v>-7.0248225122817178</v>
          </cell>
          <cell r="J36">
            <v>-285432.63198976277</v>
          </cell>
          <cell r="L36">
            <v>-7.9514673847360644</v>
          </cell>
          <cell r="N36">
            <v>33263.631989762784</v>
          </cell>
          <cell r="Q36">
            <v>0.92664487245434768</v>
          </cell>
          <cell r="S36">
            <v>331058</v>
          </cell>
          <cell r="V36">
            <v>11.01156244324717</v>
          </cell>
          <cell r="X36">
            <v>273165.12011387071</v>
          </cell>
          <cell r="Z36">
            <v>9.0859449928743619</v>
          </cell>
          <cell r="AA36">
            <v>57892.879886129347</v>
          </cell>
          <cell r="AC36">
            <v>1.9256174503728063</v>
          </cell>
        </row>
        <row r="37">
          <cell r="A37" t="str">
            <v>Jan-Cil Denmark</v>
          </cell>
          <cell r="C37">
            <v>19080</v>
          </cell>
          <cell r="D37">
            <v>17811</v>
          </cell>
          <cell r="E37">
            <v>14074</v>
          </cell>
          <cell r="G37">
            <v>1269</v>
          </cell>
          <cell r="H37">
            <v>7.1248105103587669</v>
          </cell>
          <cell r="I37">
            <v>-488.82882480009101</v>
          </cell>
          <cell r="K37">
            <v>-2.7445332929093875</v>
          </cell>
          <cell r="L37">
            <v>1757.8288248000911</v>
          </cell>
          <cell r="N37">
            <v>9.8693438032681549</v>
          </cell>
          <cell r="O37">
            <v>5006</v>
          </cell>
          <cell r="Q37">
            <v>35.5691345743925</v>
          </cell>
          <cell r="R37">
            <v>1656.622869138771</v>
          </cell>
          <cell r="U37">
            <v>11.770803390214374</v>
          </cell>
          <cell r="V37">
            <v>3349.377130861229</v>
          </cell>
          <cell r="X37">
            <v>23.798331184178124</v>
          </cell>
        </row>
        <row r="38">
          <cell r="A38" t="str">
            <v>Jan-Cil Finland</v>
          </cell>
          <cell r="C38">
            <v>19632</v>
          </cell>
          <cell r="D38">
            <v>18879</v>
          </cell>
          <cell r="E38">
            <v>15716</v>
          </cell>
          <cell r="G38">
            <v>753</v>
          </cell>
          <cell r="H38">
            <v>3.9885587160336877</v>
          </cell>
          <cell r="I38">
            <v>-1065.9762258543833</v>
          </cell>
          <cell r="K38">
            <v>-5.6463595839524521</v>
          </cell>
          <cell r="L38">
            <v>1818.9762258543838</v>
          </cell>
          <cell r="N38">
            <v>9.6349182999861398</v>
          </cell>
          <cell r="O38">
            <v>3916</v>
          </cell>
          <cell r="Q38">
            <v>24.917281751081703</v>
          </cell>
          <cell r="R38">
            <v>479.11301727135753</v>
          </cell>
          <cell r="U38">
            <v>3.0485684478961406</v>
          </cell>
          <cell r="V38">
            <v>3436.8869827286421</v>
          </cell>
          <cell r="X38">
            <v>21.868713303185558</v>
          </cell>
        </row>
        <row r="39">
          <cell r="A39" t="str">
            <v>Jan-Cil Norway</v>
          </cell>
          <cell r="C39">
            <v>12787</v>
          </cell>
          <cell r="D39">
            <v>15103</v>
          </cell>
          <cell r="E39">
            <v>10977</v>
          </cell>
          <cell r="G39">
            <v>-2316</v>
          </cell>
          <cell r="H39">
            <v>-15.334701714891082</v>
          </cell>
          <cell r="I39">
            <v>-2752.7500746951091</v>
          </cell>
          <cell r="K39">
            <v>-18.226511783719186</v>
          </cell>
          <cell r="L39">
            <v>436.75007469510894</v>
          </cell>
          <cell r="N39">
            <v>2.8918100688281063</v>
          </cell>
          <cell r="O39">
            <v>1810</v>
          </cell>
          <cell r="Q39">
            <v>16.489022501594242</v>
          </cell>
          <cell r="R39">
            <v>-202.44491658968647</v>
          </cell>
          <cell r="U39">
            <v>-1.8442645220887897</v>
          </cell>
          <cell r="V39">
            <v>2012.4449165896865</v>
          </cell>
          <cell r="X39">
            <v>18.333287023683035</v>
          </cell>
        </row>
        <row r="40">
          <cell r="A40" t="str">
            <v>Jan-Cil Sweden</v>
          </cell>
          <cell r="C40">
            <v>40451</v>
          </cell>
          <cell r="D40">
            <v>43062</v>
          </cell>
          <cell r="E40">
            <v>37668</v>
          </cell>
          <cell r="G40">
            <v>-2611</v>
          </cell>
          <cell r="H40">
            <v>-6.0633505178579732</v>
          </cell>
          <cell r="I40">
            <v>-6007.0738867227583</v>
          </cell>
          <cell r="K40">
            <v>-13.949825569464394</v>
          </cell>
          <cell r="L40">
            <v>3396.0738867227583</v>
          </cell>
          <cell r="N40">
            <v>7.8864750516064186</v>
          </cell>
          <cell r="O40">
            <v>2783</v>
          </cell>
          <cell r="Q40">
            <v>7.388234044812573</v>
          </cell>
          <cell r="R40">
            <v>-4476.8626521847618</v>
          </cell>
          <cell r="U40">
            <v>-11.885055357822985</v>
          </cell>
          <cell r="V40">
            <v>7259.8626521847627</v>
          </cell>
          <cell r="X40">
            <v>19.273289402635559</v>
          </cell>
        </row>
        <row r="41">
          <cell r="A41" t="str">
            <v>Ttl Scandanavia</v>
          </cell>
          <cell r="B41" t="str">
            <v>Ttl Scandanavia</v>
          </cell>
          <cell r="C41">
            <v>91950</v>
          </cell>
          <cell r="D41">
            <v>94855</v>
          </cell>
          <cell r="E41">
            <v>78435</v>
          </cell>
          <cell r="G41">
            <v>-2905</v>
          </cell>
          <cell r="H41">
            <v>-3.0625691845448317</v>
          </cell>
          <cell r="J41">
            <v>-10314.629012072341</v>
          </cell>
          <cell r="L41">
            <v>-10.874101536104941</v>
          </cell>
          <cell r="N41">
            <v>7409.6290120723415</v>
          </cell>
          <cell r="Q41">
            <v>7.8115323515601114</v>
          </cell>
          <cell r="S41">
            <v>13515</v>
          </cell>
          <cell r="V41">
            <v>17.230828074201572</v>
          </cell>
          <cell r="X41">
            <v>-2543.5716823643197</v>
          </cell>
          <cell r="Z41">
            <v>-3.2429039107086379</v>
          </cell>
          <cell r="AA41">
            <v>16058.57168236432</v>
          </cell>
          <cell r="AC41">
            <v>20.473731984910209</v>
          </cell>
        </row>
        <row r="42">
          <cell r="A42" t="str">
            <v>Jan-Cil Poland</v>
          </cell>
          <cell r="C42">
            <v>54929</v>
          </cell>
          <cell r="D42">
            <v>55366</v>
          </cell>
          <cell r="E42">
            <v>48287</v>
          </cell>
          <cell r="G42">
            <v>-437</v>
          </cell>
          <cell r="H42">
            <v>-0.78929306794783816</v>
          </cell>
          <cell r="I42">
            <v>-1173.2272420335062</v>
          </cell>
          <cell r="K42">
            <v>-2.1190391974018463</v>
          </cell>
          <cell r="L42">
            <v>736.22724203350606</v>
          </cell>
          <cell r="N42">
            <v>1.3297461294540081</v>
          </cell>
          <cell r="O42">
            <v>6642</v>
          </cell>
          <cell r="Q42">
            <v>13.755255037587757</v>
          </cell>
          <cell r="R42">
            <v>3901.3934649076091</v>
          </cell>
          <cell r="U42">
            <v>8.0795938138787022</v>
          </cell>
          <cell r="V42">
            <v>2740.6065350923905</v>
          </cell>
          <cell r="X42">
            <v>5.675661223709052</v>
          </cell>
        </row>
        <row r="43">
          <cell r="A43" t="str">
            <v>Jan-Cil Czech Rep</v>
          </cell>
          <cell r="C43">
            <v>17970</v>
          </cell>
          <cell r="D43">
            <v>19251</v>
          </cell>
          <cell r="E43">
            <v>15451</v>
          </cell>
          <cell r="G43">
            <v>-1281</v>
          </cell>
          <cell r="H43">
            <v>-6.6541997818295151</v>
          </cell>
          <cell r="I43">
            <v>-2466.7050471417647</v>
          </cell>
          <cell r="K43">
            <v>-12.813386562473454</v>
          </cell>
          <cell r="L43">
            <v>1185.7050471417649</v>
          </cell>
          <cell r="N43">
            <v>6.1591867806439371</v>
          </cell>
          <cell r="O43">
            <v>2519</v>
          </cell>
          <cell r="Q43">
            <v>16.303151899553427</v>
          </cell>
          <cell r="R43">
            <v>-295.33269817000337</v>
          </cell>
          <cell r="U43">
            <v>-1.9114147833150179</v>
          </cell>
          <cell r="V43">
            <v>2814.3326981700034</v>
          </cell>
          <cell r="X43">
            <v>18.214566682868448</v>
          </cell>
        </row>
        <row r="44">
          <cell r="A44" t="str">
            <v>Jan-Cil E Europe</v>
          </cell>
          <cell r="C44">
            <v>50098</v>
          </cell>
          <cell r="D44">
            <v>47173</v>
          </cell>
          <cell r="E44">
            <v>67510</v>
          </cell>
          <cell r="G44">
            <v>2925</v>
          </cell>
          <cell r="H44">
            <v>6.2005808407351664</v>
          </cell>
          <cell r="I44">
            <v>-1716.2379789312718</v>
          </cell>
          <cell r="K44">
            <v>-3.6381785744626622</v>
          </cell>
          <cell r="L44">
            <v>4641.2379789312718</v>
          </cell>
          <cell r="N44">
            <v>9.8387594151978277</v>
          </cell>
          <cell r="O44">
            <v>-17412</v>
          </cell>
          <cell r="Q44">
            <v>-25.791734557843284</v>
          </cell>
          <cell r="R44">
            <v>-26184.057448932781</v>
          </cell>
          <cell r="U44">
            <v>-38.785450228014781</v>
          </cell>
          <cell r="V44">
            <v>8772.0574489327846</v>
          </cell>
          <cell r="X44">
            <v>12.993715670171497</v>
          </cell>
        </row>
        <row r="45">
          <cell r="A45" t="str">
            <v>Jan-Cil Russia</v>
          </cell>
          <cell r="C45">
            <v>26303</v>
          </cell>
          <cell r="D45">
            <v>27814</v>
          </cell>
          <cell r="E45">
            <v>0</v>
          </cell>
          <cell r="G45">
            <v>-1511</v>
          </cell>
          <cell r="H45">
            <v>-5.4325159991371255</v>
          </cell>
          <cell r="I45">
            <v>-1511</v>
          </cell>
          <cell r="K45">
            <v>-5.4325159991371264</v>
          </cell>
          <cell r="L45">
            <v>0</v>
          </cell>
          <cell r="N45">
            <v>1.1368683772161603E-15</v>
          </cell>
          <cell r="O45">
            <v>26303</v>
          </cell>
          <cell r="Q45">
            <v>0</v>
          </cell>
          <cell r="R45">
            <v>26303</v>
          </cell>
          <cell r="U45">
            <v>0</v>
          </cell>
          <cell r="V45">
            <v>0</v>
          </cell>
          <cell r="X45">
            <v>0</v>
          </cell>
        </row>
        <row r="46">
          <cell r="A46" t="str">
            <v>Jan-Cil Hungary</v>
          </cell>
          <cell r="C46">
            <v>23782</v>
          </cell>
          <cell r="D46">
            <v>24163</v>
          </cell>
          <cell r="E46">
            <v>14468</v>
          </cell>
          <cell r="G46">
            <v>-381</v>
          </cell>
          <cell r="H46">
            <v>-1.5767909613872451</v>
          </cell>
          <cell r="I46">
            <v>-1567.0544367249713</v>
          </cell>
          <cell r="K46">
            <v>-6.4853471701567322</v>
          </cell>
          <cell r="L46">
            <v>1186.0544367249715</v>
          </cell>
          <cell r="N46">
            <v>4.908556208769487</v>
          </cell>
          <cell r="O46">
            <v>9314</v>
          </cell>
          <cell r="Q46">
            <v>64.376555156206805</v>
          </cell>
          <cell r="R46">
            <v>5525.9540667603551</v>
          </cell>
          <cell r="U46">
            <v>38.194318957425736</v>
          </cell>
          <cell r="V46">
            <v>3788.0459332396463</v>
          </cell>
          <cell r="X46">
            <v>26.182236198781077</v>
          </cell>
        </row>
        <row r="47">
          <cell r="A47" t="str">
            <v>Ttl New Europe</v>
          </cell>
          <cell r="B47" t="str">
            <v>Ttl New Europe</v>
          </cell>
          <cell r="C47">
            <v>173082</v>
          </cell>
          <cell r="D47">
            <v>173767</v>
          </cell>
          <cell r="E47">
            <v>145716</v>
          </cell>
          <cell r="G47">
            <v>-685</v>
          </cell>
          <cell r="H47">
            <v>-0.39420603451748604</v>
          </cell>
          <cell r="J47">
            <v>-8434.224704831513</v>
          </cell>
          <cell r="L47">
            <v>-4.8537551461621096</v>
          </cell>
          <cell r="N47">
            <v>7749.224704831513</v>
          </cell>
          <cell r="Q47">
            <v>4.4595491116446233</v>
          </cell>
          <cell r="S47">
            <v>27366</v>
          </cell>
          <cell r="V47">
            <v>18.78036728979659</v>
          </cell>
          <cell r="X47">
            <v>9250.9573845651812</v>
          </cell>
          <cell r="Z47">
            <v>6.3486215546440885</v>
          </cell>
          <cell r="AA47">
            <v>18115.042615434821</v>
          </cell>
          <cell r="AC47">
            <v>12.431745735152505</v>
          </cell>
        </row>
        <row r="48">
          <cell r="A48" t="str">
            <v>Jan-Cil Greece</v>
          </cell>
          <cell r="C48">
            <v>114325</v>
          </cell>
          <cell r="D48">
            <v>107730</v>
          </cell>
          <cell r="E48">
            <v>86580</v>
          </cell>
          <cell r="G48">
            <v>6595</v>
          </cell>
          <cell r="H48">
            <v>6.1217859463473498</v>
          </cell>
          <cell r="I48">
            <v>-3987.8847066045369</v>
          </cell>
          <cell r="K48">
            <v>-3.7017401899234539</v>
          </cell>
          <cell r="L48">
            <v>10582.884706604536</v>
          </cell>
          <cell r="N48">
            <v>9.8235261362708055</v>
          </cell>
          <cell r="O48">
            <v>27745</v>
          </cell>
          <cell r="Q48">
            <v>32.045507045507051</v>
          </cell>
          <cell r="R48">
            <v>7725.7541423386438</v>
          </cell>
          <cell r="U48">
            <v>8.9232549576560913</v>
          </cell>
          <cell r="V48">
            <v>20019.245857661357</v>
          </cell>
          <cell r="X48">
            <v>23.122252087850963</v>
          </cell>
        </row>
        <row r="49">
          <cell r="A49" t="str">
            <v>Jan-Cil Italy</v>
          </cell>
          <cell r="C49">
            <v>159847</v>
          </cell>
          <cell r="D49">
            <v>135454</v>
          </cell>
          <cell r="E49">
            <v>113114</v>
          </cell>
          <cell r="G49">
            <v>24393</v>
          </cell>
          <cell r="H49">
            <v>18.008327550312284</v>
          </cell>
          <cell r="I49">
            <v>9599.1339211741033</v>
          </cell>
          <cell r="K49">
            <v>7.0866374718901648</v>
          </cell>
          <cell r="L49">
            <v>14793.866078825897</v>
          </cell>
          <cell r="N49">
            <v>10.92169007842212</v>
          </cell>
          <cell r="O49">
            <v>46733</v>
          </cell>
          <cell r="Q49">
            <v>41.314956592464242</v>
          </cell>
          <cell r="R49">
            <v>18743.335738327998</v>
          </cell>
          <cell r="U49">
            <v>16.570305831575222</v>
          </cell>
          <cell r="V49">
            <v>27989.664261672006</v>
          </cell>
          <cell r="X49">
            <v>24.744650760889026</v>
          </cell>
        </row>
        <row r="50">
          <cell r="A50" t="str">
            <v>Ttl Cermak</v>
          </cell>
          <cell r="B50" t="str">
            <v>Ttl Cermak</v>
          </cell>
          <cell r="C50">
            <v>539204</v>
          </cell>
          <cell r="D50">
            <v>511806</v>
          </cell>
          <cell r="E50">
            <v>423845</v>
          </cell>
          <cell r="G50">
            <v>27398</v>
          </cell>
          <cell r="H50">
            <v>5.3532002360269324</v>
          </cell>
          <cell r="J50">
            <v>-13137.604502334289</v>
          </cell>
          <cell r="L50">
            <v>-2.5669109979824949</v>
          </cell>
          <cell r="N50">
            <v>40535.604502334289</v>
          </cell>
          <cell r="Q50">
            <v>7.9201112340094282</v>
          </cell>
          <cell r="S50">
            <v>115359</v>
          </cell>
          <cell r="V50">
            <v>27.217261027026385</v>
          </cell>
          <cell r="X50">
            <v>33176.475582867497</v>
          </cell>
          <cell r="Z50">
            <v>7.8275019365257359</v>
          </cell>
          <cell r="AA50">
            <v>82182.524417132488</v>
          </cell>
          <cell r="AC50">
            <v>19.389759090500643</v>
          </cell>
        </row>
        <row r="51">
          <cell r="A51" t="str">
            <v>Jan-Cil France</v>
          </cell>
          <cell r="C51">
            <v>308254</v>
          </cell>
          <cell r="D51">
            <v>299014</v>
          </cell>
          <cell r="E51">
            <v>245288</v>
          </cell>
          <cell r="G51">
            <v>9240</v>
          </cell>
          <cell r="H51">
            <v>3.0901563137511956</v>
          </cell>
          <cell r="I51">
            <v>-19289.512708726379</v>
          </cell>
          <cell r="K51">
            <v>-6.4510399876682634</v>
          </cell>
          <cell r="L51">
            <v>28529.512708726375</v>
          </cell>
          <cell r="N51">
            <v>9.5411963014194576</v>
          </cell>
          <cell r="O51">
            <v>62966</v>
          </cell>
          <cell r="Q51">
            <v>25.670232542969895</v>
          </cell>
          <cell r="R51">
            <v>8989.1356829077213</v>
          </cell>
          <cell r="U51">
            <v>3.6647270485746226</v>
          </cell>
          <cell r="V51">
            <v>53976.864317092281</v>
          </cell>
          <cell r="X51">
            <v>22.005505494395269</v>
          </cell>
        </row>
        <row r="52">
          <cell r="A52" t="str">
            <v>Ttl Pharm France</v>
          </cell>
          <cell r="B52" t="str">
            <v>Ttl Pharm France</v>
          </cell>
          <cell r="C52">
            <v>308254</v>
          </cell>
          <cell r="D52">
            <v>299014</v>
          </cell>
          <cell r="E52">
            <v>245288</v>
          </cell>
          <cell r="G52">
            <v>9240</v>
          </cell>
          <cell r="H52">
            <v>3.0901563137511956</v>
          </cell>
          <cell r="J52">
            <v>-19289.512708726379</v>
          </cell>
          <cell r="L52">
            <v>-6.4510399876682616</v>
          </cell>
          <cell r="N52">
            <v>28529.512708726375</v>
          </cell>
          <cell r="Q52">
            <v>9.5411963014194576</v>
          </cell>
          <cell r="S52">
            <v>62966</v>
          </cell>
          <cell r="V52">
            <v>25.670232542969895</v>
          </cell>
          <cell r="X52">
            <v>8989.1356829077213</v>
          </cell>
          <cell r="Z52">
            <v>3.6647270485746213</v>
          </cell>
          <cell r="AA52">
            <v>53976.864317092281</v>
          </cell>
          <cell r="AC52">
            <v>22.005505494395276</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YTD
Elimination: Exclude All
Non-Operating Co's: Excluded</v>
          </cell>
          <cell r="T55" t="str">
            <v xml:space="preserve">Page 2 of 3
Date : 07/28/03
Time : 11:11:42
</v>
          </cell>
        </row>
        <row r="59">
          <cell r="G59" t="str">
            <v>2003 JUL ACTUAL vs 2003 JUL BPY1</v>
          </cell>
          <cell r="O59" t="str">
            <v xml:space="preserve">2003 JUL ACTUAL vs 2002 JUL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JUL ACTUAL</v>
          </cell>
          <cell r="D62" t="str">
            <v>JUL BPY1</v>
          </cell>
          <cell r="E62" t="str">
            <v>JUL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165598</v>
          </cell>
          <cell r="D65">
            <v>157300</v>
          </cell>
          <cell r="E65">
            <v>123698</v>
          </cell>
          <cell r="G65">
            <v>8298</v>
          </cell>
          <cell r="H65">
            <v>5.2752701843610934</v>
          </cell>
          <cell r="I65">
            <v>4309.3086570510568</v>
          </cell>
          <cell r="K65">
            <v>2.7395477794348739</v>
          </cell>
          <cell r="L65">
            <v>3988.6913429489437</v>
          </cell>
          <cell r="N65">
            <v>2.535722404926219</v>
          </cell>
          <cell r="O65">
            <v>41900</v>
          </cell>
          <cell r="Q65">
            <v>33.87281928567964</v>
          </cell>
          <cell r="R65">
            <v>26131.571074555712</v>
          </cell>
          <cell r="U65">
            <v>21.125297963229567</v>
          </cell>
          <cell r="V65">
            <v>15768.428925444285</v>
          </cell>
          <cell r="X65">
            <v>12.747521322450066</v>
          </cell>
        </row>
        <row r="66">
          <cell r="A66" t="str">
            <v>Jan-Cil So. Africa</v>
          </cell>
          <cell r="C66">
            <v>24704</v>
          </cell>
          <cell r="D66">
            <v>20648</v>
          </cell>
          <cell r="E66">
            <v>17447</v>
          </cell>
          <cell r="G66">
            <v>4056</v>
          </cell>
          <cell r="H66">
            <v>19.643549012010848</v>
          </cell>
          <cell r="I66">
            <v>-379.80648906146786</v>
          </cell>
          <cell r="K66">
            <v>-1.8394347591121072</v>
          </cell>
          <cell r="L66">
            <v>4435.8064890614678</v>
          </cell>
          <cell r="N66">
            <v>21.482983771122953</v>
          </cell>
          <cell r="O66">
            <v>7257</v>
          </cell>
          <cell r="Q66">
            <v>41.594543474522844</v>
          </cell>
          <cell r="R66">
            <v>586.5063123063627</v>
          </cell>
          <cell r="U66">
            <v>3.3616456256454565</v>
          </cell>
          <cell r="V66">
            <v>6670.4936876936372</v>
          </cell>
          <cell r="X66">
            <v>38.232897848877379</v>
          </cell>
        </row>
        <row r="67">
          <cell r="A67" t="str">
            <v>Ttl McDonald</v>
          </cell>
          <cell r="B67" t="str">
            <v>Ttl McDonald</v>
          </cell>
          <cell r="C67">
            <v>190302</v>
          </cell>
          <cell r="D67">
            <v>177948</v>
          </cell>
          <cell r="E67">
            <v>141145</v>
          </cell>
          <cell r="G67">
            <v>12354</v>
          </cell>
          <cell r="H67">
            <v>6.9424775777193339</v>
          </cell>
          <cell r="J67">
            <v>3929.5021679895885</v>
          </cell>
          <cell r="L67">
            <v>2.2082305887054581</v>
          </cell>
          <cell r="N67">
            <v>8424.497832010411</v>
          </cell>
          <cell r="Q67">
            <v>4.734246989013875</v>
          </cell>
          <cell r="S67">
            <v>49157</v>
          </cell>
          <cell r="V67">
            <v>34.827305253462754</v>
          </cell>
          <cell r="X67">
            <v>26718.077386862078</v>
          </cell>
          <cell r="Z67">
            <v>18.929524522202044</v>
          </cell>
          <cell r="AA67">
            <v>22438.922613137922</v>
          </cell>
          <cell r="AC67">
            <v>15.897780731260717</v>
          </cell>
        </row>
        <row r="68">
          <cell r="A68" t="str">
            <v>Jan-Cil Austria</v>
          </cell>
          <cell r="C68">
            <v>50190</v>
          </cell>
          <cell r="D68">
            <v>55850</v>
          </cell>
          <cell r="E68">
            <v>48859</v>
          </cell>
          <cell r="G68">
            <v>-5660</v>
          </cell>
          <cell r="H68">
            <v>-10.134288272157567</v>
          </cell>
          <cell r="I68">
            <v>-10305.481799099374</v>
          </cell>
          <cell r="K68">
            <v>-18.452071260697178</v>
          </cell>
          <cell r="L68">
            <v>4645.4817990993743</v>
          </cell>
          <cell r="N68">
            <v>8.3177829885396086</v>
          </cell>
          <cell r="O68">
            <v>1331</v>
          </cell>
          <cell r="Q68">
            <v>2.7241654556990524</v>
          </cell>
          <cell r="R68">
            <v>-7457.143472343917</v>
          </cell>
          <cell r="U68">
            <v>-15.262578997408701</v>
          </cell>
          <cell r="V68">
            <v>8788.1434723439161</v>
          </cell>
          <cell r="X68">
            <v>17.986744453107754</v>
          </cell>
        </row>
        <row r="69">
          <cell r="A69" t="str">
            <v>Jan-Cil Germany</v>
          </cell>
          <cell r="C69">
            <v>228050</v>
          </cell>
          <cell r="D69">
            <v>193124</v>
          </cell>
          <cell r="E69">
            <v>158818</v>
          </cell>
          <cell r="G69">
            <v>34926</v>
          </cell>
          <cell r="H69">
            <v>18.084753836913073</v>
          </cell>
          <cell r="I69">
            <v>13815.255090976067</v>
          </cell>
          <cell r="K69">
            <v>7.1535671853193117</v>
          </cell>
          <cell r="L69">
            <v>21110.744909023932</v>
          </cell>
          <cell r="N69">
            <v>10.931186651593757</v>
          </cell>
          <cell r="O69">
            <v>69232</v>
          </cell>
          <cell r="Q69">
            <v>43.592036167185078</v>
          </cell>
          <cell r="R69">
            <v>29300.12344362049</v>
          </cell>
          <cell r="U69">
            <v>18.448868165837936</v>
          </cell>
          <cell r="V69">
            <v>39931.876556379517</v>
          </cell>
          <cell r="X69">
            <v>25.143168001347131</v>
          </cell>
        </row>
        <row r="70">
          <cell r="A70" t="str">
            <v>Jan-Cil Switzerland</v>
          </cell>
          <cell r="C70">
            <v>41153</v>
          </cell>
          <cell r="D70">
            <v>40937</v>
          </cell>
          <cell r="E70">
            <v>35921</v>
          </cell>
          <cell r="G70">
            <v>216</v>
          </cell>
          <cell r="H70">
            <v>0.5276400322446686</v>
          </cell>
          <cell r="I70">
            <v>-2860.1346464966564</v>
          </cell>
          <cell r="K70">
            <v>-6.9866737828777286</v>
          </cell>
          <cell r="L70">
            <v>3076.1346464966564</v>
          </cell>
          <cell r="N70">
            <v>7.5143138151223967</v>
          </cell>
          <cell r="O70">
            <v>5232</v>
          </cell>
          <cell r="Q70">
            <v>14.565296066367862</v>
          </cell>
          <cell r="R70">
            <v>-1311.927611347224</v>
          </cell>
          <cell r="U70">
            <v>-3.6522580422238353</v>
          </cell>
          <cell r="V70">
            <v>6543.9276113472242</v>
          </cell>
          <cell r="X70">
            <v>18.217554108591699</v>
          </cell>
        </row>
        <row r="71">
          <cell r="A71" t="str">
            <v>Ttl Peeters</v>
          </cell>
          <cell r="B71" t="str">
            <v>Ttl Peeters</v>
          </cell>
          <cell r="C71">
            <v>319393</v>
          </cell>
          <cell r="D71">
            <v>289911</v>
          </cell>
          <cell r="E71">
            <v>243598</v>
          </cell>
          <cell r="G71">
            <v>29482</v>
          </cell>
          <cell r="H71">
            <v>10.16932782819555</v>
          </cell>
          <cell r="J71">
            <v>649.63864538003577</v>
          </cell>
          <cell r="L71">
            <v>0.22408209601568616</v>
          </cell>
          <cell r="N71">
            <v>28832.361354619963</v>
          </cell>
          <cell r="Q71">
            <v>9.9452457321798633</v>
          </cell>
          <cell r="S71">
            <v>75795</v>
          </cell>
          <cell r="V71">
            <v>31.114787477729703</v>
          </cell>
          <cell r="X71">
            <v>20531.052359929352</v>
          </cell>
          <cell r="Z71">
            <v>8.4282516112321755</v>
          </cell>
          <cell r="AA71">
            <v>55263.947640070648</v>
          </cell>
          <cell r="AC71">
            <v>22.686535866497522</v>
          </cell>
        </row>
        <row r="72">
          <cell r="A72" t="str">
            <v>Jan-Cil Portugal</v>
          </cell>
          <cell r="C72">
            <v>40824</v>
          </cell>
          <cell r="D72">
            <v>40374</v>
          </cell>
          <cell r="E72">
            <v>32346</v>
          </cell>
          <cell r="G72">
            <v>450</v>
          </cell>
          <cell r="H72">
            <v>1.1145786892554614</v>
          </cell>
          <cell r="I72">
            <v>-3331.3534506290785</v>
          </cell>
          <cell r="K72">
            <v>-8.2512345832195919</v>
          </cell>
          <cell r="L72">
            <v>3781.353450629078</v>
          </cell>
          <cell r="N72">
            <v>9.3658132724750534</v>
          </cell>
          <cell r="O72">
            <v>8478</v>
          </cell>
          <cell r="Q72">
            <v>26.210350584307179</v>
          </cell>
          <cell r="R72">
            <v>1329.836674926785</v>
          </cell>
          <cell r="U72">
            <v>4.1112863257490417</v>
          </cell>
          <cell r="V72">
            <v>7148.1633250732148</v>
          </cell>
          <cell r="X72">
            <v>22.099064258558137</v>
          </cell>
        </row>
        <row r="73">
          <cell r="A73" t="str">
            <v>Jan-Cil Spain</v>
          </cell>
          <cell r="C73">
            <v>186537</v>
          </cell>
          <cell r="D73">
            <v>178446</v>
          </cell>
          <cell r="E73">
            <v>141676</v>
          </cell>
          <cell r="G73">
            <v>8091</v>
          </cell>
          <cell r="H73">
            <v>4.5341447832957869</v>
          </cell>
          <cell r="I73">
            <v>-9174.2512311121827</v>
          </cell>
          <cell r="K73">
            <v>-5.1411918625871031</v>
          </cell>
          <cell r="L73">
            <v>17265.251231112183</v>
          </cell>
          <cell r="N73">
            <v>9.67533664588289</v>
          </cell>
          <cell r="O73">
            <v>44861</v>
          </cell>
          <cell r="Q73">
            <v>31.664502103390838</v>
          </cell>
          <cell r="R73">
            <v>12198.073793099014</v>
          </cell>
          <cell r="U73">
            <v>8.6098377940505202</v>
          </cell>
          <cell r="V73">
            <v>32662.926206900982</v>
          </cell>
          <cell r="X73">
            <v>23.054664309340314</v>
          </cell>
        </row>
        <row r="74">
          <cell r="A74" t="str">
            <v>Ttl Sotoca</v>
          </cell>
          <cell r="B74" t="str">
            <v>Ttl Sotoca</v>
          </cell>
          <cell r="C74">
            <v>227361</v>
          </cell>
          <cell r="D74">
            <v>218820</v>
          </cell>
          <cell r="E74">
            <v>174022</v>
          </cell>
          <cell r="G74">
            <v>8541</v>
          </cell>
          <cell r="H74">
            <v>3.9032081162599397</v>
          </cell>
          <cell r="J74">
            <v>-12505.604681741261</v>
          </cell>
          <cell r="L74">
            <v>-5.7150190484147974</v>
          </cell>
          <cell r="N74">
            <v>21046.604681741261</v>
          </cell>
          <cell r="Q74">
            <v>9.6182271646747353</v>
          </cell>
          <cell r="S74">
            <v>53339</v>
          </cell>
          <cell r="V74">
            <v>30.650722322464972</v>
          </cell>
          <cell r="X74">
            <v>13527.910468025799</v>
          </cell>
          <cell r="Z74">
            <v>7.773678309653838</v>
          </cell>
          <cell r="AA74">
            <v>39811.089531974198</v>
          </cell>
          <cell r="AC74">
            <v>22.877044012811133</v>
          </cell>
        </row>
        <row r="75">
          <cell r="A75" t="str">
            <v>Jan-Cil Egypt</v>
          </cell>
          <cell r="C75">
            <v>1404</v>
          </cell>
          <cell r="D75">
            <v>4290</v>
          </cell>
          <cell r="E75">
            <v>2817</v>
          </cell>
          <cell r="G75">
            <v>-2886</v>
          </cell>
          <cell r="H75">
            <v>-67.272727272727266</v>
          </cell>
          <cell r="I75">
            <v>-2604.5037821482601</v>
          </cell>
          <cell r="K75">
            <v>-60.711043872919817</v>
          </cell>
          <cell r="L75">
            <v>-281.49621785174008</v>
          </cell>
          <cell r="N75">
            <v>-6.5616833998074435</v>
          </cell>
          <cell r="O75">
            <v>-1413</v>
          </cell>
          <cell r="Q75">
            <v>-50.159744408945691</v>
          </cell>
          <cell r="R75">
            <v>-1126.6698243992607</v>
          </cell>
          <cell r="U75">
            <v>-39.995378927911283</v>
          </cell>
          <cell r="V75">
            <v>-286.33017560073932</v>
          </cell>
          <cell r="X75">
            <v>-10.164365481034411</v>
          </cell>
        </row>
        <row r="76">
          <cell r="A76" t="str">
            <v>Jan-Cil Israel</v>
          </cell>
          <cell r="C76">
            <v>8164</v>
          </cell>
          <cell r="D76">
            <v>7357</v>
          </cell>
          <cell r="E76">
            <v>6257</v>
          </cell>
          <cell r="G76">
            <v>807</v>
          </cell>
          <cell r="H76">
            <v>10.969145031942366</v>
          </cell>
          <cell r="I76">
            <v>689.66532070648373</v>
          </cell>
          <cell r="K76">
            <v>9.3742737624912849</v>
          </cell>
          <cell r="L76">
            <v>117.33467929351625</v>
          </cell>
          <cell r="N76">
            <v>1.5948712694510847</v>
          </cell>
          <cell r="O76">
            <v>1907</v>
          </cell>
          <cell r="Q76">
            <v>30.477864791433596</v>
          </cell>
          <cell r="R76">
            <v>1729.6531172661626</v>
          </cell>
          <cell r="U76">
            <v>27.643489168390001</v>
          </cell>
          <cell r="V76">
            <v>177.3468827338377</v>
          </cell>
          <cell r="X76">
            <v>2.8343756230435977</v>
          </cell>
        </row>
        <row r="77">
          <cell r="A77" t="str">
            <v>Jan-Cil ME/W Africa</v>
          </cell>
          <cell r="C77">
            <v>106625</v>
          </cell>
          <cell r="D77">
            <v>103795</v>
          </cell>
          <cell r="E77">
            <v>99829</v>
          </cell>
          <cell r="G77">
            <v>2830</v>
          </cell>
          <cell r="H77">
            <v>2.7265282528060117</v>
          </cell>
          <cell r="I77">
            <v>-7038.9701126567497</v>
          </cell>
          <cell r="K77">
            <v>-6.7816080858006158</v>
          </cell>
          <cell r="L77">
            <v>9868.9701126567506</v>
          </cell>
          <cell r="N77">
            <v>9.5081363386066275</v>
          </cell>
          <cell r="O77">
            <v>6796</v>
          </cell>
          <cell r="Q77">
            <v>6.8076410662232423</v>
          </cell>
          <cell r="R77">
            <v>-11874.62407277306</v>
          </cell>
          <cell r="U77">
            <v>-11.894964462003086</v>
          </cell>
          <cell r="V77">
            <v>18670.624072773062</v>
          </cell>
          <cell r="X77">
            <v>18.702605528226329</v>
          </cell>
        </row>
        <row r="78">
          <cell r="A78" t="str">
            <v>Jan-Cil Pakistan</v>
          </cell>
          <cell r="C78">
            <v>5350</v>
          </cell>
          <cell r="D78">
            <v>5469</v>
          </cell>
          <cell r="E78">
            <v>4658</v>
          </cell>
          <cell r="G78">
            <v>-119</v>
          </cell>
          <cell r="H78">
            <v>-2.1759005302614738</v>
          </cell>
          <cell r="I78">
            <v>-161.54113448240139</v>
          </cell>
          <cell r="K78">
            <v>-2.9537600015067</v>
          </cell>
          <cell r="L78">
            <v>42.541134482401397</v>
          </cell>
          <cell r="N78">
            <v>0.77785947124522614</v>
          </cell>
          <cell r="O78">
            <v>692</v>
          </cell>
          <cell r="Q78">
            <v>14.856161442679264</v>
          </cell>
          <cell r="R78">
            <v>504.14789961752587</v>
          </cell>
          <cell r="U78">
            <v>10.823269635412748</v>
          </cell>
          <cell r="V78">
            <v>187.85210038247411</v>
          </cell>
          <cell r="X78">
            <v>4.0328918072665143</v>
          </cell>
        </row>
        <row r="79">
          <cell r="A79" t="str">
            <v>Jan-Cil Turkey</v>
          </cell>
          <cell r="C79">
            <v>17129</v>
          </cell>
          <cell r="D79">
            <v>13835</v>
          </cell>
          <cell r="E79">
            <v>10914</v>
          </cell>
          <cell r="G79">
            <v>3294</v>
          </cell>
          <cell r="H79">
            <v>23.809179616913624</v>
          </cell>
          <cell r="I79">
            <v>3294</v>
          </cell>
          <cell r="K79">
            <v>23.809179616913624</v>
          </cell>
          <cell r="L79">
            <v>0</v>
          </cell>
          <cell r="N79">
            <v>0</v>
          </cell>
          <cell r="O79">
            <v>6215</v>
          </cell>
          <cell r="Q79">
            <v>56.945207989737945</v>
          </cell>
          <cell r="R79">
            <v>6215</v>
          </cell>
          <cell r="U79">
            <v>56.945207989737945</v>
          </cell>
          <cell r="V79">
            <v>0</v>
          </cell>
          <cell r="X79">
            <v>0</v>
          </cell>
        </row>
        <row r="80">
          <cell r="A80" t="str">
            <v>Ttl MEWA</v>
          </cell>
          <cell r="B80" t="str">
            <v>Ttl MEWA</v>
          </cell>
          <cell r="C80">
            <v>138672</v>
          </cell>
          <cell r="D80">
            <v>134746</v>
          </cell>
          <cell r="E80">
            <v>124475</v>
          </cell>
          <cell r="G80">
            <v>3926</v>
          </cell>
          <cell r="H80">
            <v>2.9136300892048745</v>
          </cell>
          <cell r="J80">
            <v>-5821.3497085809267</v>
          </cell>
          <cell r="L80">
            <v>-4.320239345569389</v>
          </cell>
          <cell r="N80">
            <v>9747.3497085809286</v>
          </cell>
          <cell r="Q80">
            <v>7.233869434774264</v>
          </cell>
          <cell r="S80">
            <v>14197</v>
          </cell>
          <cell r="V80">
            <v>11.405503113074912</v>
          </cell>
          <cell r="X80">
            <v>-4552.4928802886352</v>
          </cell>
          <cell r="Z80">
            <v>-3.6573551960543362</v>
          </cell>
          <cell r="AA80">
            <v>18749.492880288635</v>
          </cell>
          <cell r="AC80">
            <v>15.062858309129247</v>
          </cell>
        </row>
        <row r="81">
          <cell r="A81" t="str">
            <v>Jan-Cil Belgium</v>
          </cell>
          <cell r="C81">
            <v>108331</v>
          </cell>
          <cell r="D81">
            <v>113813</v>
          </cell>
          <cell r="E81">
            <v>90996</v>
          </cell>
          <cell r="G81">
            <v>-5482</v>
          </cell>
          <cell r="H81">
            <v>-4.8166729635454661</v>
          </cell>
          <cell r="I81">
            <v>-15512.257714079458</v>
          </cell>
          <cell r="K81">
            <v>-13.629600936693926</v>
          </cell>
          <cell r="L81">
            <v>10030.257714079458</v>
          </cell>
          <cell r="N81">
            <v>8.812927973148458</v>
          </cell>
          <cell r="O81">
            <v>17335</v>
          </cell>
          <cell r="Q81">
            <v>19.050287924743945</v>
          </cell>
          <cell r="R81">
            <v>-1633.1587756000881</v>
          </cell>
          <cell r="U81">
            <v>-1.7947588636864127</v>
          </cell>
          <cell r="V81">
            <v>18968.158775600088</v>
          </cell>
          <cell r="X81">
            <v>20.845046788430356</v>
          </cell>
        </row>
        <row r="82">
          <cell r="A82" t="str">
            <v>Jan-Cil Holland</v>
          </cell>
          <cell r="C82">
            <v>61251</v>
          </cell>
          <cell r="D82">
            <v>67690</v>
          </cell>
          <cell r="E82">
            <v>56177</v>
          </cell>
          <cell r="G82">
            <v>-6439</v>
          </cell>
          <cell r="H82">
            <v>-9.5124833801152313</v>
          </cell>
          <cell r="I82">
            <v>-12113.907077943222</v>
          </cell>
          <cell r="K82">
            <v>-17.896154643142594</v>
          </cell>
          <cell r="L82">
            <v>5674.9070779432241</v>
          </cell>
          <cell r="N82">
            <v>8.3836712630273595</v>
          </cell>
          <cell r="O82">
            <v>5074</v>
          </cell>
          <cell r="Q82">
            <v>9.0321661890097378</v>
          </cell>
          <cell r="R82">
            <v>-5650.9462180786386</v>
          </cell>
          <cell r="U82">
            <v>-10.059181191730849</v>
          </cell>
          <cell r="V82">
            <v>10724.94621807864</v>
          </cell>
          <cell r="X82">
            <v>19.091347380740586</v>
          </cell>
        </row>
        <row r="83">
          <cell r="A83" t="str">
            <v>Ttl Van Steenbergen</v>
          </cell>
          <cell r="B83" t="str">
            <v>Ttl Van Steenbergen</v>
          </cell>
          <cell r="C83">
            <v>308254</v>
          </cell>
          <cell r="D83">
            <v>316249</v>
          </cell>
          <cell r="E83">
            <v>271648</v>
          </cell>
          <cell r="G83">
            <v>-7995</v>
          </cell>
          <cell r="H83">
            <v>-2.5280712350078578</v>
          </cell>
          <cell r="J83">
            <v>-33447.514500603604</v>
          </cell>
          <cell r="L83">
            <v>-10.57632261306869</v>
          </cell>
          <cell r="N83">
            <v>25452.514500603604</v>
          </cell>
          <cell r="Q83">
            <v>8.0482513780608294</v>
          </cell>
          <cell r="S83">
            <v>36606</v>
          </cell>
          <cell r="V83">
            <v>13.475527152785958</v>
          </cell>
          <cell r="X83">
            <v>-11836.597873967359</v>
          </cell>
          <cell r="Z83">
            <v>-4.3573292915712116</v>
          </cell>
          <cell r="AA83">
            <v>48442.597873967366</v>
          </cell>
          <cell r="AC83">
            <v>17.832856444357173</v>
          </cell>
        </row>
        <row r="85">
          <cell r="A85" t="str">
            <v>Ttl Gorsky</v>
          </cell>
          <cell r="B85" t="str">
            <v>Ttl Gorsky</v>
          </cell>
          <cell r="C85">
            <v>1892768</v>
          </cell>
          <cell r="D85">
            <v>1813748</v>
          </cell>
          <cell r="E85">
            <v>1499546</v>
          </cell>
          <cell r="G85">
            <v>79020</v>
          </cell>
          <cell r="H85">
            <v>4.3567243078972382</v>
          </cell>
          <cell r="J85">
            <v>-73801.095580035922</v>
          </cell>
          <cell r="L85">
            <v>-4.0689828785496074</v>
          </cell>
          <cell r="N85">
            <v>152821.09558003594</v>
          </cell>
          <cell r="Q85">
            <v>8.4257071864468465</v>
          </cell>
          <cell r="S85">
            <v>393222</v>
          </cell>
          <cell r="V85">
            <v>26.222736748322497</v>
          </cell>
          <cell r="X85">
            <v>91106.053606625093</v>
          </cell>
          <cell r="Z85">
            <v>6.0755757813781717</v>
          </cell>
          <cell r="AA85">
            <v>302115.94639337488</v>
          </cell>
          <cell r="AC85">
            <v>20.147160966944327</v>
          </cell>
        </row>
        <row r="86">
          <cell r="A86" t="str">
            <v>Jan-Cil Argentina</v>
          </cell>
          <cell r="C86">
            <v>10156</v>
          </cell>
          <cell r="D86">
            <v>9498</v>
          </cell>
          <cell r="E86">
            <v>11054</v>
          </cell>
          <cell r="G86">
            <v>658</v>
          </cell>
          <cell r="H86">
            <v>6.9277742682670045</v>
          </cell>
          <cell r="I86">
            <v>-942.42746254287249</v>
          </cell>
          <cell r="K86">
            <v>-9.9223780010830964</v>
          </cell>
          <cell r="L86">
            <v>1600.4274625428725</v>
          </cell>
          <cell r="N86">
            <v>16.850152269350101</v>
          </cell>
          <cell r="O86">
            <v>-898</v>
          </cell>
          <cell r="Q86">
            <v>-8.1237561063868284</v>
          </cell>
          <cell r="R86">
            <v>2058.3914421553086</v>
          </cell>
          <cell r="U86">
            <v>18.621236133122025</v>
          </cell>
          <cell r="V86">
            <v>-2956.3914421553086</v>
          </cell>
          <cell r="X86">
            <v>-26.744992239508857</v>
          </cell>
        </row>
        <row r="87">
          <cell r="A87" t="str">
            <v>Jan-Cil Brazil</v>
          </cell>
          <cell r="C87">
            <v>52979</v>
          </cell>
          <cell r="D87">
            <v>49988</v>
          </cell>
          <cell r="E87">
            <v>66734</v>
          </cell>
          <cell r="G87">
            <v>2991</v>
          </cell>
          <cell r="H87">
            <v>5.983436024645914</v>
          </cell>
          <cell r="I87">
            <v>-2242.1144573183547</v>
          </cell>
          <cell r="K87">
            <v>-4.4853053879298121</v>
          </cell>
          <cell r="L87">
            <v>5233.1144573183547</v>
          </cell>
          <cell r="N87">
            <v>10.468741412575728</v>
          </cell>
          <cell r="O87">
            <v>-13755</v>
          </cell>
          <cell r="Q87">
            <v>-20.611682200977015</v>
          </cell>
          <cell r="R87">
            <v>847.52043432726202</v>
          </cell>
          <cell r="U87">
            <v>1.2699979535577999</v>
          </cell>
          <cell r="V87">
            <v>-14602.520434327264</v>
          </cell>
          <cell r="X87">
            <v>-21.881680154534813</v>
          </cell>
        </row>
        <row r="88">
          <cell r="A88" t="str">
            <v>Jan-Cil Colombia</v>
          </cell>
          <cell r="C88">
            <v>5330</v>
          </cell>
          <cell r="D88">
            <v>5870</v>
          </cell>
          <cell r="E88">
            <v>6350</v>
          </cell>
          <cell r="G88">
            <v>-540</v>
          </cell>
          <cell r="H88">
            <v>-9.1993185689948884</v>
          </cell>
          <cell r="I88">
            <v>-100.3542319182278</v>
          </cell>
          <cell r="K88">
            <v>-1.7096121280788379</v>
          </cell>
          <cell r="L88">
            <v>-439.64576808177219</v>
          </cell>
          <cell r="N88">
            <v>-7.4897064409160512</v>
          </cell>
          <cell r="O88">
            <v>-1020</v>
          </cell>
          <cell r="Q88">
            <v>-16.062992125984252</v>
          </cell>
          <cell r="R88">
            <v>293.1778752539704</v>
          </cell>
          <cell r="U88">
            <v>4.6169744134483537</v>
          </cell>
          <cell r="V88">
            <v>-1313.1778752539703</v>
          </cell>
          <cell r="X88">
            <v>-20.679966539432609</v>
          </cell>
        </row>
        <row r="89">
          <cell r="A89" t="str">
            <v>Jan-Cil Mexico</v>
          </cell>
          <cell r="C89">
            <v>143674</v>
          </cell>
          <cell r="D89">
            <v>141498</v>
          </cell>
          <cell r="E89">
            <v>137978</v>
          </cell>
          <cell r="G89">
            <v>2176</v>
          </cell>
          <cell r="H89">
            <v>1.5378309234052778</v>
          </cell>
          <cell r="I89">
            <v>8007.2212123702857</v>
          </cell>
          <cell r="K89">
            <v>5.6588935620081449</v>
          </cell>
          <cell r="L89">
            <v>-5831.2212123702839</v>
          </cell>
          <cell r="N89">
            <v>-4.1210626386028686</v>
          </cell>
          <cell r="O89">
            <v>5696</v>
          </cell>
          <cell r="Q89">
            <v>4.1281943498238851</v>
          </cell>
          <cell r="R89">
            <v>24522.575519403828</v>
          </cell>
          <cell r="U89">
            <v>17.772815607853303</v>
          </cell>
          <cell r="V89">
            <v>-18826.575519403828</v>
          </cell>
          <cell r="X89">
            <v>-13.644621258029423</v>
          </cell>
        </row>
        <row r="90">
          <cell r="A90" t="str">
            <v>Jan-Cil Venezuela</v>
          </cell>
          <cell r="C90">
            <v>7383</v>
          </cell>
          <cell r="D90">
            <v>10085</v>
          </cell>
          <cell r="E90">
            <v>10255</v>
          </cell>
          <cell r="G90">
            <v>-2702</v>
          </cell>
          <cell r="H90">
            <v>-26.792265741199802</v>
          </cell>
          <cell r="I90">
            <v>-1176.7084265473527</v>
          </cell>
          <cell r="K90">
            <v>-11.667907055501763</v>
          </cell>
          <cell r="L90">
            <v>-1525.2915734526475</v>
          </cell>
          <cell r="N90">
            <v>-15.124358685698041</v>
          </cell>
          <cell r="O90">
            <v>-2872</v>
          </cell>
          <cell r="Q90">
            <v>-28.005850804485618</v>
          </cell>
          <cell r="R90">
            <v>2483.0367093044451</v>
          </cell>
          <cell r="U90">
            <v>24.212937194582594</v>
          </cell>
          <cell r="V90">
            <v>-5355.0367093044451</v>
          </cell>
          <cell r="X90">
            <v>-52.218787999068212</v>
          </cell>
        </row>
        <row r="91">
          <cell r="A91" t="str">
            <v>Ttl Latin Am</v>
          </cell>
          <cell r="B91" t="str">
            <v>Ttl Latin Am</v>
          </cell>
          <cell r="C91">
            <v>219522</v>
          </cell>
          <cell r="D91">
            <v>216939</v>
          </cell>
          <cell r="E91">
            <v>232371</v>
          </cell>
          <cell r="G91">
            <v>2583</v>
          </cell>
          <cell r="H91">
            <v>1.1906572815399721</v>
          </cell>
          <cell r="J91">
            <v>3545.6166340434779</v>
          </cell>
          <cell r="L91">
            <v>1.6343841513252468</v>
          </cell>
          <cell r="N91">
            <v>-962.6166340434778</v>
          </cell>
          <cell r="Q91">
            <v>-0.4437268697852747</v>
          </cell>
          <cell r="S91">
            <v>-12849</v>
          </cell>
          <cell r="V91">
            <v>-5.5295196044256816</v>
          </cell>
          <cell r="X91">
            <v>30204.701980444817</v>
          </cell>
          <cell r="Z91">
            <v>12.998481729839273</v>
          </cell>
          <cell r="AA91">
            <v>-43053.701980444828</v>
          </cell>
          <cell r="AC91">
            <v>-18.528001334264957</v>
          </cell>
        </row>
        <row r="92">
          <cell r="A92" t="str">
            <v>Janssen Pharm KK Japan</v>
          </cell>
          <cell r="C92">
            <v>297481</v>
          </cell>
          <cell r="D92">
            <v>278433</v>
          </cell>
          <cell r="E92">
            <v>241553</v>
          </cell>
          <cell r="G92">
            <v>19048</v>
          </cell>
          <cell r="H92">
            <v>6.8411431116282913</v>
          </cell>
          <cell r="I92">
            <v>10141.072485951674</v>
          </cell>
          <cell r="K92">
            <v>3.6421948856463402</v>
          </cell>
          <cell r="L92">
            <v>8906.927514048326</v>
          </cell>
          <cell r="N92">
            <v>3.1989482259819528</v>
          </cell>
          <cell r="O92">
            <v>55928</v>
          </cell>
          <cell r="Q92">
            <v>23.153510823711567</v>
          </cell>
          <cell r="R92">
            <v>34841.144545599316</v>
          </cell>
          <cell r="U92">
            <v>14.423809493402823</v>
          </cell>
          <cell r="V92">
            <v>21086.855454400684</v>
          </cell>
          <cell r="X92">
            <v>8.7297013303087443</v>
          </cell>
        </row>
        <row r="94">
          <cell r="A94" t="str">
            <v>Ttl Japan</v>
          </cell>
          <cell r="B94" t="str">
            <v>Ttl Japan</v>
          </cell>
          <cell r="C94">
            <v>297481</v>
          </cell>
          <cell r="D94">
            <v>278433</v>
          </cell>
          <cell r="E94">
            <v>241553</v>
          </cell>
          <cell r="G94">
            <v>19048</v>
          </cell>
          <cell r="H94">
            <v>6.8411431116282913</v>
          </cell>
          <cell r="J94">
            <v>10141.072485951674</v>
          </cell>
          <cell r="L94">
            <v>3.6421948856463402</v>
          </cell>
          <cell r="N94">
            <v>8906.927514048326</v>
          </cell>
          <cell r="Q94">
            <v>3.1989482259819528</v>
          </cell>
          <cell r="S94">
            <v>55928</v>
          </cell>
          <cell r="V94">
            <v>23.153510823711567</v>
          </cell>
          <cell r="X94">
            <v>34841.144545599316</v>
          </cell>
          <cell r="Z94">
            <v>14.423809493402823</v>
          </cell>
          <cell r="AA94">
            <v>21086.855454400684</v>
          </cell>
          <cell r="AC94">
            <v>8.7297013303087443</v>
          </cell>
        </row>
        <row r="95">
          <cell r="A95" t="str">
            <v>Janssen China</v>
          </cell>
          <cell r="C95">
            <v>182568</v>
          </cell>
          <cell r="D95">
            <v>177495</v>
          </cell>
          <cell r="E95">
            <v>166814</v>
          </cell>
          <cell r="G95">
            <v>5073</v>
          </cell>
          <cell r="H95">
            <v>2.8581086791177217</v>
          </cell>
          <cell r="I95">
            <v>5081.3480973239002</v>
          </cell>
          <cell r="K95">
            <v>2.8628119650265638</v>
          </cell>
          <cell r="L95">
            <v>-8.3480973239004381</v>
          </cell>
          <cell r="N95">
            <v>-4.703285908842645E-3</v>
          </cell>
          <cell r="O95">
            <v>15754</v>
          </cell>
          <cell r="Q95">
            <v>9.4440514585106765</v>
          </cell>
          <cell r="R95">
            <v>15761.691143857457</v>
          </cell>
          <cell r="U95">
            <v>9.4486620690454384</v>
          </cell>
          <cell r="V95">
            <v>-7.6911438574548816</v>
          </cell>
          <cell r="X95">
            <v>-4.6106105347632825E-3</v>
          </cell>
        </row>
        <row r="96">
          <cell r="A96" t="str">
            <v>Jan-Cil Australia</v>
          </cell>
          <cell r="C96">
            <v>65217</v>
          </cell>
          <cell r="D96">
            <v>63568</v>
          </cell>
          <cell r="E96">
            <v>55830</v>
          </cell>
          <cell r="G96">
            <v>1649</v>
          </cell>
          <cell r="H96">
            <v>2.5940724893027935</v>
          </cell>
          <cell r="I96">
            <v>-4608.0133669853058</v>
          </cell>
          <cell r="K96">
            <v>-7.2489513072384</v>
          </cell>
          <cell r="L96">
            <v>6257.0133669853049</v>
          </cell>
          <cell r="N96">
            <v>9.8430237965411926</v>
          </cell>
          <cell r="O96">
            <v>9387</v>
          </cell>
          <cell r="Q96">
            <v>16.813541106931758</v>
          </cell>
          <cell r="R96">
            <v>649.56588046845786</v>
          </cell>
          <cell r="U96">
            <v>1.1634710379159194</v>
          </cell>
          <cell r="V96">
            <v>8737.4341195315428</v>
          </cell>
          <cell r="X96">
            <v>15.65007006901584</v>
          </cell>
        </row>
        <row r="97">
          <cell r="A97" t="str">
            <v>Jan-Cil Hong Kong</v>
          </cell>
          <cell r="C97">
            <v>5375</v>
          </cell>
          <cell r="D97">
            <v>6912</v>
          </cell>
          <cell r="E97">
            <v>6531</v>
          </cell>
          <cell r="G97">
            <v>-1537</v>
          </cell>
          <cell r="H97">
            <v>-22.236689814814813</v>
          </cell>
          <cell r="I97">
            <v>-1534.7743922805716</v>
          </cell>
          <cell r="K97">
            <v>-22.20449062905919</v>
          </cell>
          <cell r="L97">
            <v>-2.2256077194283717</v>
          </cell>
          <cell r="N97">
            <v>-3.2199185755616783E-2</v>
          </cell>
          <cell r="O97">
            <v>-1156</v>
          </cell>
          <cell r="Q97">
            <v>-17.700199050681366</v>
          </cell>
          <cell r="R97">
            <v>-1155.7272370332557</v>
          </cell>
          <cell r="U97">
            <v>-17.696022615728921</v>
          </cell>
          <cell r="V97">
            <v>-0.27276296674404876</v>
          </cell>
          <cell r="X97">
            <v>-4.1764349524419228E-3</v>
          </cell>
        </row>
        <row r="98">
          <cell r="A98" t="str">
            <v>Jan-Cil India</v>
          </cell>
          <cell r="C98">
            <v>13650</v>
          </cell>
          <cell r="D98">
            <v>15655</v>
          </cell>
          <cell r="E98">
            <v>13605</v>
          </cell>
          <cell r="G98">
            <v>-2005</v>
          </cell>
          <cell r="H98">
            <v>-12.807409773235388</v>
          </cell>
          <cell r="I98">
            <v>-2280.5875033165298</v>
          </cell>
          <cell r="K98">
            <v>-14.567789864685592</v>
          </cell>
          <cell r="L98">
            <v>275.58750331653022</v>
          </cell>
          <cell r="N98">
            <v>1.7603800914502064</v>
          </cell>
          <cell r="O98">
            <v>45</v>
          </cell>
          <cell r="Q98">
            <v>0.33076074972436603</v>
          </cell>
          <cell r="R98">
            <v>-370.13110311511514</v>
          </cell>
          <cell r="U98">
            <v>-2.7205520258369358</v>
          </cell>
          <cell r="V98">
            <v>415.1311031151152</v>
          </cell>
          <cell r="X98">
            <v>3.051312775561303</v>
          </cell>
        </row>
        <row r="99">
          <cell r="A99" t="str">
            <v>Jan-Cil Korea</v>
          </cell>
          <cell r="C99">
            <v>61078</v>
          </cell>
          <cell r="D99">
            <v>65795</v>
          </cell>
          <cell r="E99">
            <v>55139</v>
          </cell>
          <cell r="G99">
            <v>-4717</v>
          </cell>
          <cell r="H99">
            <v>-7.1692377840261408</v>
          </cell>
          <cell r="I99">
            <v>-5131.9901075824182</v>
          </cell>
          <cell r="K99">
            <v>-7.799969766064927</v>
          </cell>
          <cell r="L99">
            <v>414.99010758241815</v>
          </cell>
          <cell r="N99">
            <v>0.63073198203878633</v>
          </cell>
          <cell r="O99">
            <v>5939</v>
          </cell>
          <cell r="Q99">
            <v>10.770960663051563</v>
          </cell>
          <cell r="R99">
            <v>2661.3412165386703</v>
          </cell>
          <cell r="U99">
            <v>4.826604067064455</v>
          </cell>
          <cell r="V99">
            <v>3277.6587834613306</v>
          </cell>
          <cell r="X99">
            <v>5.9443565959871085</v>
          </cell>
        </row>
        <row r="100">
          <cell r="A100" t="str">
            <v>Jan-Cil Philippines</v>
          </cell>
          <cell r="C100">
            <v>10598</v>
          </cell>
          <cell r="D100">
            <v>11214</v>
          </cell>
          <cell r="E100">
            <v>10250</v>
          </cell>
          <cell r="G100">
            <v>-616</v>
          </cell>
          <cell r="H100">
            <v>-5.4931335830212236</v>
          </cell>
          <cell r="I100">
            <v>-668.47431635067539</v>
          </cell>
          <cell r="K100">
            <v>-5.9610693450211834</v>
          </cell>
          <cell r="L100">
            <v>52.474316350675508</v>
          </cell>
          <cell r="N100">
            <v>0.46793576199996095</v>
          </cell>
          <cell r="O100">
            <v>348</v>
          </cell>
          <cell r="Q100">
            <v>3.3951219512195121</v>
          </cell>
          <cell r="R100">
            <v>894.19022077892112</v>
          </cell>
          <cell r="U100">
            <v>8.7238070319894732</v>
          </cell>
          <cell r="V100">
            <v>-546.19022077892089</v>
          </cell>
          <cell r="X100">
            <v>-5.3286850807699606</v>
          </cell>
        </row>
        <row r="101">
          <cell r="A101" t="str">
            <v>Jan-Cil S.M.</v>
          </cell>
          <cell r="C101">
            <v>16129</v>
          </cell>
          <cell r="D101">
            <v>12938</v>
          </cell>
          <cell r="E101">
            <v>13548</v>
          </cell>
          <cell r="G101">
            <v>3191</v>
          </cell>
          <cell r="H101">
            <v>24.663781109908797</v>
          </cell>
          <cell r="I101">
            <v>2984.0406166746743</v>
          </cell>
          <cell r="K101">
            <v>23.064156876446699</v>
          </cell>
          <cell r="L101">
            <v>206.95938332532592</v>
          </cell>
          <cell r="N101">
            <v>1.5996242334620956</v>
          </cell>
          <cell r="O101">
            <v>2581</v>
          </cell>
          <cell r="Q101">
            <v>19.050782403306762</v>
          </cell>
          <cell r="R101">
            <v>2017.3406181195462</v>
          </cell>
          <cell r="U101">
            <v>14.890320476229306</v>
          </cell>
          <cell r="V101">
            <v>563.65938188045402</v>
          </cell>
          <cell r="X101">
            <v>4.1604619270774581</v>
          </cell>
        </row>
        <row r="102">
          <cell r="A102" t="str">
            <v>Jan-Cil Indonesia</v>
          </cell>
          <cell r="C102">
            <v>7032</v>
          </cell>
          <cell r="D102">
            <v>7829</v>
          </cell>
          <cell r="E102">
            <v>6393</v>
          </cell>
          <cell r="G102">
            <v>-797</v>
          </cell>
          <cell r="H102">
            <v>-10.180099629582323</v>
          </cell>
          <cell r="I102">
            <v>-1039.641578350692</v>
          </cell>
          <cell r="K102">
            <v>-13.279366181513501</v>
          </cell>
          <cell r="L102">
            <v>242.64157835069216</v>
          </cell>
          <cell r="N102">
            <v>3.0992665519311813</v>
          </cell>
          <cell r="O102">
            <v>639</v>
          </cell>
          <cell r="Q102">
            <v>9.9953073674331296</v>
          </cell>
          <cell r="R102">
            <v>-25.59031076038465</v>
          </cell>
          <cell r="U102">
            <v>-0.40028641890168387</v>
          </cell>
          <cell r="V102">
            <v>664.59031076038457</v>
          </cell>
          <cell r="X102">
            <v>10.395593786334812</v>
          </cell>
        </row>
        <row r="103">
          <cell r="A103" t="str">
            <v>Jan-Cil Taiwan</v>
          </cell>
          <cell r="C103">
            <v>21307</v>
          </cell>
          <cell r="D103">
            <v>21292</v>
          </cell>
          <cell r="E103">
            <v>20615</v>
          </cell>
          <cell r="G103">
            <v>15</v>
          </cell>
          <cell r="H103">
            <v>7.044899492767237E-2</v>
          </cell>
          <cell r="I103">
            <v>-90.512224151829429</v>
          </cell>
          <cell r="K103">
            <v>-0.42509968134430504</v>
          </cell>
          <cell r="L103">
            <v>105.51222415182943</v>
          </cell>
          <cell r="N103">
            <v>0.4955486762719773</v>
          </cell>
          <cell r="O103">
            <v>692</v>
          </cell>
          <cell r="Q103">
            <v>3.3567790443851564</v>
          </cell>
          <cell r="R103">
            <v>768.84034079941637</v>
          </cell>
          <cell r="U103">
            <v>3.7295189949037901</v>
          </cell>
          <cell r="V103">
            <v>-76.840340799416296</v>
          </cell>
          <cell r="X103">
            <v>-0.37273995051863323</v>
          </cell>
        </row>
        <row r="104">
          <cell r="A104" t="str">
            <v>Jan-Cil Thailand</v>
          </cell>
          <cell r="C104">
            <v>17461</v>
          </cell>
          <cell r="D104">
            <v>17469</v>
          </cell>
          <cell r="E104">
            <v>16658</v>
          </cell>
          <cell r="G104">
            <v>-8</v>
          </cell>
          <cell r="H104">
            <v>-4.5795409010246722E-2</v>
          </cell>
          <cell r="I104">
            <v>-435.01784132008123</v>
          </cell>
          <cell r="K104">
            <v>-2.4902274962509661</v>
          </cell>
          <cell r="L104">
            <v>427.01784132008123</v>
          </cell>
          <cell r="N104">
            <v>2.4444320872407195</v>
          </cell>
          <cell r="O104">
            <v>803</v>
          </cell>
          <cell r="Q104">
            <v>4.8205066634650029</v>
          </cell>
          <cell r="R104">
            <v>568.20195033133848</v>
          </cell>
          <cell r="U104">
            <v>3.410985414403521</v>
          </cell>
          <cell r="V104">
            <v>234.79804966866155</v>
          </cell>
          <cell r="X104">
            <v>1.4095212490614812</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YTD
Elimination: Exclude All
Non-Operating Co's: Excluded</v>
          </cell>
          <cell r="T107" t="str">
            <v xml:space="preserve">Page 3 of 3
Date : 07/28/03
Time : 11:11:42
</v>
          </cell>
        </row>
        <row r="111">
          <cell r="G111" t="str">
            <v>2003 JUL ACTUAL vs 2003 JUL BPY1</v>
          </cell>
          <cell r="O111" t="str">
            <v xml:space="preserve">2003 JUL ACTUAL vs 2002 JUL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JUL ACTUAL</v>
          </cell>
          <cell r="D114" t="str">
            <v>JUL BPY1</v>
          </cell>
          <cell r="E114" t="str">
            <v>JUL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400415</v>
          </cell>
          <cell r="D117">
            <v>400167</v>
          </cell>
          <cell r="E117">
            <v>365383</v>
          </cell>
          <cell r="G117">
            <v>248</v>
          </cell>
          <cell r="H117">
            <v>6.1974125802477471E-2</v>
          </cell>
          <cell r="J117">
            <v>-7723.6226163395286</v>
          </cell>
          <cell r="L117">
            <v>-1.9300998374027669</v>
          </cell>
          <cell r="N117">
            <v>7971.6226163395295</v>
          </cell>
          <cell r="Q117">
            <v>1.992073963205244</v>
          </cell>
          <cell r="S117">
            <v>35032</v>
          </cell>
          <cell r="V117">
            <v>9.5877476510948778</v>
          </cell>
          <cell r="X117">
            <v>21769.722719985057</v>
          </cell>
          <cell r="Z117">
            <v>5.9580557168738162</v>
          </cell>
          <cell r="AA117">
            <v>13262.277280014945</v>
          </cell>
          <cell r="AC117">
            <v>3.6296919342210607</v>
          </cell>
        </row>
        <row r="118">
          <cell r="A118" t="str">
            <v>Total Asia/Pacific</v>
          </cell>
          <cell r="B118" t="str">
            <v>Total Asia/Pacific</v>
          </cell>
          <cell r="C118">
            <v>697896</v>
          </cell>
          <cell r="D118">
            <v>678600</v>
          </cell>
          <cell r="E118">
            <v>606936</v>
          </cell>
          <cell r="G118">
            <v>19296</v>
          </cell>
          <cell r="H118">
            <v>2.8435013262599473</v>
          </cell>
          <cell r="J118">
            <v>2417.4498696121454</v>
          </cell>
          <cell r="L118">
            <v>0.3562407706472363</v>
          </cell>
          <cell r="N118">
            <v>16878.550130387855</v>
          </cell>
          <cell r="Q118">
            <v>2.487260555612711</v>
          </cell>
          <cell r="S118">
            <v>90960</v>
          </cell>
          <cell r="V118">
            <v>14.986753133773577</v>
          </cell>
          <cell r="X118">
            <v>56610.867265584369</v>
          </cell>
          <cell r="Z118">
            <v>9.3273207167781056</v>
          </cell>
          <cell r="AA118">
            <v>34349.132734415645</v>
          </cell>
          <cell r="AC118">
            <v>5.6594324169954726</v>
          </cell>
        </row>
        <row r="119">
          <cell r="A119" t="str">
            <v>Total Sartarelli</v>
          </cell>
          <cell r="B119" t="str">
            <v>Total Sartarelli</v>
          </cell>
          <cell r="C119">
            <v>917418</v>
          </cell>
          <cell r="D119">
            <v>895539</v>
          </cell>
          <cell r="E119">
            <v>839307</v>
          </cell>
          <cell r="G119">
            <v>21879</v>
          </cell>
          <cell r="H119">
            <v>2.44310968031543</v>
          </cell>
          <cell r="J119">
            <v>5963.0665036556238</v>
          </cell>
          <cell r="L119">
            <v>0.66586340780866338</v>
          </cell>
          <cell r="N119">
            <v>15915.933496344374</v>
          </cell>
          <cell r="Q119">
            <v>1.7772462725067664</v>
          </cell>
          <cell r="S119">
            <v>78111</v>
          </cell>
          <cell r="V119">
            <v>9.3066065218090639</v>
          </cell>
          <cell r="X119">
            <v>86815.569246029161</v>
          </cell>
          <cell r="Z119">
            <v>10.343720384320536</v>
          </cell>
          <cell r="AA119">
            <v>-8704.5692460291648</v>
          </cell>
          <cell r="AC119">
            <v>-1.037113862511476</v>
          </cell>
        </row>
        <row r="120">
          <cell r="A120" t="str">
            <v>Janssen Belgium</v>
          </cell>
          <cell r="C120">
            <v>79391</v>
          </cell>
          <cell r="D120">
            <v>51167</v>
          </cell>
          <cell r="E120">
            <v>65579</v>
          </cell>
          <cell r="G120">
            <v>28224</v>
          </cell>
          <cell r="H120">
            <v>55.160552699982411</v>
          </cell>
          <cell r="I120">
            <v>20869.563540238891</v>
          </cell>
          <cell r="K120">
            <v>40.787154885451343</v>
          </cell>
          <cell r="L120">
            <v>7354.4364597611129</v>
          </cell>
          <cell r="N120">
            <v>14.373397814531055</v>
          </cell>
          <cell r="O120">
            <v>13812</v>
          </cell>
          <cell r="Q120">
            <v>21.061620335778223</v>
          </cell>
          <cell r="R120">
            <v>-89.262785077363262</v>
          </cell>
          <cell r="U120">
            <v>-0.13611489208033556</v>
          </cell>
          <cell r="V120">
            <v>13901.262785077362</v>
          </cell>
          <cell r="X120">
            <v>21.197735227858558</v>
          </cell>
        </row>
        <row r="121">
          <cell r="A121" t="str">
            <v>Total Jans Beerse</v>
          </cell>
          <cell r="B121" t="str">
            <v>Total Jans Beerse</v>
          </cell>
          <cell r="C121">
            <v>79391</v>
          </cell>
          <cell r="D121">
            <v>51167</v>
          </cell>
          <cell r="E121">
            <v>65579</v>
          </cell>
          <cell r="G121">
            <v>28224</v>
          </cell>
          <cell r="H121">
            <v>55.160552699982411</v>
          </cell>
          <cell r="J121">
            <v>20869.563540238891</v>
          </cell>
          <cell r="L121">
            <v>40.787154885451336</v>
          </cell>
          <cell r="N121">
            <v>7354.4364597611129</v>
          </cell>
          <cell r="Q121">
            <v>14.373397814531058</v>
          </cell>
          <cell r="S121">
            <v>13812</v>
          </cell>
          <cell r="V121">
            <v>21.061620335778223</v>
          </cell>
          <cell r="X121">
            <v>-89.262785077363262</v>
          </cell>
          <cell r="Z121">
            <v>-0.13611489208033559</v>
          </cell>
          <cell r="AA121">
            <v>13901.262785077362</v>
          </cell>
          <cell r="AC121">
            <v>21.197735227858558</v>
          </cell>
        </row>
        <row r="122">
          <cell r="A122" t="str">
            <v>Janssen Ireland Mfg</v>
          </cell>
          <cell r="C122">
            <v>20154</v>
          </cell>
          <cell r="D122">
            <v>22926</v>
          </cell>
          <cell r="E122">
            <v>26232</v>
          </cell>
          <cell r="G122">
            <v>-2772</v>
          </cell>
          <cell r="H122">
            <v>-12.091075634650615</v>
          </cell>
          <cell r="I122">
            <v>-4637.3045454545463</v>
          </cell>
          <cell r="K122">
            <v>-20.22727272727273</v>
          </cell>
          <cell r="L122">
            <v>1865.3045454545459</v>
          </cell>
          <cell r="N122">
            <v>8.1361970926221154</v>
          </cell>
          <cell r="O122">
            <v>-6078</v>
          </cell>
          <cell r="Q122">
            <v>-23.170173833485819</v>
          </cell>
          <cell r="R122">
            <v>-9607.4699999999993</v>
          </cell>
          <cell r="U122">
            <v>-36.625</v>
          </cell>
          <cell r="V122">
            <v>3529.47</v>
          </cell>
          <cell r="X122">
            <v>13.454826166514181</v>
          </cell>
        </row>
        <row r="123">
          <cell r="A123" t="str">
            <v>Cilag CH-Schaff Oper</v>
          </cell>
          <cell r="C123">
            <v>44294</v>
          </cell>
          <cell r="D123">
            <v>36185</v>
          </cell>
          <cell r="E123">
            <v>33412</v>
          </cell>
          <cell r="G123">
            <v>8109</v>
          </cell>
          <cell r="H123">
            <v>22.409838330800056</v>
          </cell>
          <cell r="I123">
            <v>4801.6326684656469</v>
          </cell>
          <cell r="K123">
            <v>13.269677127167741</v>
          </cell>
          <cell r="L123">
            <v>3307.367331534354</v>
          </cell>
          <cell r="N123">
            <v>9.1401612036323225</v>
          </cell>
          <cell r="O123">
            <v>10882</v>
          </cell>
          <cell r="Q123">
            <v>32.569136837064526</v>
          </cell>
          <cell r="R123">
            <v>3839.6679668635534</v>
          </cell>
          <cell r="U123">
            <v>11.491883056577137</v>
          </cell>
          <cell r="V123">
            <v>7042.3320331364475</v>
          </cell>
          <cell r="X123">
            <v>21.077253780487389</v>
          </cell>
        </row>
        <row r="124">
          <cell r="A124" t="str">
            <v>Jan-Cil Zug</v>
          </cell>
          <cell r="C124">
            <v>22980</v>
          </cell>
          <cell r="D124">
            <v>19730</v>
          </cell>
          <cell r="E124">
            <v>20123</v>
          </cell>
          <cell r="G124">
            <v>3250</v>
          </cell>
          <cell r="H124">
            <v>16.472377090724784</v>
          </cell>
          <cell r="I124">
            <v>1123.2202529074198</v>
          </cell>
          <cell r="K124">
            <v>5.6929561728708542</v>
          </cell>
          <cell r="L124">
            <v>2126.7797470925802</v>
          </cell>
          <cell r="N124">
            <v>10.779420917853932</v>
          </cell>
          <cell r="O124">
            <v>2857</v>
          </cell>
          <cell r="Q124">
            <v>14.197684241912242</v>
          </cell>
          <cell r="R124">
            <v>-1166.7751323948762</v>
          </cell>
          <cell r="U124">
            <v>-5.7982166297017157</v>
          </cell>
          <cell r="V124">
            <v>4023.7751323948764</v>
          </cell>
          <cell r="X124">
            <v>19.995900871613955</v>
          </cell>
        </row>
        <row r="125">
          <cell r="A125" t="str">
            <v>Tasmanian Alkaloids</v>
          </cell>
          <cell r="C125">
            <v>29050</v>
          </cell>
          <cell r="D125">
            <v>22994</v>
          </cell>
          <cell r="E125">
            <v>20105</v>
          </cell>
          <cell r="G125">
            <v>6056</v>
          </cell>
          <cell r="H125">
            <v>26.33730538401322</v>
          </cell>
          <cell r="I125">
            <v>3267.9273593620846</v>
          </cell>
          <cell r="K125">
            <v>14.212087324354551</v>
          </cell>
          <cell r="L125">
            <v>2788.0726406379163</v>
          </cell>
          <cell r="N125">
            <v>12.125218059658666</v>
          </cell>
          <cell r="O125">
            <v>8945</v>
          </cell>
          <cell r="Q125">
            <v>44.491420044764993</v>
          </cell>
          <cell r="R125">
            <v>5052.3551737914504</v>
          </cell>
          <cell r="U125">
            <v>25.129844186975628</v>
          </cell>
          <cell r="V125">
            <v>3892.6448262085491</v>
          </cell>
          <cell r="X125">
            <v>19.361575857789369</v>
          </cell>
        </row>
        <row r="126">
          <cell r="A126" t="str">
            <v>Noramco USA</v>
          </cell>
          <cell r="C126">
            <v>50275</v>
          </cell>
          <cell r="D126">
            <v>65361</v>
          </cell>
          <cell r="E126">
            <v>54025</v>
          </cell>
          <cell r="G126">
            <v>-15086</v>
          </cell>
          <cell r="H126">
            <v>-23.081042211716468</v>
          </cell>
          <cell r="I126">
            <v>-15086</v>
          </cell>
          <cell r="K126">
            <v>-23.081042211716468</v>
          </cell>
          <cell r="L126">
            <v>0</v>
          </cell>
          <cell r="N126">
            <v>0</v>
          </cell>
          <cell r="O126">
            <v>-3750</v>
          </cell>
          <cell r="Q126">
            <v>-6.9412309116149942</v>
          </cell>
          <cell r="R126">
            <v>-3750</v>
          </cell>
          <cell r="U126">
            <v>-6.9412309116149942</v>
          </cell>
          <cell r="V126">
            <v>0</v>
          </cell>
          <cell r="X126">
            <v>0</v>
          </cell>
        </row>
        <row r="127">
          <cell r="A127" t="str">
            <v>Subtot Sourcing</v>
          </cell>
          <cell r="B127" t="str">
            <v>Subtot Sourcing</v>
          </cell>
          <cell r="C127">
            <v>166753</v>
          </cell>
          <cell r="D127">
            <v>167196</v>
          </cell>
          <cell r="E127">
            <v>153897</v>
          </cell>
          <cell r="G127">
            <v>-443</v>
          </cell>
          <cell r="H127">
            <v>-0.26495849182994807</v>
          </cell>
          <cell r="J127">
            <v>-10530.524264719395</v>
          </cell>
          <cell r="L127">
            <v>-6.2983111227059227</v>
          </cell>
          <cell r="N127">
            <v>10087.524264719394</v>
          </cell>
          <cell r="Q127">
            <v>6.0333526308759744</v>
          </cell>
          <cell r="S127">
            <v>12856</v>
          </cell>
          <cell r="V127">
            <v>8.3536391222700903</v>
          </cell>
          <cell r="X127">
            <v>-5632.2219917398743</v>
          </cell>
          <cell r="Z127">
            <v>-3.6597347522952841</v>
          </cell>
          <cell r="AA127">
            <v>18488.221991739872</v>
          </cell>
          <cell r="AC127">
            <v>12.013373874565374</v>
          </cell>
        </row>
        <row r="128">
          <cell r="A128" t="str">
            <v>Ttl Shetty</v>
          </cell>
          <cell r="B128" t="str">
            <v>Ttl Shetty</v>
          </cell>
          <cell r="C128">
            <v>246144</v>
          </cell>
          <cell r="D128">
            <v>218363</v>
          </cell>
          <cell r="E128">
            <v>219476</v>
          </cell>
          <cell r="G128">
            <v>27781</v>
          </cell>
          <cell r="H128">
            <v>12.722393445776072</v>
          </cell>
          <cell r="J128">
            <v>10339.039275519499</v>
          </cell>
          <cell r="L128">
            <v>4.7347944823617096</v>
          </cell>
          <cell r="N128">
            <v>17441.960724480501</v>
          </cell>
          <cell r="Q128">
            <v>7.9875989634143592</v>
          </cell>
          <cell r="S128">
            <v>26668</v>
          </cell>
          <cell r="V128">
            <v>12.150759080719531</v>
          </cell>
          <cell r="X128">
            <v>-5721.4847768172367</v>
          </cell>
          <cell r="Z128">
            <v>-2.6068840223155321</v>
          </cell>
          <cell r="AA128">
            <v>32389.48477681724</v>
          </cell>
          <cell r="AC128">
            <v>14.757643103035067</v>
          </cell>
        </row>
        <row r="129">
          <cell r="A129" t="str">
            <v>Total Shetty/Sourcings</v>
          </cell>
          <cell r="B129" t="str">
            <v>Total Shetty/Sourcings</v>
          </cell>
          <cell r="C129">
            <v>246144</v>
          </cell>
          <cell r="D129">
            <v>218363</v>
          </cell>
          <cell r="E129">
            <v>219476</v>
          </cell>
          <cell r="G129">
            <v>27781</v>
          </cell>
          <cell r="H129">
            <v>12.722393445776072</v>
          </cell>
          <cell r="J129">
            <v>10339.039275519499</v>
          </cell>
          <cell r="L129">
            <v>4.7347944823617096</v>
          </cell>
          <cell r="N129">
            <v>17441.960724480501</v>
          </cell>
          <cell r="Q129">
            <v>7.9875989634143592</v>
          </cell>
          <cell r="S129">
            <v>26668</v>
          </cell>
          <cell r="V129">
            <v>12.150759080719531</v>
          </cell>
          <cell r="X129">
            <v>-5721.4847768172367</v>
          </cell>
          <cell r="Z129">
            <v>-2.6068840223155321</v>
          </cell>
          <cell r="AA129">
            <v>32389.48477681724</v>
          </cell>
          <cell r="AC129">
            <v>14.757643103035067</v>
          </cell>
        </row>
        <row r="131">
          <cell r="A131" t="str">
            <v>Tibotec-Virco Belgium</v>
          </cell>
          <cell r="C131">
            <v>3953</v>
          </cell>
          <cell r="D131">
            <v>3445</v>
          </cell>
          <cell r="E131">
            <v>1609</v>
          </cell>
          <cell r="G131">
            <v>508</v>
          </cell>
          <cell r="H131">
            <v>14.746008708272859</v>
          </cell>
          <cell r="I131">
            <v>142.28912158231526</v>
          </cell>
          <cell r="K131">
            <v>4.1303083187899929</v>
          </cell>
          <cell r="L131">
            <v>365.71087841768474</v>
          </cell>
          <cell r="N131">
            <v>10.615700389482864</v>
          </cell>
          <cell r="O131">
            <v>2344</v>
          </cell>
          <cell r="Q131">
            <v>145.680546923555</v>
          </cell>
          <cell r="R131">
            <v>1650.8868138087155</v>
          </cell>
          <cell r="U131">
            <v>102.60328239954724</v>
          </cell>
          <cell r="V131">
            <v>693.11318619128463</v>
          </cell>
          <cell r="X131">
            <v>43.077264524007752</v>
          </cell>
        </row>
        <row r="132">
          <cell r="A132" t="str">
            <v>Alza USA</v>
          </cell>
          <cell r="C132">
            <v>0</v>
          </cell>
          <cell r="D132">
            <v>78796</v>
          </cell>
          <cell r="E132">
            <v>105197</v>
          </cell>
          <cell r="G132">
            <v>-78796</v>
          </cell>
          <cell r="H132">
            <v>-100</v>
          </cell>
          <cell r="I132">
            <v>-78796</v>
          </cell>
          <cell r="K132">
            <v>-100</v>
          </cell>
          <cell r="L132">
            <v>0</v>
          </cell>
          <cell r="N132">
            <v>0</v>
          </cell>
          <cell r="O132">
            <v>-105197</v>
          </cell>
          <cell r="Q132">
            <v>-100</v>
          </cell>
          <cell r="R132">
            <v>-105197</v>
          </cell>
          <cell r="U132">
            <v>-100</v>
          </cell>
          <cell r="V132">
            <v>0</v>
          </cell>
          <cell r="X132">
            <v>0</v>
          </cell>
        </row>
        <row r="133">
          <cell r="A133" t="str">
            <v>Total Peterson</v>
          </cell>
          <cell r="B133" t="str">
            <v>Total Peterson</v>
          </cell>
          <cell r="C133">
            <v>3953</v>
          </cell>
          <cell r="D133">
            <v>82241</v>
          </cell>
          <cell r="E133">
            <v>106806</v>
          </cell>
          <cell r="G133">
            <v>-78288</v>
          </cell>
          <cell r="H133">
            <v>-95.193395021947694</v>
          </cell>
          <cell r="J133">
            <v>-78653.710878417696</v>
          </cell>
          <cell r="L133">
            <v>-95.638076966984443</v>
          </cell>
          <cell r="N133">
            <v>365.7108784176782</v>
          </cell>
          <cell r="Q133">
            <v>0.44468194503673658</v>
          </cell>
          <cell r="S133">
            <v>-102853</v>
          </cell>
          <cell r="V133">
            <v>-96.298897065707934</v>
          </cell>
          <cell r="X133">
            <v>-103546.11318619129</v>
          </cell>
          <cell r="Z133">
            <v>-96.947842992145851</v>
          </cell>
          <cell r="AA133">
            <v>693.11318619130179</v>
          </cell>
          <cell r="AC133">
            <v>0.64894592643793658</v>
          </cell>
        </row>
        <row r="134">
          <cell r="A134" t="str">
            <v>Ttl Pharm ex Corp + Grp E</v>
          </cell>
          <cell r="B134" t="str">
            <v>Ttl Pharm ex Corp + Grp E</v>
          </cell>
          <cell r="C134">
            <v>10689367</v>
          </cell>
          <cell r="D134">
            <v>10607278</v>
          </cell>
          <cell r="E134">
            <v>9415693</v>
          </cell>
          <cell r="G134">
            <v>82089</v>
          </cell>
          <cell r="H134">
            <v>0.77389317033078608</v>
          </cell>
          <cell r="J134">
            <v>-151157.50714311033</v>
          </cell>
          <cell r="L134">
            <v>-1.4250357833848639</v>
          </cell>
          <cell r="N134">
            <v>233246.50714311033</v>
          </cell>
          <cell r="Q134">
            <v>2.19892895371565</v>
          </cell>
          <cell r="S134">
            <v>1273674</v>
          </cell>
          <cell r="V134">
            <v>13.527140275282978</v>
          </cell>
          <cell r="X134">
            <v>877102.50851885928</v>
          </cell>
          <cell r="Z134">
            <v>9.3153261105566969</v>
          </cell>
          <cell r="AA134">
            <v>396571.49148114084</v>
          </cell>
          <cell r="AC134">
            <v>4.2118141647262828</v>
          </cell>
        </row>
        <row r="137">
          <cell r="A137" t="str">
            <v>Pharmaceutical Grp w/aj</v>
          </cell>
          <cell r="B137" t="str">
            <v>Pharmaceutical Grp w/aj</v>
          </cell>
          <cell r="C137">
            <v>10689367</v>
          </cell>
          <cell r="D137">
            <v>10607278</v>
          </cell>
          <cell r="E137">
            <v>9415693</v>
          </cell>
          <cell r="G137">
            <v>82089</v>
          </cell>
          <cell r="H137">
            <v>0.77389317033078608</v>
          </cell>
          <cell r="J137">
            <v>-151157.50714311033</v>
          </cell>
          <cell r="L137">
            <v>-1.4250357833848639</v>
          </cell>
          <cell r="N137">
            <v>233246.50714311033</v>
          </cell>
          <cell r="Q137">
            <v>2.19892895371565</v>
          </cell>
          <cell r="S137">
            <v>1273674</v>
          </cell>
          <cell r="V137">
            <v>13.527140275282978</v>
          </cell>
          <cell r="X137">
            <v>877102.50851885928</v>
          </cell>
          <cell r="Z137">
            <v>9.3153261105566969</v>
          </cell>
          <cell r="AA137">
            <v>396571.49148114084</v>
          </cell>
          <cell r="AC137">
            <v>4.2118141647262828</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STRZE M_VSBP"/>
      <sheetName val="JASTRZE M_VSPY"/>
      <sheetName val="JASTRZE Y_VSBP"/>
      <sheetName val="JASTRZE Y_VSPY"/>
      <sheetName val="Feb 2002 Sales"/>
      <sheetName val="Feb 2002 sales - LTA to MU"/>
      <sheetName val="JASTRZE CC00160A"/>
    </sheetNames>
    <sheetDataSet>
      <sheetData sheetId="0"/>
      <sheetData sheetId="1"/>
      <sheetData sheetId="2" refreshError="1">
        <row r="13">
          <cell r="A13" t="str">
            <v>1540 Ortho-McNeil Pharm USA</v>
          </cell>
          <cell r="B13">
            <v>675114</v>
          </cell>
          <cell r="C13">
            <v>622137</v>
          </cell>
          <cell r="D13">
            <v>52977</v>
          </cell>
          <cell r="E13">
            <v>8.5</v>
          </cell>
          <cell r="F13">
            <v>52977</v>
          </cell>
          <cell r="G13">
            <v>8.5</v>
          </cell>
          <cell r="H13" t="str">
            <v>-</v>
          </cell>
          <cell r="I13" t="str">
            <v>-</v>
          </cell>
        </row>
        <row r="14">
          <cell r="A14" t="str">
            <v>1541 Ortho-McNeil Alza USA</v>
          </cell>
          <cell r="B14" t="str">
            <v>--</v>
          </cell>
          <cell r="C14" t="str">
            <v>--</v>
          </cell>
          <cell r="D14" t="str">
            <v>-</v>
          </cell>
          <cell r="E14" t="str">
            <v>-</v>
          </cell>
          <cell r="F14" t="str">
            <v>-</v>
          </cell>
          <cell r="G14" t="str">
            <v>-</v>
          </cell>
          <cell r="H14" t="str">
            <v>-</v>
          </cell>
          <cell r="I14" t="str">
            <v>-</v>
          </cell>
        </row>
        <row r="15">
          <cell r="B15" t="str">
            <v>-------------</v>
          </cell>
          <cell r="C15" t="str">
            <v>-------------</v>
          </cell>
          <cell r="D15" t="str">
            <v>-------------</v>
          </cell>
          <cell r="E15" t="str">
            <v>--------</v>
          </cell>
          <cell r="F15" t="str">
            <v>-------------</v>
          </cell>
          <cell r="G15" t="str">
            <v>--------</v>
          </cell>
          <cell r="H15" t="str">
            <v>-------------</v>
          </cell>
          <cell r="I15" t="str">
            <v>--------</v>
          </cell>
        </row>
        <row r="16">
          <cell r="A16" t="str">
            <v>Total OMP</v>
          </cell>
          <cell r="B16">
            <v>675114</v>
          </cell>
          <cell r="C16">
            <v>622137</v>
          </cell>
          <cell r="D16">
            <v>52977</v>
          </cell>
          <cell r="E16">
            <v>8.5</v>
          </cell>
          <cell r="F16">
            <v>52977</v>
          </cell>
          <cell r="G16">
            <v>8.5</v>
          </cell>
          <cell r="H16" t="str">
            <v>-</v>
          </cell>
          <cell r="I16" t="str">
            <v>-</v>
          </cell>
        </row>
        <row r="18">
          <cell r="A18" t="str">
            <v>1740 Janssen USA</v>
          </cell>
          <cell r="B18">
            <v>547972</v>
          </cell>
          <cell r="C18">
            <v>493085</v>
          </cell>
          <cell r="D18">
            <v>54887</v>
          </cell>
          <cell r="E18">
            <v>11.1</v>
          </cell>
          <cell r="F18">
            <v>54887</v>
          </cell>
          <cell r="G18">
            <v>11.1</v>
          </cell>
          <cell r="H18" t="str">
            <v>-</v>
          </cell>
          <cell r="I18" t="str">
            <v>-</v>
          </cell>
        </row>
        <row r="19">
          <cell r="A19" t="str">
            <v>2162 Janssen CFC PR</v>
          </cell>
          <cell r="B19" t="str">
            <v>--</v>
          </cell>
          <cell r="C19" t="str">
            <v>--</v>
          </cell>
          <cell r="D19" t="str">
            <v>-</v>
          </cell>
          <cell r="E19" t="str">
            <v>-</v>
          </cell>
          <cell r="F19" t="str">
            <v>-</v>
          </cell>
          <cell r="G19" t="str">
            <v>-</v>
          </cell>
          <cell r="H19" t="str">
            <v>-</v>
          </cell>
          <cell r="I19" t="str">
            <v>-</v>
          </cell>
        </row>
        <row r="20">
          <cell r="B20" t="str">
            <v>-------------</v>
          </cell>
          <cell r="C20" t="str">
            <v>-------------</v>
          </cell>
          <cell r="D20" t="str">
            <v>-------------</v>
          </cell>
          <cell r="E20" t="str">
            <v>--------</v>
          </cell>
          <cell r="F20" t="str">
            <v>-------------</v>
          </cell>
          <cell r="G20" t="str">
            <v>--------</v>
          </cell>
          <cell r="H20" t="str">
            <v>-------------</v>
          </cell>
          <cell r="I20" t="str">
            <v>--------</v>
          </cell>
        </row>
        <row r="21">
          <cell r="A21" t="str">
            <v>Tot Janssen USA</v>
          </cell>
          <cell r="B21">
            <v>547972</v>
          </cell>
          <cell r="C21">
            <v>493085</v>
          </cell>
          <cell r="D21">
            <v>54887</v>
          </cell>
          <cell r="E21">
            <v>11.1</v>
          </cell>
          <cell r="F21">
            <v>54887</v>
          </cell>
          <cell r="G21">
            <v>11.1</v>
          </cell>
          <cell r="H21" t="str">
            <v>-</v>
          </cell>
          <cell r="I21" t="str">
            <v>-</v>
          </cell>
        </row>
        <row r="23">
          <cell r="A23" t="str">
            <v>3290 Janssen-Ortho Canada</v>
          </cell>
          <cell r="B23">
            <v>24755</v>
          </cell>
          <cell r="C23">
            <v>27549</v>
          </cell>
          <cell r="D23">
            <v>-2794</v>
          </cell>
          <cell r="E23">
            <v>-10.1</v>
          </cell>
          <cell r="F23">
            <v>-2798</v>
          </cell>
          <cell r="G23">
            <v>-10.199999999999999</v>
          </cell>
          <cell r="H23">
            <v>4</v>
          </cell>
          <cell r="I23" t="str">
            <v>-</v>
          </cell>
        </row>
        <row r="25">
          <cell r="A25" t="str">
            <v>1295 Ortho Biotech Int'l</v>
          </cell>
          <cell r="B25">
            <v>1923</v>
          </cell>
          <cell r="C25">
            <v>1902</v>
          </cell>
          <cell r="D25">
            <v>21</v>
          </cell>
          <cell r="E25">
            <v>1.1000000000000001</v>
          </cell>
          <cell r="F25">
            <v>21</v>
          </cell>
          <cell r="G25">
            <v>1.1000000000000001</v>
          </cell>
          <cell r="H25" t="str">
            <v>-</v>
          </cell>
          <cell r="I25" t="str">
            <v>-</v>
          </cell>
        </row>
        <row r="26">
          <cell r="B26" t="str">
            <v>-------------</v>
          </cell>
          <cell r="C26" t="str">
            <v>-------------</v>
          </cell>
          <cell r="D26" t="str">
            <v>-------------</v>
          </cell>
          <cell r="E26" t="str">
            <v>--------</v>
          </cell>
          <cell r="F26" t="str">
            <v>-------------</v>
          </cell>
          <cell r="G26" t="str">
            <v>--------</v>
          </cell>
          <cell r="H26" t="str">
            <v>-------------</v>
          </cell>
          <cell r="I26" t="str">
            <v>--------</v>
          </cell>
        </row>
        <row r="27">
          <cell r="A27" t="str">
            <v>Total Scodari</v>
          </cell>
          <cell r="B27">
            <v>1249764</v>
          </cell>
          <cell r="C27">
            <v>1144673</v>
          </cell>
          <cell r="D27">
            <v>105091</v>
          </cell>
          <cell r="E27">
            <v>9.1999999999999993</v>
          </cell>
          <cell r="F27">
            <v>105087</v>
          </cell>
          <cell r="G27">
            <v>9.1999999999999993</v>
          </cell>
          <cell r="H27">
            <v>4</v>
          </cell>
          <cell r="I27" t="str">
            <v>-</v>
          </cell>
        </row>
        <row r="29">
          <cell r="A29" t="str">
            <v>1290 Ortho Biotech USA</v>
          </cell>
          <cell r="B29">
            <v>464750</v>
          </cell>
          <cell r="C29">
            <v>398267</v>
          </cell>
          <cell r="D29">
            <v>66483</v>
          </cell>
          <cell r="E29">
            <v>16.7</v>
          </cell>
          <cell r="F29">
            <v>66483</v>
          </cell>
          <cell r="G29">
            <v>16.7</v>
          </cell>
          <cell r="H29" t="str">
            <v>-</v>
          </cell>
          <cell r="I29" t="str">
            <v>-</v>
          </cell>
        </row>
        <row r="30">
          <cell r="A30" t="str">
            <v>1292 Ortho Biotech Alza USA</v>
          </cell>
          <cell r="B30" t="str">
            <v>--</v>
          </cell>
          <cell r="C30">
            <v>18239</v>
          </cell>
          <cell r="D30">
            <v>-18239</v>
          </cell>
          <cell r="E30">
            <v>-100</v>
          </cell>
          <cell r="F30">
            <v>-18239</v>
          </cell>
          <cell r="G30">
            <v>-100</v>
          </cell>
          <cell r="H30" t="str">
            <v>-</v>
          </cell>
          <cell r="I30" t="str">
            <v>-</v>
          </cell>
        </row>
        <row r="31">
          <cell r="B31" t="str">
            <v>-------------</v>
          </cell>
          <cell r="C31" t="str">
            <v>-------------</v>
          </cell>
          <cell r="D31" t="str">
            <v>-------------</v>
          </cell>
          <cell r="E31" t="str">
            <v>--------</v>
          </cell>
          <cell r="F31" t="str">
            <v>-------------</v>
          </cell>
          <cell r="G31" t="str">
            <v>--------</v>
          </cell>
          <cell r="H31" t="str">
            <v>-------------</v>
          </cell>
          <cell r="I31" t="str">
            <v>--------</v>
          </cell>
        </row>
        <row r="32">
          <cell r="A32" t="str">
            <v>Tot Ortho Biot</v>
          </cell>
          <cell r="B32">
            <v>464750</v>
          </cell>
          <cell r="C32">
            <v>416506</v>
          </cell>
          <cell r="D32">
            <v>48244</v>
          </cell>
          <cell r="E32">
            <v>11.6</v>
          </cell>
          <cell r="F32">
            <v>48244</v>
          </cell>
          <cell r="G32">
            <v>11.6</v>
          </cell>
          <cell r="H32" t="str">
            <v>-</v>
          </cell>
          <cell r="I32" t="str">
            <v>-</v>
          </cell>
        </row>
        <row r="34">
          <cell r="A34" t="str">
            <v>1291 Ortho Biotech Manati</v>
          </cell>
          <cell r="B34" t="str">
            <v>--</v>
          </cell>
          <cell r="C34" t="str">
            <v>--</v>
          </cell>
          <cell r="D34" t="str">
            <v>-</v>
          </cell>
          <cell r="E34" t="str">
            <v>-</v>
          </cell>
          <cell r="F34" t="str">
            <v>-</v>
          </cell>
          <cell r="G34" t="str">
            <v>-</v>
          </cell>
          <cell r="H34" t="str">
            <v>-</v>
          </cell>
          <cell r="I34" t="str">
            <v>-</v>
          </cell>
        </row>
        <row r="35">
          <cell r="A35" t="str">
            <v>4691 Ortho Biotech Zug</v>
          </cell>
          <cell r="B35">
            <v>6509</v>
          </cell>
          <cell r="C35">
            <v>6719</v>
          </cell>
          <cell r="D35">
            <v>-210</v>
          </cell>
          <cell r="E35">
            <v>-3.1</v>
          </cell>
          <cell r="F35">
            <v>-109</v>
          </cell>
          <cell r="G35">
            <v>-1.6</v>
          </cell>
          <cell r="H35">
            <v>-101</v>
          </cell>
          <cell r="I35">
            <v>-1.5</v>
          </cell>
        </row>
        <row r="36">
          <cell r="B36" t="str">
            <v>-------------</v>
          </cell>
          <cell r="C36" t="str">
            <v>-------------</v>
          </cell>
          <cell r="D36" t="str">
            <v>-------------</v>
          </cell>
          <cell r="E36" t="str">
            <v>--------</v>
          </cell>
          <cell r="F36" t="str">
            <v>-------------</v>
          </cell>
          <cell r="G36" t="str">
            <v>--------</v>
          </cell>
          <cell r="H36" t="str">
            <v>-------------</v>
          </cell>
          <cell r="I36" t="str">
            <v>--------</v>
          </cell>
        </row>
        <row r="37">
          <cell r="A37" t="str">
            <v>OBII Sourcing</v>
          </cell>
          <cell r="B37">
            <v>6509</v>
          </cell>
          <cell r="C37">
            <v>6719</v>
          </cell>
          <cell r="D37">
            <v>-210</v>
          </cell>
          <cell r="E37">
            <v>-3.1</v>
          </cell>
          <cell r="F37">
            <v>-109</v>
          </cell>
          <cell r="G37">
            <v>-1.6</v>
          </cell>
          <cell r="H37">
            <v>-101</v>
          </cell>
          <cell r="I37">
            <v>-1.5</v>
          </cell>
        </row>
        <row r="39">
          <cell r="A39" t="str">
            <v>3291 Ortho Biotech Canada</v>
          </cell>
          <cell r="B39">
            <v>16352</v>
          </cell>
          <cell r="C39">
            <v>15350</v>
          </cell>
          <cell r="D39">
            <v>1002</v>
          </cell>
          <cell r="E39">
            <v>6.5</v>
          </cell>
          <cell r="F39">
            <v>999</v>
          </cell>
          <cell r="G39">
            <v>6.5</v>
          </cell>
          <cell r="H39">
            <v>3</v>
          </cell>
          <cell r="I39" t="str">
            <v>-</v>
          </cell>
        </row>
        <row r="41">
          <cell r="A41" t="str">
            <v>3536 Ortho Biotech France</v>
          </cell>
          <cell r="B41">
            <v>21598</v>
          </cell>
          <cell r="C41">
            <v>18947</v>
          </cell>
          <cell r="D41">
            <v>2651</v>
          </cell>
          <cell r="E41">
            <v>14</v>
          </cell>
          <cell r="F41">
            <v>2669</v>
          </cell>
          <cell r="G41">
            <v>14.1</v>
          </cell>
          <cell r="H41">
            <v>-18</v>
          </cell>
          <cell r="I41">
            <v>-0.1</v>
          </cell>
        </row>
        <row r="42">
          <cell r="A42" t="str">
            <v>2266 Ortho Biotech Germany</v>
          </cell>
          <cell r="B42">
            <v>25126</v>
          </cell>
          <cell r="C42">
            <v>25242</v>
          </cell>
          <cell r="D42">
            <v>-116</v>
          </cell>
          <cell r="E42">
            <v>-0.5</v>
          </cell>
          <cell r="F42">
            <v>-95</v>
          </cell>
          <cell r="G42">
            <v>-0.4</v>
          </cell>
          <cell r="H42">
            <v>-21</v>
          </cell>
          <cell r="I42">
            <v>-0.1</v>
          </cell>
        </row>
        <row r="43">
          <cell r="A43" t="str">
            <v>2356 Ortho Biotech Italy</v>
          </cell>
          <cell r="B43">
            <v>22679</v>
          </cell>
          <cell r="C43">
            <v>22313</v>
          </cell>
          <cell r="D43">
            <v>366</v>
          </cell>
          <cell r="E43">
            <v>1.6</v>
          </cell>
          <cell r="F43">
            <v>385</v>
          </cell>
          <cell r="G43">
            <v>1.7</v>
          </cell>
          <cell r="H43">
            <v>-19</v>
          </cell>
          <cell r="I43">
            <v>-0.1</v>
          </cell>
        </row>
        <row r="44">
          <cell r="A44" t="str">
            <v>2726 Ortho Biotech UK</v>
          </cell>
          <cell r="B44">
            <v>9819</v>
          </cell>
          <cell r="C44">
            <v>12425</v>
          </cell>
          <cell r="D44">
            <v>-2606</v>
          </cell>
          <cell r="E44">
            <v>-21</v>
          </cell>
          <cell r="F44">
            <v>-2679</v>
          </cell>
          <cell r="G44">
            <v>-21.6</v>
          </cell>
          <cell r="H44">
            <v>73</v>
          </cell>
          <cell r="I44">
            <v>0.6</v>
          </cell>
        </row>
        <row r="45">
          <cell r="B45" t="str">
            <v>-------------</v>
          </cell>
          <cell r="C45" t="str">
            <v>-------------</v>
          </cell>
          <cell r="D45" t="str">
            <v>-------------</v>
          </cell>
          <cell r="E45" t="str">
            <v>--------</v>
          </cell>
          <cell r="F45" t="str">
            <v>-------------</v>
          </cell>
          <cell r="G45" t="str">
            <v>--------</v>
          </cell>
          <cell r="H45" t="str">
            <v>-------------</v>
          </cell>
          <cell r="I45" t="str">
            <v>--------</v>
          </cell>
        </row>
        <row r="46">
          <cell r="A46" t="str">
            <v>OBI Europe</v>
          </cell>
          <cell r="B46">
            <v>79222</v>
          </cell>
          <cell r="C46">
            <v>78927</v>
          </cell>
          <cell r="D46">
            <v>295</v>
          </cell>
          <cell r="E46">
            <v>0.4</v>
          </cell>
          <cell r="F46">
            <v>279</v>
          </cell>
          <cell r="G46">
            <v>0.4</v>
          </cell>
          <cell r="H46">
            <v>16</v>
          </cell>
          <cell r="I46" t="str">
            <v>-</v>
          </cell>
        </row>
        <row r="47">
          <cell r="B47" t="str">
            <v>-------------</v>
          </cell>
          <cell r="C47" t="str">
            <v>-------------</v>
          </cell>
          <cell r="D47" t="str">
            <v>-------------</v>
          </cell>
          <cell r="E47" t="str">
            <v>--------</v>
          </cell>
          <cell r="F47" t="str">
            <v>-------------</v>
          </cell>
          <cell r="G47" t="str">
            <v>--------</v>
          </cell>
          <cell r="H47" t="str">
            <v>-------------</v>
          </cell>
          <cell r="I47" t="str">
            <v>--------</v>
          </cell>
        </row>
        <row r="48">
          <cell r="A48" t="str">
            <v>Total Webb</v>
          </cell>
          <cell r="B48">
            <v>566833</v>
          </cell>
          <cell r="C48">
            <v>517502</v>
          </cell>
          <cell r="D48">
            <v>49331</v>
          </cell>
          <cell r="E48">
            <v>9.5</v>
          </cell>
          <cell r="F48">
            <v>49413</v>
          </cell>
          <cell r="G48">
            <v>9.5</v>
          </cell>
          <cell r="H48">
            <v>-82</v>
          </cell>
          <cell r="I48" t="str">
            <v>-</v>
          </cell>
        </row>
        <row r="50">
          <cell r="A50" t="str">
            <v>3065 Jan-Cil Austria</v>
          </cell>
          <cell r="B50">
            <v>11697</v>
          </cell>
          <cell r="C50">
            <v>12398</v>
          </cell>
          <cell r="D50">
            <v>-701</v>
          </cell>
          <cell r="E50">
            <v>-5.7</v>
          </cell>
          <cell r="F50">
            <v>-691</v>
          </cell>
          <cell r="G50">
            <v>-5.6</v>
          </cell>
          <cell r="H50">
            <v>-10</v>
          </cell>
          <cell r="I50">
            <v>-0.1</v>
          </cell>
        </row>
        <row r="51">
          <cell r="A51" t="str">
            <v>2626 Jan-Cil Denmark</v>
          </cell>
          <cell r="B51">
            <v>3176</v>
          </cell>
          <cell r="C51">
            <v>2931</v>
          </cell>
          <cell r="D51">
            <v>245</v>
          </cell>
          <cell r="E51">
            <v>8.4</v>
          </cell>
          <cell r="F51">
            <v>241</v>
          </cell>
          <cell r="G51">
            <v>8.1999999999999993</v>
          </cell>
          <cell r="H51">
            <v>4</v>
          </cell>
          <cell r="I51">
            <v>0.1</v>
          </cell>
        </row>
        <row r="52">
          <cell r="A52" t="str">
            <v>2628 Jan-Cil Finland</v>
          </cell>
          <cell r="B52">
            <v>4080</v>
          </cell>
          <cell r="C52">
            <v>3990</v>
          </cell>
          <cell r="D52">
            <v>90</v>
          </cell>
          <cell r="E52">
            <v>2.2999999999999998</v>
          </cell>
          <cell r="F52">
            <v>93</v>
          </cell>
          <cell r="G52">
            <v>2.2999999999999998</v>
          </cell>
          <cell r="H52">
            <v>-3</v>
          </cell>
          <cell r="I52">
            <v>-0.1</v>
          </cell>
        </row>
        <row r="53">
          <cell r="A53" t="str">
            <v>2265 Jan-Cil Germany</v>
          </cell>
          <cell r="B53">
            <v>37872</v>
          </cell>
          <cell r="C53">
            <v>43428</v>
          </cell>
          <cell r="D53">
            <v>-5556</v>
          </cell>
          <cell r="E53">
            <v>-12.8</v>
          </cell>
          <cell r="F53">
            <v>-5525</v>
          </cell>
          <cell r="G53">
            <v>-12.7</v>
          </cell>
          <cell r="H53">
            <v>-31</v>
          </cell>
          <cell r="I53">
            <v>-0.1</v>
          </cell>
        </row>
        <row r="54">
          <cell r="A54" t="str">
            <v>2315 Jan-Cil Greece</v>
          </cell>
          <cell r="B54">
            <v>19457</v>
          </cell>
          <cell r="C54">
            <v>19234</v>
          </cell>
          <cell r="D54">
            <v>223</v>
          </cell>
          <cell r="E54">
            <v>1.2</v>
          </cell>
          <cell r="F54">
            <v>239</v>
          </cell>
          <cell r="G54">
            <v>1.2</v>
          </cell>
          <cell r="H54">
            <v>-16</v>
          </cell>
          <cell r="I54">
            <v>-0.1</v>
          </cell>
        </row>
        <row r="55">
          <cell r="A55" t="str">
            <v>2355 Jan-Cil Italy</v>
          </cell>
          <cell r="B55">
            <v>24730</v>
          </cell>
          <cell r="C55">
            <v>25791</v>
          </cell>
          <cell r="D55">
            <v>-1061</v>
          </cell>
          <cell r="E55">
            <v>-4.0999999999999996</v>
          </cell>
          <cell r="F55">
            <v>-1041</v>
          </cell>
          <cell r="G55">
            <v>-4</v>
          </cell>
          <cell r="H55">
            <v>-20</v>
          </cell>
          <cell r="I55">
            <v>-0.1</v>
          </cell>
        </row>
        <row r="56">
          <cell r="A56" t="str">
            <v>2627 Jan-Cil Norway</v>
          </cell>
          <cell r="B56">
            <v>1993</v>
          </cell>
          <cell r="C56">
            <v>2776</v>
          </cell>
          <cell r="D56">
            <v>-783</v>
          </cell>
          <cell r="E56">
            <v>-28.2</v>
          </cell>
          <cell r="F56">
            <v>-787</v>
          </cell>
          <cell r="G56">
            <v>-28.3</v>
          </cell>
          <cell r="H56">
            <v>4</v>
          </cell>
          <cell r="I56">
            <v>0.1</v>
          </cell>
        </row>
        <row r="57">
          <cell r="A57" t="str">
            <v>4386 Jan-Cil Poland</v>
          </cell>
          <cell r="B57">
            <v>11257</v>
          </cell>
          <cell r="C57">
            <v>12725</v>
          </cell>
          <cell r="D57">
            <v>-1468</v>
          </cell>
          <cell r="E57">
            <v>-11.5</v>
          </cell>
          <cell r="F57">
            <v>-1425</v>
          </cell>
          <cell r="G57">
            <v>-11.2</v>
          </cell>
          <cell r="H57">
            <v>-43</v>
          </cell>
          <cell r="I57">
            <v>-0.3</v>
          </cell>
        </row>
        <row r="58">
          <cell r="A58" t="str">
            <v>2625 Jan-Cil Sweden</v>
          </cell>
          <cell r="B58">
            <v>9070</v>
          </cell>
          <cell r="C58">
            <v>8468</v>
          </cell>
          <cell r="D58">
            <v>602</v>
          </cell>
          <cell r="E58">
            <v>7.1</v>
          </cell>
          <cell r="F58">
            <v>471</v>
          </cell>
          <cell r="G58">
            <v>5.6</v>
          </cell>
          <cell r="H58">
            <v>131</v>
          </cell>
          <cell r="I58">
            <v>1.6</v>
          </cell>
        </row>
        <row r="59">
          <cell r="A59" t="str">
            <v>2655 Jan-Cil Switzerland</v>
          </cell>
          <cell r="B59">
            <v>8423</v>
          </cell>
          <cell r="C59">
            <v>9687</v>
          </cell>
          <cell r="D59">
            <v>-1264</v>
          </cell>
          <cell r="E59">
            <v>-13</v>
          </cell>
          <cell r="F59">
            <v>-1133</v>
          </cell>
          <cell r="G59">
            <v>-11.7</v>
          </cell>
          <cell r="H59">
            <v>-131</v>
          </cell>
          <cell r="I59">
            <v>-1.4</v>
          </cell>
        </row>
        <row r="60">
          <cell r="B60" t="str">
            <v>-------------</v>
          </cell>
          <cell r="C60" t="str">
            <v>-------------</v>
          </cell>
          <cell r="D60" t="str">
            <v>-------------</v>
          </cell>
          <cell r="E60" t="str">
            <v>--------</v>
          </cell>
          <cell r="F60" t="str">
            <v>-------------</v>
          </cell>
          <cell r="G60" t="str">
            <v>--------</v>
          </cell>
          <cell r="H60" t="str">
            <v>-------------</v>
          </cell>
          <cell r="I60" t="str">
            <v>--------</v>
          </cell>
        </row>
        <row r="61">
          <cell r="A61" t="str">
            <v>W. Eur Cermak</v>
          </cell>
          <cell r="B61">
            <v>131755</v>
          </cell>
          <cell r="C61">
            <v>141428</v>
          </cell>
          <cell r="D61">
            <v>-9673</v>
          </cell>
          <cell r="E61">
            <v>-6.8</v>
          </cell>
          <cell r="F61">
            <v>-9558</v>
          </cell>
          <cell r="G61">
            <v>-6.8</v>
          </cell>
          <cell r="H61">
            <v>-115</v>
          </cell>
          <cell r="I61">
            <v>-0.1</v>
          </cell>
        </row>
        <row r="64">
          <cell r="C64" t="str">
            <v>J &amp; J Financi</v>
          </cell>
          <cell r="D64" t="str">
            <v>al Management</v>
          </cell>
          <cell r="E64" t="str">
            <v>Reporting</v>
          </cell>
          <cell r="F64" t="str">
            <v>System</v>
          </cell>
          <cell r="I64" t="str">
            <v>PAGE         2</v>
          </cell>
        </row>
        <row r="65">
          <cell r="C65" t="str">
            <v>Perfo</v>
          </cell>
          <cell r="D65" t="str">
            <v>rmance Analysi</v>
          </cell>
          <cell r="E65" t="str">
            <v>s Routine</v>
          </cell>
          <cell r="I65" t="str">
            <v>REPORT CC00160A</v>
          </cell>
        </row>
        <row r="66">
          <cell r="B66" t="str">
            <v>O</v>
          </cell>
          <cell r="C66" t="str">
            <v>ption 10 - 200</v>
          </cell>
          <cell r="D66" t="str">
            <v>000 Net Trade</v>
          </cell>
          <cell r="E66" t="str">
            <v>Sales (Ex</v>
          </cell>
          <cell r="F66" t="str">
            <v>Interco)</v>
          </cell>
          <cell r="I66">
            <v>37312.75277777778</v>
          </cell>
        </row>
        <row r="67">
          <cell r="C67" t="str">
            <v>FEB 2002 Est</v>
          </cell>
          <cell r="D67" t="str">
            <v>Actual vs  FE</v>
          </cell>
          <cell r="E67" t="str">
            <v>B 2002 Bu</v>
          </cell>
          <cell r="F67" t="str">
            <v>s Plan</v>
          </cell>
        </row>
        <row r="68">
          <cell r="C68" t="str">
            <v>8 Weeks</v>
          </cell>
          <cell r="D68" t="str">
            <v>Ending Februa</v>
          </cell>
          <cell r="E68" t="str">
            <v>ry 24, 20</v>
          </cell>
          <cell r="F68">
            <v>2</v>
          </cell>
        </row>
        <row r="70">
          <cell r="B70" t="str">
            <v>Current</v>
          </cell>
          <cell r="C70" t="str">
            <v>Prior</v>
          </cell>
          <cell r="D70" t="e">
            <v>#NAME?</v>
          </cell>
          <cell r="E70" t="str">
            <v>nge------</v>
          </cell>
          <cell r="F70" t="e">
            <v>#NAME?</v>
          </cell>
          <cell r="G70" t="str">
            <v>s--------</v>
          </cell>
          <cell r="H70" t="e">
            <v>#NAME?</v>
          </cell>
          <cell r="I70" t="str">
            <v>y--------</v>
          </cell>
        </row>
        <row r="71">
          <cell r="B71" t="str">
            <v>Period</v>
          </cell>
          <cell r="C71" t="str">
            <v>Period</v>
          </cell>
          <cell r="D71" t="str">
            <v>Amount</v>
          </cell>
          <cell r="E71" t="str">
            <v>%</v>
          </cell>
          <cell r="F71" t="str">
            <v>Amount</v>
          </cell>
          <cell r="G71" t="str">
            <v>%</v>
          </cell>
          <cell r="H71" t="str">
            <v>Amount</v>
          </cell>
          <cell r="I71" t="str">
            <v>%</v>
          </cell>
        </row>
        <row r="72">
          <cell r="B72" t="str">
            <v>-------------</v>
          </cell>
          <cell r="C72" t="str">
            <v>-------------</v>
          </cell>
          <cell r="D72" t="str">
            <v>-------------</v>
          </cell>
          <cell r="E72" t="str">
            <v>--------</v>
          </cell>
          <cell r="F72" t="str">
            <v>-------------</v>
          </cell>
          <cell r="G72" t="str">
            <v>--------</v>
          </cell>
          <cell r="H72" t="str">
            <v>-------------</v>
          </cell>
          <cell r="I72" t="str">
            <v>--------</v>
          </cell>
        </row>
        <row r="74">
          <cell r="A74" t="str">
            <v>2126 Jan-Cil Czech Republic</v>
          </cell>
          <cell r="B74">
            <v>3853</v>
          </cell>
          <cell r="C74">
            <v>3914</v>
          </cell>
          <cell r="D74">
            <v>-61</v>
          </cell>
          <cell r="E74">
            <v>-1.6</v>
          </cell>
          <cell r="F74">
            <v>-202</v>
          </cell>
          <cell r="G74">
            <v>-5.2</v>
          </cell>
          <cell r="H74">
            <v>141</v>
          </cell>
          <cell r="I74">
            <v>3.6</v>
          </cell>
        </row>
        <row r="75">
          <cell r="A75" t="str">
            <v>2135 Jan-Cil E Europe</v>
          </cell>
          <cell r="B75">
            <v>17777</v>
          </cell>
          <cell r="C75">
            <v>14342</v>
          </cell>
          <cell r="D75">
            <v>3435</v>
          </cell>
          <cell r="E75">
            <v>24</v>
          </cell>
          <cell r="F75">
            <v>3450</v>
          </cell>
          <cell r="G75">
            <v>24.1</v>
          </cell>
          <cell r="H75">
            <v>-15</v>
          </cell>
          <cell r="I75">
            <v>-0.1</v>
          </cell>
        </row>
        <row r="76">
          <cell r="A76" t="str">
            <v>2326 Jan-Cil Hungary</v>
          </cell>
          <cell r="B76">
            <v>3273</v>
          </cell>
          <cell r="C76">
            <v>3512</v>
          </cell>
          <cell r="D76">
            <v>-239</v>
          </cell>
          <cell r="E76">
            <v>-6.8</v>
          </cell>
          <cell r="F76">
            <v>-311</v>
          </cell>
          <cell r="G76">
            <v>-8.9</v>
          </cell>
          <cell r="H76">
            <v>72</v>
          </cell>
          <cell r="I76">
            <v>2</v>
          </cell>
        </row>
        <row r="77">
          <cell r="B77" t="str">
            <v>-------------</v>
          </cell>
          <cell r="C77" t="str">
            <v>-------------</v>
          </cell>
          <cell r="D77" t="str">
            <v>-------------</v>
          </cell>
          <cell r="E77" t="str">
            <v>--------</v>
          </cell>
          <cell r="F77" t="str">
            <v>-------------</v>
          </cell>
          <cell r="G77" t="str">
            <v>--------</v>
          </cell>
          <cell r="H77" t="str">
            <v>-------------</v>
          </cell>
          <cell r="I77" t="str">
            <v>--------</v>
          </cell>
        </row>
        <row r="78">
          <cell r="A78" t="str">
            <v>E. Eur Cermak</v>
          </cell>
          <cell r="B78">
            <v>24903</v>
          </cell>
          <cell r="C78">
            <v>21768</v>
          </cell>
          <cell r="D78">
            <v>3135</v>
          </cell>
          <cell r="E78">
            <v>14.4</v>
          </cell>
          <cell r="F78">
            <v>2937</v>
          </cell>
          <cell r="G78">
            <v>13.5</v>
          </cell>
          <cell r="H78">
            <v>198</v>
          </cell>
          <cell r="I78">
            <v>0.9</v>
          </cell>
        </row>
        <row r="79">
          <cell r="B79" t="str">
            <v>-------------</v>
          </cell>
          <cell r="C79" t="str">
            <v>-------------</v>
          </cell>
          <cell r="D79" t="str">
            <v>-------------</v>
          </cell>
          <cell r="E79" t="str">
            <v>--------</v>
          </cell>
          <cell r="F79" t="str">
            <v>-------------</v>
          </cell>
          <cell r="G79" t="str">
            <v>--------</v>
          </cell>
          <cell r="H79" t="str">
            <v>-------------</v>
          </cell>
          <cell r="I79" t="str">
            <v>--------</v>
          </cell>
        </row>
        <row r="80">
          <cell r="A80" t="str">
            <v>Total Cermak</v>
          </cell>
          <cell r="B80">
            <v>156658</v>
          </cell>
          <cell r="C80">
            <v>163196</v>
          </cell>
          <cell r="D80">
            <v>-6538</v>
          </cell>
          <cell r="E80">
            <v>-4</v>
          </cell>
          <cell r="F80">
            <v>-6621</v>
          </cell>
          <cell r="G80">
            <v>-4.0999999999999996</v>
          </cell>
          <cell r="H80">
            <v>83</v>
          </cell>
          <cell r="I80">
            <v>0.1</v>
          </cell>
        </row>
        <row r="82">
          <cell r="A82" t="str">
            <v>3095 Jan-Cil Belgium</v>
          </cell>
          <cell r="B82">
            <v>23104</v>
          </cell>
          <cell r="C82">
            <v>22795</v>
          </cell>
          <cell r="D82">
            <v>309</v>
          </cell>
          <cell r="E82">
            <v>1.4</v>
          </cell>
          <cell r="F82">
            <v>328</v>
          </cell>
          <cell r="G82">
            <v>1.4</v>
          </cell>
          <cell r="H82">
            <v>-19</v>
          </cell>
          <cell r="I82">
            <v>-0.1</v>
          </cell>
        </row>
        <row r="83">
          <cell r="A83" t="str">
            <v>3535 Jan-Cil France</v>
          </cell>
          <cell r="B83">
            <v>62627</v>
          </cell>
          <cell r="C83">
            <v>62609</v>
          </cell>
          <cell r="D83">
            <v>18</v>
          </cell>
          <cell r="E83" t="str">
            <v>-</v>
          </cell>
          <cell r="F83">
            <v>70</v>
          </cell>
          <cell r="G83">
            <v>0.1</v>
          </cell>
          <cell r="H83">
            <v>-52</v>
          </cell>
          <cell r="I83">
            <v>-0.1</v>
          </cell>
        </row>
        <row r="84">
          <cell r="A84" t="str">
            <v>4250 Jan-Cil Holland</v>
          </cell>
          <cell r="B84">
            <v>13455</v>
          </cell>
          <cell r="C84">
            <v>14872</v>
          </cell>
          <cell r="D84">
            <v>-1417</v>
          </cell>
          <cell r="E84">
            <v>-9.5</v>
          </cell>
          <cell r="F84">
            <v>-1407</v>
          </cell>
          <cell r="G84">
            <v>-9.5</v>
          </cell>
          <cell r="H84">
            <v>-10</v>
          </cell>
          <cell r="I84">
            <v>-0.1</v>
          </cell>
        </row>
        <row r="85">
          <cell r="A85" t="str">
            <v>2575 Jan-Cil Portugal</v>
          </cell>
          <cell r="B85">
            <v>7281</v>
          </cell>
          <cell r="C85">
            <v>8242</v>
          </cell>
          <cell r="D85">
            <v>-961</v>
          </cell>
          <cell r="E85">
            <v>-11.7</v>
          </cell>
          <cell r="F85">
            <v>-955</v>
          </cell>
          <cell r="G85">
            <v>-11.6</v>
          </cell>
          <cell r="H85">
            <v>-6</v>
          </cell>
          <cell r="I85">
            <v>-0.1</v>
          </cell>
        </row>
        <row r="86">
          <cell r="A86" t="str">
            <v>2605 Jan-Cil Spain</v>
          </cell>
          <cell r="B86">
            <v>33505</v>
          </cell>
          <cell r="C86">
            <v>30574</v>
          </cell>
          <cell r="D86">
            <v>2931</v>
          </cell>
          <cell r="E86">
            <v>9.6</v>
          </cell>
          <cell r="F86">
            <v>2959</v>
          </cell>
          <cell r="G86">
            <v>9.6999999999999993</v>
          </cell>
          <cell r="H86">
            <v>-28</v>
          </cell>
          <cell r="I86">
            <v>-0.1</v>
          </cell>
        </row>
        <row r="87">
          <cell r="A87" t="str">
            <v>2725 Jan-Cil UK</v>
          </cell>
          <cell r="B87">
            <v>29054</v>
          </cell>
          <cell r="C87">
            <v>28704</v>
          </cell>
          <cell r="D87">
            <v>350</v>
          </cell>
          <cell r="E87">
            <v>1.2</v>
          </cell>
          <cell r="F87">
            <v>133</v>
          </cell>
          <cell r="G87">
            <v>0.5</v>
          </cell>
          <cell r="H87">
            <v>217</v>
          </cell>
          <cell r="I87">
            <v>0.8</v>
          </cell>
        </row>
        <row r="88">
          <cell r="B88" t="str">
            <v>-------------</v>
          </cell>
          <cell r="C88" t="str">
            <v>-------------</v>
          </cell>
          <cell r="D88" t="str">
            <v>-------------</v>
          </cell>
          <cell r="E88" t="str">
            <v>--------</v>
          </cell>
          <cell r="F88" t="str">
            <v>-------------</v>
          </cell>
          <cell r="G88" t="str">
            <v>--------</v>
          </cell>
          <cell r="H88" t="str">
            <v>-------------</v>
          </cell>
          <cell r="I88" t="str">
            <v>--------</v>
          </cell>
        </row>
        <row r="89">
          <cell r="A89" t="str">
            <v>W. Eur Verbeeck</v>
          </cell>
          <cell r="B89">
            <v>169026</v>
          </cell>
          <cell r="C89">
            <v>167796</v>
          </cell>
          <cell r="D89">
            <v>1230</v>
          </cell>
          <cell r="E89">
            <v>0.7</v>
          </cell>
          <cell r="F89">
            <v>1130</v>
          </cell>
          <cell r="G89">
            <v>0.7</v>
          </cell>
          <cell r="H89">
            <v>100</v>
          </cell>
          <cell r="I89">
            <v>0.1</v>
          </cell>
        </row>
        <row r="91">
          <cell r="A91" t="str">
            <v>3507 Jan-Cil Egypt</v>
          </cell>
          <cell r="B91">
            <v>471</v>
          </cell>
          <cell r="C91">
            <v>961</v>
          </cell>
          <cell r="D91">
            <v>-490</v>
          </cell>
          <cell r="E91">
            <v>-51</v>
          </cell>
          <cell r="F91">
            <v>-452</v>
          </cell>
          <cell r="G91">
            <v>-47</v>
          </cell>
          <cell r="H91">
            <v>-38</v>
          </cell>
          <cell r="I91">
            <v>-4</v>
          </cell>
        </row>
        <row r="92">
          <cell r="A92" t="str">
            <v>4967 Jan-Cil Israel</v>
          </cell>
          <cell r="B92">
            <v>1761</v>
          </cell>
          <cell r="C92">
            <v>1757</v>
          </cell>
          <cell r="D92">
            <v>4</v>
          </cell>
          <cell r="E92">
            <v>0.2</v>
          </cell>
          <cell r="F92">
            <v>143</v>
          </cell>
          <cell r="G92">
            <v>8.1</v>
          </cell>
          <cell r="H92">
            <v>-139</v>
          </cell>
          <cell r="I92">
            <v>-7.9</v>
          </cell>
        </row>
        <row r="93">
          <cell r="A93" t="str">
            <v>4720 Jan-Cil ME/W Africa</v>
          </cell>
          <cell r="B93">
            <v>36203</v>
          </cell>
          <cell r="C93">
            <v>29571</v>
          </cell>
          <cell r="D93">
            <v>6632</v>
          </cell>
          <cell r="E93">
            <v>22.4</v>
          </cell>
          <cell r="F93">
            <v>6662</v>
          </cell>
          <cell r="G93">
            <v>22.5</v>
          </cell>
          <cell r="H93">
            <v>-30</v>
          </cell>
          <cell r="I93">
            <v>-0.1</v>
          </cell>
        </row>
        <row r="94">
          <cell r="A94" t="str">
            <v>2547 Jan-Cil Pakistan</v>
          </cell>
          <cell r="B94">
            <v>1154</v>
          </cell>
          <cell r="C94">
            <v>1089</v>
          </cell>
          <cell r="D94">
            <v>65</v>
          </cell>
          <cell r="E94">
            <v>6</v>
          </cell>
          <cell r="F94">
            <v>50</v>
          </cell>
          <cell r="G94">
            <v>4.5999999999999996</v>
          </cell>
          <cell r="H94">
            <v>15</v>
          </cell>
          <cell r="I94">
            <v>1.4</v>
          </cell>
        </row>
        <row r="95">
          <cell r="A95" t="str">
            <v>4510 Jan-Cil So. Africa</v>
          </cell>
          <cell r="B95">
            <v>4345</v>
          </cell>
          <cell r="C95">
            <v>4826</v>
          </cell>
          <cell r="D95">
            <v>-481</v>
          </cell>
          <cell r="E95">
            <v>-10</v>
          </cell>
          <cell r="F95">
            <v>243</v>
          </cell>
          <cell r="G95">
            <v>5</v>
          </cell>
          <cell r="H95">
            <v>-724</v>
          </cell>
          <cell r="I95">
            <v>-15</v>
          </cell>
        </row>
        <row r="96">
          <cell r="A96" t="str">
            <v>2697 Jan-Cil Turkey</v>
          </cell>
          <cell r="B96">
            <v>2290</v>
          </cell>
          <cell r="C96">
            <v>2420</v>
          </cell>
          <cell r="D96">
            <v>-130</v>
          </cell>
          <cell r="E96">
            <v>-5.4</v>
          </cell>
          <cell r="F96">
            <v>-130</v>
          </cell>
          <cell r="G96">
            <v>-5.4</v>
          </cell>
          <cell r="H96" t="str">
            <v>-</v>
          </cell>
          <cell r="I96" t="str">
            <v>-</v>
          </cell>
        </row>
        <row r="97">
          <cell r="B97" t="str">
            <v>-------------</v>
          </cell>
          <cell r="C97" t="str">
            <v>-------------</v>
          </cell>
          <cell r="D97" t="str">
            <v>-------------</v>
          </cell>
          <cell r="E97" t="str">
            <v>--------</v>
          </cell>
          <cell r="F97" t="str">
            <v>-------------</v>
          </cell>
          <cell r="G97" t="str">
            <v>--------</v>
          </cell>
          <cell r="H97" t="str">
            <v>-------------</v>
          </cell>
          <cell r="I97" t="str">
            <v>--------</v>
          </cell>
        </row>
        <row r="98">
          <cell r="A98" t="str">
            <v>MEWAfr Verbeeck</v>
          </cell>
          <cell r="B98">
            <v>46224</v>
          </cell>
          <cell r="C98">
            <v>40624</v>
          </cell>
          <cell r="D98">
            <v>5600</v>
          </cell>
          <cell r="E98">
            <v>13.8</v>
          </cell>
          <cell r="F98">
            <v>6516</v>
          </cell>
          <cell r="G98">
            <v>16</v>
          </cell>
          <cell r="H98">
            <v>-916</v>
          </cell>
          <cell r="I98">
            <v>-2.2999999999999998</v>
          </cell>
        </row>
        <row r="99">
          <cell r="B99" t="str">
            <v>-------------</v>
          </cell>
          <cell r="C99" t="str">
            <v>-------------</v>
          </cell>
          <cell r="D99" t="str">
            <v>-------------</v>
          </cell>
          <cell r="E99" t="str">
            <v>--------</v>
          </cell>
          <cell r="F99" t="str">
            <v>-------------</v>
          </cell>
          <cell r="G99" t="str">
            <v>--------</v>
          </cell>
          <cell r="H99" t="str">
            <v>-------------</v>
          </cell>
          <cell r="I99" t="str">
            <v>--------</v>
          </cell>
        </row>
        <row r="100">
          <cell r="A100" t="str">
            <v>Total Verbeeck</v>
          </cell>
          <cell r="B100">
            <v>215250</v>
          </cell>
          <cell r="C100">
            <v>208420</v>
          </cell>
          <cell r="D100">
            <v>6830</v>
          </cell>
          <cell r="E100">
            <v>3.3</v>
          </cell>
          <cell r="F100">
            <v>7646</v>
          </cell>
          <cell r="G100">
            <v>3.7</v>
          </cell>
          <cell r="H100">
            <v>-816</v>
          </cell>
          <cell r="I100">
            <v>-0.4</v>
          </cell>
        </row>
        <row r="101">
          <cell r="B101" t="str">
            <v>-------------</v>
          </cell>
          <cell r="C101" t="str">
            <v>-------------</v>
          </cell>
          <cell r="D101" t="str">
            <v>-------------</v>
          </cell>
          <cell r="E101" t="str">
            <v>--------</v>
          </cell>
          <cell r="F101" t="str">
            <v>-------------</v>
          </cell>
          <cell r="G101" t="str">
            <v>--------</v>
          </cell>
          <cell r="H101" t="str">
            <v>-------------</v>
          </cell>
          <cell r="I101" t="str">
            <v>--------</v>
          </cell>
        </row>
        <row r="102">
          <cell r="A102" t="str">
            <v>Total Norton</v>
          </cell>
          <cell r="B102">
            <v>371908</v>
          </cell>
          <cell r="C102">
            <v>371616</v>
          </cell>
          <cell r="D102">
            <v>292</v>
          </cell>
          <cell r="E102">
            <v>0.1</v>
          </cell>
          <cell r="F102">
            <v>1025</v>
          </cell>
          <cell r="G102">
            <v>0.3</v>
          </cell>
          <cell r="H102">
            <v>-733</v>
          </cell>
          <cell r="I102">
            <v>-0.2</v>
          </cell>
        </row>
        <row r="104">
          <cell r="A104" t="str">
            <v>2860 Jan-Cil Argentina</v>
          </cell>
          <cell r="B104">
            <v>3543</v>
          </cell>
          <cell r="C104">
            <v>7393</v>
          </cell>
          <cell r="D104">
            <v>-3850</v>
          </cell>
          <cell r="E104">
            <v>-52.1</v>
          </cell>
          <cell r="F104">
            <v>-2130</v>
          </cell>
          <cell r="G104">
            <v>-28.8</v>
          </cell>
          <cell r="H104">
            <v>-1720</v>
          </cell>
          <cell r="I104">
            <v>-23.3</v>
          </cell>
        </row>
        <row r="105">
          <cell r="A105" t="str">
            <v>3160 Jan-Cil Brazil</v>
          </cell>
          <cell r="B105">
            <v>16667</v>
          </cell>
          <cell r="C105">
            <v>15725</v>
          </cell>
          <cell r="D105">
            <v>942</v>
          </cell>
          <cell r="E105">
            <v>6</v>
          </cell>
          <cell r="F105">
            <v>32</v>
          </cell>
          <cell r="G105">
            <v>0.2</v>
          </cell>
          <cell r="H105">
            <v>910</v>
          </cell>
          <cell r="I105">
            <v>5.8</v>
          </cell>
        </row>
        <row r="106">
          <cell r="A106" t="str">
            <v>2117 Jan-Cil Colombia</v>
          </cell>
          <cell r="B106">
            <v>1471</v>
          </cell>
          <cell r="C106">
            <v>1594</v>
          </cell>
          <cell r="D106">
            <v>-123</v>
          </cell>
          <cell r="E106">
            <v>-7.7</v>
          </cell>
          <cell r="F106">
            <v>-149</v>
          </cell>
          <cell r="G106">
            <v>-9.3000000000000007</v>
          </cell>
          <cell r="H106">
            <v>26</v>
          </cell>
          <cell r="I106">
            <v>1.6</v>
          </cell>
        </row>
        <row r="107">
          <cell r="A107" t="str">
            <v>2490 Janssen Cilag Mexico</v>
          </cell>
          <cell r="B107">
            <v>37912</v>
          </cell>
          <cell r="C107">
            <v>37552</v>
          </cell>
          <cell r="D107">
            <v>360</v>
          </cell>
          <cell r="E107">
            <v>1</v>
          </cell>
          <cell r="F107">
            <v>354</v>
          </cell>
          <cell r="G107">
            <v>0.9</v>
          </cell>
          <cell r="H107">
            <v>6</v>
          </cell>
          <cell r="I107" t="str">
            <v>-</v>
          </cell>
        </row>
        <row r="108">
          <cell r="A108" t="str">
            <v>5252 Jan-Cil Venezuela</v>
          </cell>
          <cell r="B108">
            <v>2010</v>
          </cell>
          <cell r="C108">
            <v>2540</v>
          </cell>
          <cell r="D108">
            <v>-530</v>
          </cell>
          <cell r="E108">
            <v>-20.9</v>
          </cell>
          <cell r="F108">
            <v>-530</v>
          </cell>
          <cell r="G108">
            <v>-20.9</v>
          </cell>
          <cell r="H108" t="str">
            <v>-</v>
          </cell>
          <cell r="I108" t="str">
            <v>-</v>
          </cell>
        </row>
        <row r="109">
          <cell r="B109" t="str">
            <v>-------------</v>
          </cell>
          <cell r="C109" t="str">
            <v>-------------</v>
          </cell>
          <cell r="D109" t="str">
            <v>-------------</v>
          </cell>
          <cell r="E109" t="str">
            <v>--------</v>
          </cell>
          <cell r="F109" t="str">
            <v>-------------</v>
          </cell>
          <cell r="G109" t="str">
            <v>--------</v>
          </cell>
          <cell r="H109" t="str">
            <v>-------------</v>
          </cell>
          <cell r="I109" t="str">
            <v>--------</v>
          </cell>
        </row>
        <row r="110">
          <cell r="A110" t="str">
            <v>Total Latin Am.</v>
          </cell>
          <cell r="B110">
            <v>61603</v>
          </cell>
          <cell r="C110">
            <v>64804</v>
          </cell>
          <cell r="D110">
            <v>-3201</v>
          </cell>
          <cell r="E110">
            <v>-4.9000000000000004</v>
          </cell>
          <cell r="F110">
            <v>-2422</v>
          </cell>
          <cell r="G110">
            <v>-3.7</v>
          </cell>
          <cell r="H110">
            <v>-779</v>
          </cell>
          <cell r="I110">
            <v>-1.2</v>
          </cell>
        </row>
        <row r="112">
          <cell r="A112" t="str">
            <v>2380 Janssen Kyowa Japan</v>
          </cell>
          <cell r="B112">
            <v>66208</v>
          </cell>
          <cell r="C112">
            <v>92590</v>
          </cell>
          <cell r="D112">
            <v>-26382</v>
          </cell>
          <cell r="E112">
            <v>-28.5</v>
          </cell>
          <cell r="F112">
            <v>-20741</v>
          </cell>
          <cell r="G112">
            <v>-22.4</v>
          </cell>
          <cell r="H112">
            <v>-5641</v>
          </cell>
          <cell r="I112">
            <v>-6.1</v>
          </cell>
        </row>
        <row r="113">
          <cell r="A113" t="str">
            <v>2400 Jan-Cil K.K. Japan</v>
          </cell>
          <cell r="B113" t="str">
            <v>--</v>
          </cell>
          <cell r="C113" t="str">
            <v>--</v>
          </cell>
          <cell r="D113" t="str">
            <v>-</v>
          </cell>
          <cell r="E113" t="str">
            <v>-</v>
          </cell>
          <cell r="F113" t="str">
            <v>-</v>
          </cell>
          <cell r="G113" t="str">
            <v>-</v>
          </cell>
          <cell r="H113" t="str">
            <v>-</v>
          </cell>
          <cell r="I113" t="str">
            <v>-</v>
          </cell>
        </row>
        <row r="114">
          <cell r="B114" t="str">
            <v>-------------</v>
          </cell>
          <cell r="C114" t="str">
            <v>-------------</v>
          </cell>
          <cell r="D114" t="str">
            <v>-------------</v>
          </cell>
          <cell r="E114" t="str">
            <v>--------</v>
          </cell>
          <cell r="F114" t="str">
            <v>-------------</v>
          </cell>
          <cell r="G114" t="str">
            <v>--------</v>
          </cell>
          <cell r="H114" t="str">
            <v>-------------</v>
          </cell>
          <cell r="I114" t="str">
            <v>--------</v>
          </cell>
        </row>
        <row r="115">
          <cell r="A115" t="str">
            <v>Total Japan</v>
          </cell>
          <cell r="B115">
            <v>66208</v>
          </cell>
          <cell r="C115">
            <v>92590</v>
          </cell>
          <cell r="D115">
            <v>-26382</v>
          </cell>
          <cell r="E115">
            <v>-28.5</v>
          </cell>
          <cell r="F115">
            <v>-20741</v>
          </cell>
          <cell r="G115">
            <v>-22.4</v>
          </cell>
          <cell r="H115">
            <v>-5641</v>
          </cell>
          <cell r="I115">
            <v>-6.1</v>
          </cell>
        </row>
        <row r="118">
          <cell r="C118" t="str">
            <v>J &amp; J Financi</v>
          </cell>
          <cell r="D118" t="str">
            <v>al Management</v>
          </cell>
          <cell r="E118" t="str">
            <v>Reporting</v>
          </cell>
          <cell r="F118" t="str">
            <v>System</v>
          </cell>
          <cell r="I118" t="str">
            <v>PAGE         3</v>
          </cell>
        </row>
        <row r="119">
          <cell r="C119" t="str">
            <v>Perfo</v>
          </cell>
          <cell r="D119" t="str">
            <v>rmance Analysi</v>
          </cell>
          <cell r="E119" t="str">
            <v>s Routine</v>
          </cell>
          <cell r="I119" t="str">
            <v>REPORT CC00160A</v>
          </cell>
        </row>
        <row r="120">
          <cell r="B120" t="str">
            <v>O</v>
          </cell>
          <cell r="C120" t="str">
            <v>ption 10 - 200</v>
          </cell>
          <cell r="D120" t="str">
            <v>000 Net Trade</v>
          </cell>
          <cell r="E120" t="str">
            <v>Sales (Ex</v>
          </cell>
          <cell r="F120" t="str">
            <v>Interco)</v>
          </cell>
          <cell r="I120">
            <v>37312.75277777778</v>
          </cell>
        </row>
        <row r="121">
          <cell r="C121" t="str">
            <v>FEB 2002 Est</v>
          </cell>
          <cell r="D121" t="str">
            <v>Actual vs  FE</v>
          </cell>
          <cell r="E121" t="str">
            <v>B 2002 Bu</v>
          </cell>
          <cell r="F121" t="str">
            <v>s Plan</v>
          </cell>
        </row>
        <row r="122">
          <cell r="C122" t="str">
            <v>8 Weeks</v>
          </cell>
          <cell r="D122" t="str">
            <v>Ending Februa</v>
          </cell>
          <cell r="E122" t="str">
            <v>ry 24, 20</v>
          </cell>
          <cell r="F122">
            <v>2</v>
          </cell>
        </row>
        <row r="124">
          <cell r="B124" t="str">
            <v>Current</v>
          </cell>
          <cell r="C124" t="str">
            <v>Prior</v>
          </cell>
          <cell r="D124" t="e">
            <v>#NAME?</v>
          </cell>
          <cell r="E124" t="str">
            <v>nge------</v>
          </cell>
          <cell r="F124" t="e">
            <v>#NAME?</v>
          </cell>
          <cell r="G124" t="str">
            <v>s--------</v>
          </cell>
          <cell r="H124" t="e">
            <v>#NAME?</v>
          </cell>
          <cell r="I124" t="str">
            <v>y--------</v>
          </cell>
        </row>
        <row r="125">
          <cell r="B125" t="str">
            <v>Period</v>
          </cell>
          <cell r="C125" t="str">
            <v>Period</v>
          </cell>
          <cell r="D125" t="str">
            <v>Amount</v>
          </cell>
          <cell r="E125" t="str">
            <v>%</v>
          </cell>
          <cell r="F125" t="str">
            <v>Amount</v>
          </cell>
          <cell r="G125" t="str">
            <v>%</v>
          </cell>
          <cell r="H125" t="str">
            <v>Amount</v>
          </cell>
          <cell r="I125" t="str">
            <v>%</v>
          </cell>
        </row>
        <row r="126">
          <cell r="B126" t="str">
            <v>-------------</v>
          </cell>
          <cell r="C126" t="str">
            <v>-------------</v>
          </cell>
          <cell r="D126" t="str">
            <v>-------------</v>
          </cell>
          <cell r="E126" t="str">
            <v>--------</v>
          </cell>
          <cell r="F126" t="str">
            <v>-------------</v>
          </cell>
          <cell r="G126" t="str">
            <v>--------</v>
          </cell>
          <cell r="H126" t="str">
            <v>-------------</v>
          </cell>
          <cell r="I126" t="str">
            <v>--------</v>
          </cell>
        </row>
        <row r="128">
          <cell r="A128" t="str">
            <v>3450 Janssen China</v>
          </cell>
          <cell r="B128">
            <v>36263</v>
          </cell>
          <cell r="C128">
            <v>36084</v>
          </cell>
          <cell r="D128">
            <v>179</v>
          </cell>
          <cell r="E128">
            <v>0.5</v>
          </cell>
          <cell r="F128">
            <v>178</v>
          </cell>
          <cell r="G128">
            <v>0.5</v>
          </cell>
          <cell r="H128">
            <v>1</v>
          </cell>
          <cell r="I128" t="str">
            <v>-</v>
          </cell>
        </row>
        <row r="129">
          <cell r="A129" t="str">
            <v>2010 Jan-Cil Australia</v>
          </cell>
          <cell r="B129">
            <v>12076</v>
          </cell>
          <cell r="C129">
            <v>13836</v>
          </cell>
          <cell r="D129">
            <v>-1760</v>
          </cell>
          <cell r="E129">
            <v>-12.7</v>
          </cell>
          <cell r="F129">
            <v>-1687</v>
          </cell>
          <cell r="G129">
            <v>-12.2</v>
          </cell>
          <cell r="H129">
            <v>-73</v>
          </cell>
          <cell r="I129">
            <v>-0.5</v>
          </cell>
        </row>
        <row r="130">
          <cell r="A130" t="str">
            <v>3840 Jan-Cil Hong Kong</v>
          </cell>
          <cell r="B130">
            <v>1845</v>
          </cell>
          <cell r="C130">
            <v>1825</v>
          </cell>
          <cell r="D130">
            <v>20</v>
          </cell>
          <cell r="E130">
            <v>1.1000000000000001</v>
          </cell>
          <cell r="F130">
            <v>20</v>
          </cell>
          <cell r="G130">
            <v>1.1000000000000001</v>
          </cell>
          <cell r="H130" t="str">
            <v>-</v>
          </cell>
          <cell r="I130" t="str">
            <v>-</v>
          </cell>
        </row>
        <row r="131">
          <cell r="A131" t="str">
            <v>3873 Jan-Cil India</v>
          </cell>
          <cell r="B131">
            <v>3768</v>
          </cell>
          <cell r="C131">
            <v>4723</v>
          </cell>
          <cell r="D131">
            <v>-955</v>
          </cell>
          <cell r="E131">
            <v>-20.2</v>
          </cell>
          <cell r="F131">
            <v>-920</v>
          </cell>
          <cell r="G131">
            <v>-19.5</v>
          </cell>
          <cell r="H131">
            <v>-35</v>
          </cell>
          <cell r="I131">
            <v>-0.7</v>
          </cell>
        </row>
        <row r="132">
          <cell r="A132" t="str">
            <v>2440 Jan-Cil Korea</v>
          </cell>
          <cell r="B132">
            <v>13646</v>
          </cell>
          <cell r="C132">
            <v>14559</v>
          </cell>
          <cell r="D132">
            <v>-913</v>
          </cell>
          <cell r="E132">
            <v>-6.3</v>
          </cell>
          <cell r="F132">
            <v>-463</v>
          </cell>
          <cell r="G132">
            <v>-3.2</v>
          </cell>
          <cell r="H132">
            <v>-450</v>
          </cell>
          <cell r="I132">
            <v>-3.1</v>
          </cell>
        </row>
        <row r="133">
          <cell r="A133" t="str">
            <v>4350 Jan-Cil Philippines</v>
          </cell>
          <cell r="B133">
            <v>2689</v>
          </cell>
          <cell r="C133">
            <v>2759</v>
          </cell>
          <cell r="D133">
            <v>-70</v>
          </cell>
          <cell r="E133">
            <v>-2.5</v>
          </cell>
          <cell r="F133">
            <v>-104</v>
          </cell>
          <cell r="G133">
            <v>-3.8</v>
          </cell>
          <cell r="H133">
            <v>34</v>
          </cell>
          <cell r="I133">
            <v>1.2</v>
          </cell>
        </row>
        <row r="134">
          <cell r="A134" t="str">
            <v>3880 Jan-Cil S.M.</v>
          </cell>
          <cell r="B134">
            <v>3205</v>
          </cell>
          <cell r="C134">
            <v>3588</v>
          </cell>
          <cell r="D134">
            <v>-383</v>
          </cell>
          <cell r="E134">
            <v>-10.7</v>
          </cell>
          <cell r="F134">
            <v>-376</v>
          </cell>
          <cell r="G134">
            <v>-10.5</v>
          </cell>
          <cell r="H134">
            <v>-7</v>
          </cell>
          <cell r="I134">
            <v>-0.2</v>
          </cell>
        </row>
        <row r="135">
          <cell r="A135" t="str">
            <v>3885 Jan-Cil Indonesia</v>
          </cell>
          <cell r="B135">
            <v>1673</v>
          </cell>
          <cell r="C135">
            <v>1415</v>
          </cell>
          <cell r="D135">
            <v>258</v>
          </cell>
          <cell r="E135">
            <v>18.2</v>
          </cell>
          <cell r="F135">
            <v>244</v>
          </cell>
          <cell r="G135">
            <v>17.2</v>
          </cell>
          <cell r="H135">
            <v>14</v>
          </cell>
          <cell r="I135">
            <v>1</v>
          </cell>
        </row>
        <row r="136">
          <cell r="A136" t="str">
            <v>4900 Jan-Cil Taiwan</v>
          </cell>
          <cell r="B136">
            <v>4870</v>
          </cell>
          <cell r="C136">
            <v>4946</v>
          </cell>
          <cell r="D136">
            <v>-76</v>
          </cell>
          <cell r="E136">
            <v>-1.5</v>
          </cell>
          <cell r="F136">
            <v>12</v>
          </cell>
          <cell r="G136">
            <v>0.2</v>
          </cell>
          <cell r="H136">
            <v>-88</v>
          </cell>
          <cell r="I136">
            <v>-1.8</v>
          </cell>
        </row>
        <row r="137">
          <cell r="A137" t="str">
            <v>2670 Jan-Cil Thailand</v>
          </cell>
          <cell r="B137">
            <v>4353</v>
          </cell>
          <cell r="C137">
            <v>4631</v>
          </cell>
          <cell r="D137">
            <v>-278</v>
          </cell>
          <cell r="E137">
            <v>-6</v>
          </cell>
          <cell r="F137">
            <v>-311</v>
          </cell>
          <cell r="G137">
            <v>-6.7</v>
          </cell>
          <cell r="H137">
            <v>33</v>
          </cell>
          <cell r="I137">
            <v>0.7</v>
          </cell>
        </row>
        <row r="138">
          <cell r="B138" t="str">
            <v>-------------</v>
          </cell>
          <cell r="C138" t="str">
            <v>-------------</v>
          </cell>
          <cell r="D138" t="str">
            <v>-------------</v>
          </cell>
          <cell r="E138" t="str">
            <v>--------</v>
          </cell>
          <cell r="F138" t="str">
            <v>-------------</v>
          </cell>
          <cell r="G138" t="str">
            <v>--------</v>
          </cell>
          <cell r="H138" t="str">
            <v>-------------</v>
          </cell>
          <cell r="I138" t="str">
            <v>--------</v>
          </cell>
        </row>
        <row r="139">
          <cell r="A139" t="str">
            <v>Asia/Pac Chang</v>
          </cell>
          <cell r="B139">
            <v>84388</v>
          </cell>
          <cell r="C139">
            <v>88366</v>
          </cell>
          <cell r="D139">
            <v>-3978</v>
          </cell>
          <cell r="E139">
            <v>-4.5</v>
          </cell>
          <cell r="F139">
            <v>-3406</v>
          </cell>
          <cell r="G139">
            <v>-3.9</v>
          </cell>
          <cell r="H139">
            <v>-572</v>
          </cell>
          <cell r="I139">
            <v>-0.6</v>
          </cell>
        </row>
        <row r="140">
          <cell r="B140" t="str">
            <v>-------------</v>
          </cell>
          <cell r="C140" t="str">
            <v>-------------</v>
          </cell>
          <cell r="D140" t="str">
            <v>-------------</v>
          </cell>
          <cell r="E140" t="str">
            <v>--------</v>
          </cell>
          <cell r="F140" t="str">
            <v>-------------</v>
          </cell>
          <cell r="G140" t="str">
            <v>--------</v>
          </cell>
          <cell r="H140" t="str">
            <v>-------------</v>
          </cell>
          <cell r="I140" t="str">
            <v>--------</v>
          </cell>
        </row>
        <row r="141">
          <cell r="A141" t="str">
            <v>Total Asia/Pacific</v>
          </cell>
          <cell r="B141">
            <v>150596</v>
          </cell>
          <cell r="C141">
            <v>180956</v>
          </cell>
          <cell r="D141">
            <v>-30360</v>
          </cell>
          <cell r="E141">
            <v>-16.8</v>
          </cell>
          <cell r="F141">
            <v>-24147</v>
          </cell>
          <cell r="G141">
            <v>-13.3</v>
          </cell>
          <cell r="H141">
            <v>-6213</v>
          </cell>
          <cell r="I141">
            <v>-3.4</v>
          </cell>
        </row>
        <row r="142">
          <cell r="B142" t="str">
            <v>-------------</v>
          </cell>
          <cell r="C142" t="str">
            <v>-------------</v>
          </cell>
          <cell r="D142" t="str">
            <v>-------------</v>
          </cell>
          <cell r="E142" t="str">
            <v>--------</v>
          </cell>
          <cell r="F142" t="str">
            <v>-------------</v>
          </cell>
          <cell r="G142" t="str">
            <v>--------</v>
          </cell>
          <cell r="H142" t="str">
            <v>-------------</v>
          </cell>
          <cell r="I142" t="str">
            <v>--------</v>
          </cell>
        </row>
        <row r="143">
          <cell r="A143" t="str">
            <v>Total Sartarelli</v>
          </cell>
          <cell r="B143">
            <v>212199</v>
          </cell>
          <cell r="C143">
            <v>245760</v>
          </cell>
          <cell r="D143">
            <v>-33561</v>
          </cell>
          <cell r="E143">
            <v>-13.7</v>
          </cell>
          <cell r="F143">
            <v>-26569</v>
          </cell>
          <cell r="G143">
            <v>-10.8</v>
          </cell>
          <cell r="H143">
            <v>-6992</v>
          </cell>
          <cell r="I143">
            <v>-2.8</v>
          </cell>
        </row>
        <row r="145">
          <cell r="A145" t="str">
            <v>1960 PGSM USA</v>
          </cell>
          <cell r="B145" t="str">
            <v>--</v>
          </cell>
          <cell r="C145" t="str">
            <v>--</v>
          </cell>
          <cell r="D145" t="str">
            <v>-</v>
          </cell>
          <cell r="E145" t="str">
            <v>-</v>
          </cell>
          <cell r="F145" t="str">
            <v>-</v>
          </cell>
          <cell r="G145" t="str">
            <v>-</v>
          </cell>
          <cell r="H145" t="str">
            <v>-</v>
          </cell>
          <cell r="I145" t="str">
            <v>-</v>
          </cell>
        </row>
        <row r="146">
          <cell r="A146" t="str">
            <v>3091 PGSM Beerse</v>
          </cell>
          <cell r="B146" t="str">
            <v>--</v>
          </cell>
          <cell r="C146" t="str">
            <v>--</v>
          </cell>
          <cell r="D146" t="str">
            <v>-</v>
          </cell>
          <cell r="E146" t="str">
            <v>-</v>
          </cell>
          <cell r="F146" t="str">
            <v>-</v>
          </cell>
          <cell r="G146" t="str">
            <v>-</v>
          </cell>
          <cell r="H146" t="str">
            <v>-</v>
          </cell>
          <cell r="I146" t="str">
            <v>-</v>
          </cell>
        </row>
        <row r="147">
          <cell r="B147" t="str">
            <v>-------------</v>
          </cell>
          <cell r="C147" t="str">
            <v>-------------</v>
          </cell>
          <cell r="D147" t="str">
            <v>-------------</v>
          </cell>
          <cell r="E147" t="str">
            <v>--------</v>
          </cell>
          <cell r="F147" t="str">
            <v>-------------</v>
          </cell>
          <cell r="G147" t="str">
            <v>--------</v>
          </cell>
          <cell r="H147" t="str">
            <v>-------------</v>
          </cell>
          <cell r="I147" t="str">
            <v>--------</v>
          </cell>
        </row>
        <row r="148">
          <cell r="A148" t="str">
            <v>PGSM-Wemlinger</v>
          </cell>
          <cell r="B148" t="str">
            <v>--</v>
          </cell>
          <cell r="C148" t="str">
            <v>--</v>
          </cell>
          <cell r="D148" t="str">
            <v>-</v>
          </cell>
          <cell r="E148" t="str">
            <v>-</v>
          </cell>
          <cell r="F148" t="str">
            <v>-</v>
          </cell>
          <cell r="G148" t="str">
            <v>-</v>
          </cell>
          <cell r="H148" t="str">
            <v>-</v>
          </cell>
          <cell r="I148" t="str">
            <v>-</v>
          </cell>
        </row>
        <row r="150">
          <cell r="A150" t="str">
            <v>3090 Janssen Belgium</v>
          </cell>
          <cell r="B150">
            <v>19174</v>
          </cell>
          <cell r="C150">
            <v>17228</v>
          </cell>
          <cell r="D150">
            <v>1946</v>
          </cell>
          <cell r="E150">
            <v>11.3</v>
          </cell>
          <cell r="F150">
            <v>1962</v>
          </cell>
          <cell r="G150">
            <v>11.4</v>
          </cell>
          <cell r="H150">
            <v>-16</v>
          </cell>
          <cell r="I150">
            <v>-0.1</v>
          </cell>
        </row>
        <row r="152">
          <cell r="A152" t="str">
            <v>3950 Janssen Ireland Mfg</v>
          </cell>
          <cell r="B152">
            <v>9076</v>
          </cell>
          <cell r="C152">
            <v>6974</v>
          </cell>
          <cell r="D152">
            <v>2102</v>
          </cell>
          <cell r="E152">
            <v>30.1</v>
          </cell>
          <cell r="F152">
            <v>2109</v>
          </cell>
          <cell r="G152">
            <v>30.2</v>
          </cell>
          <cell r="H152">
            <v>-7</v>
          </cell>
          <cell r="I152">
            <v>-0.1</v>
          </cell>
        </row>
        <row r="153">
          <cell r="A153" t="str">
            <v>2161 OMJ Mfg Ireland</v>
          </cell>
          <cell r="B153" t="str">
            <v>--</v>
          </cell>
          <cell r="C153" t="str">
            <v>--</v>
          </cell>
          <cell r="D153" t="str">
            <v>-</v>
          </cell>
          <cell r="E153" t="str">
            <v>-</v>
          </cell>
          <cell r="F153" t="str">
            <v>-</v>
          </cell>
          <cell r="G153" t="str">
            <v>-</v>
          </cell>
          <cell r="H153" t="str">
            <v>-</v>
          </cell>
          <cell r="I153" t="str">
            <v>-</v>
          </cell>
        </row>
        <row r="154">
          <cell r="A154" t="str">
            <v>2164 Ortho Biotech CFC PR</v>
          </cell>
          <cell r="B154" t="str">
            <v>--</v>
          </cell>
          <cell r="C154" t="str">
            <v>--</v>
          </cell>
          <cell r="D154" t="str">
            <v>-</v>
          </cell>
          <cell r="E154" t="str">
            <v>-</v>
          </cell>
          <cell r="F154" t="str">
            <v>-</v>
          </cell>
          <cell r="G154" t="str">
            <v>-</v>
          </cell>
          <cell r="H154" t="str">
            <v>-</v>
          </cell>
          <cell r="I154" t="str">
            <v>-</v>
          </cell>
        </row>
        <row r="155">
          <cell r="A155" t="str">
            <v>4680 Cilag CH-Schaff Operati</v>
          </cell>
          <cell r="B155" t="str">
            <v>on        8,952</v>
          </cell>
          <cell r="C155">
            <v>7077</v>
          </cell>
          <cell r="D155">
            <v>1875</v>
          </cell>
          <cell r="E155">
            <v>26.5</v>
          </cell>
          <cell r="F155">
            <v>2014</v>
          </cell>
          <cell r="G155">
            <v>28.5</v>
          </cell>
          <cell r="H155">
            <v>-139</v>
          </cell>
          <cell r="I155">
            <v>-2</v>
          </cell>
        </row>
        <row r="156">
          <cell r="A156" t="str">
            <v>4690 Jan-Cil Zug</v>
          </cell>
          <cell r="B156">
            <v>5265</v>
          </cell>
          <cell r="C156">
            <v>4296</v>
          </cell>
          <cell r="D156">
            <v>969</v>
          </cell>
          <cell r="E156">
            <v>22.6</v>
          </cell>
          <cell r="F156">
            <v>1051</v>
          </cell>
          <cell r="G156">
            <v>24.5</v>
          </cell>
          <cell r="H156">
            <v>-82</v>
          </cell>
          <cell r="I156">
            <v>-1.9</v>
          </cell>
        </row>
        <row r="157">
          <cell r="A157" t="str">
            <v>3010 Tasmanian Alkaloids</v>
          </cell>
          <cell r="B157">
            <v>3820</v>
          </cell>
          <cell r="C157">
            <v>3121</v>
          </cell>
          <cell r="D157">
            <v>699</v>
          </cell>
          <cell r="E157">
            <v>22.4</v>
          </cell>
          <cell r="F157">
            <v>722</v>
          </cell>
          <cell r="G157">
            <v>23.1</v>
          </cell>
          <cell r="H157">
            <v>-23</v>
          </cell>
          <cell r="I157">
            <v>-0.7</v>
          </cell>
        </row>
        <row r="158">
          <cell r="A158" t="str">
            <v>2660 Silsa Switzerland</v>
          </cell>
          <cell r="B158" t="str">
            <v>--</v>
          </cell>
          <cell r="C158" t="str">
            <v>--</v>
          </cell>
          <cell r="D158" t="str">
            <v>-</v>
          </cell>
          <cell r="E158" t="str">
            <v>-</v>
          </cell>
          <cell r="F158" t="str">
            <v>-</v>
          </cell>
          <cell r="G158" t="str">
            <v>-</v>
          </cell>
          <cell r="H158" t="str">
            <v>-</v>
          </cell>
          <cell r="I158" t="str">
            <v>-</v>
          </cell>
        </row>
        <row r="159">
          <cell r="A159" t="str">
            <v>1660 Noramco USA</v>
          </cell>
          <cell r="B159">
            <v>16834</v>
          </cell>
          <cell r="C159">
            <v>16056</v>
          </cell>
          <cell r="D159">
            <v>778</v>
          </cell>
          <cell r="E159">
            <v>4.8</v>
          </cell>
          <cell r="F159">
            <v>778</v>
          </cell>
          <cell r="G159">
            <v>4.8</v>
          </cell>
          <cell r="H159" t="str">
            <v>-</v>
          </cell>
          <cell r="I159" t="str">
            <v>-</v>
          </cell>
        </row>
        <row r="160">
          <cell r="B160" t="str">
            <v>-------------</v>
          </cell>
          <cell r="C160" t="str">
            <v>-------------</v>
          </cell>
          <cell r="D160" t="str">
            <v>-------------</v>
          </cell>
          <cell r="E160" t="str">
            <v>--------</v>
          </cell>
          <cell r="F160" t="str">
            <v>-------------</v>
          </cell>
          <cell r="G160" t="str">
            <v>--------</v>
          </cell>
          <cell r="H160" t="str">
            <v>-------------</v>
          </cell>
          <cell r="I160" t="str">
            <v>--------</v>
          </cell>
        </row>
        <row r="161">
          <cell r="A161" t="str">
            <v>Subtot Sourcing</v>
          </cell>
          <cell r="B161">
            <v>43947</v>
          </cell>
          <cell r="C161">
            <v>37524</v>
          </cell>
          <cell r="D161">
            <v>6423</v>
          </cell>
          <cell r="E161">
            <v>17.100000000000001</v>
          </cell>
          <cell r="F161">
            <v>6674</v>
          </cell>
          <cell r="G161">
            <v>17.8</v>
          </cell>
          <cell r="H161">
            <v>-251</v>
          </cell>
          <cell r="I161">
            <v>-0.7</v>
          </cell>
        </row>
        <row r="162">
          <cell r="B162" t="str">
            <v>-------------</v>
          </cell>
          <cell r="C162" t="str">
            <v>-------------</v>
          </cell>
          <cell r="D162" t="str">
            <v>-------------</v>
          </cell>
          <cell r="E162" t="str">
            <v>--------</v>
          </cell>
          <cell r="F162" t="str">
            <v>-------------</v>
          </cell>
          <cell r="G162" t="str">
            <v>--------</v>
          </cell>
          <cell r="H162" t="str">
            <v>-------------</v>
          </cell>
          <cell r="I162" t="str">
            <v>--------</v>
          </cell>
        </row>
        <row r="163">
          <cell r="A163" t="str">
            <v>Total Sourcing-Shetty</v>
          </cell>
          <cell r="B163">
            <v>63121</v>
          </cell>
          <cell r="C163">
            <v>54752</v>
          </cell>
          <cell r="D163">
            <v>8369</v>
          </cell>
          <cell r="E163">
            <v>15.3</v>
          </cell>
          <cell r="F163">
            <v>8635</v>
          </cell>
          <cell r="G163">
            <v>15.8</v>
          </cell>
          <cell r="H163">
            <v>-266</v>
          </cell>
          <cell r="I163">
            <v>-0.5</v>
          </cell>
        </row>
        <row r="165">
          <cell r="A165" t="str">
            <v>3085 JRF-Beerse</v>
          </cell>
          <cell r="B165" t="str">
            <v>--</v>
          </cell>
          <cell r="C165" t="str">
            <v>--</v>
          </cell>
          <cell r="D165" t="str">
            <v>-</v>
          </cell>
          <cell r="E165" t="str">
            <v>-</v>
          </cell>
          <cell r="F165" t="str">
            <v>-</v>
          </cell>
          <cell r="G165" t="str">
            <v>-</v>
          </cell>
          <cell r="H165" t="str">
            <v>-</v>
          </cell>
          <cell r="I165" t="str">
            <v>-</v>
          </cell>
        </row>
        <row r="166">
          <cell r="A166" t="str">
            <v>1745 JRF-USA</v>
          </cell>
          <cell r="B166" t="str">
            <v>--</v>
          </cell>
          <cell r="C166" t="str">
            <v>--</v>
          </cell>
          <cell r="D166" t="str">
            <v>-</v>
          </cell>
          <cell r="E166" t="str">
            <v>-</v>
          </cell>
          <cell r="F166" t="str">
            <v>-</v>
          </cell>
          <cell r="G166" t="str">
            <v>-</v>
          </cell>
          <cell r="H166" t="str">
            <v>-</v>
          </cell>
          <cell r="I166" t="str">
            <v>-</v>
          </cell>
        </row>
        <row r="167">
          <cell r="B167" t="str">
            <v>-------------</v>
          </cell>
          <cell r="C167" t="str">
            <v>-------------</v>
          </cell>
          <cell r="D167" t="str">
            <v>-------------</v>
          </cell>
          <cell r="E167" t="str">
            <v>--------</v>
          </cell>
          <cell r="F167" t="str">
            <v>-------------</v>
          </cell>
          <cell r="G167" t="str">
            <v>--------</v>
          </cell>
          <cell r="H167" t="str">
            <v>-------------</v>
          </cell>
          <cell r="I167" t="str">
            <v>--------</v>
          </cell>
        </row>
        <row r="168">
          <cell r="A168" t="str">
            <v>Total JRF</v>
          </cell>
          <cell r="B168" t="str">
            <v>--</v>
          </cell>
          <cell r="C168" t="str">
            <v>--</v>
          </cell>
          <cell r="D168" t="str">
            <v>-</v>
          </cell>
          <cell r="E168" t="str">
            <v>-</v>
          </cell>
          <cell r="F168" t="str">
            <v>-</v>
          </cell>
          <cell r="G168" t="str">
            <v>-</v>
          </cell>
          <cell r="H168" t="str">
            <v>-</v>
          </cell>
          <cell r="I168" t="str">
            <v>-</v>
          </cell>
        </row>
        <row r="170">
          <cell r="A170" t="str">
            <v>1270 RWJ PRI USA</v>
          </cell>
          <cell r="B170" t="str">
            <v>--</v>
          </cell>
          <cell r="C170" t="str">
            <v>--</v>
          </cell>
          <cell r="D170" t="str">
            <v>-</v>
          </cell>
          <cell r="E170" t="str">
            <v>-</v>
          </cell>
          <cell r="F170" t="str">
            <v>-</v>
          </cell>
          <cell r="G170" t="str">
            <v>-</v>
          </cell>
          <cell r="H170" t="str">
            <v>-</v>
          </cell>
          <cell r="I170" t="str">
            <v>-</v>
          </cell>
        </row>
        <row r="171">
          <cell r="A171" t="str">
            <v>4740 JRF PRI UK</v>
          </cell>
          <cell r="B171" t="str">
            <v>--</v>
          </cell>
          <cell r="C171" t="str">
            <v>--</v>
          </cell>
          <cell r="D171" t="str">
            <v>-</v>
          </cell>
          <cell r="E171" t="str">
            <v>-</v>
          </cell>
          <cell r="F171" t="str">
            <v>-</v>
          </cell>
          <cell r="G171" t="str">
            <v>-</v>
          </cell>
          <cell r="H171" t="str">
            <v>-</v>
          </cell>
          <cell r="I171" t="str">
            <v>-</v>
          </cell>
        </row>
        <row r="172">
          <cell r="B172" t="str">
            <v>-------------</v>
          </cell>
          <cell r="C172" t="str">
            <v>-------------</v>
          </cell>
          <cell r="D172" t="str">
            <v>-------------</v>
          </cell>
          <cell r="E172" t="str">
            <v>--------</v>
          </cell>
          <cell r="F172" t="str">
            <v>-------------</v>
          </cell>
          <cell r="G172" t="str">
            <v>--------</v>
          </cell>
          <cell r="H172" t="str">
            <v>-------------</v>
          </cell>
          <cell r="I172" t="str">
            <v>--------</v>
          </cell>
        </row>
        <row r="173">
          <cell r="A173" t="str">
            <v>Total PRI</v>
          </cell>
          <cell r="B173" t="str">
            <v>--</v>
          </cell>
          <cell r="C173" t="str">
            <v>--</v>
          </cell>
          <cell r="D173" t="str">
            <v>-</v>
          </cell>
          <cell r="E173" t="str">
            <v>-</v>
          </cell>
          <cell r="F173" t="str">
            <v>-</v>
          </cell>
          <cell r="G173" t="str">
            <v>-</v>
          </cell>
          <cell r="H173" t="str">
            <v>-</v>
          </cell>
          <cell r="I173" t="str">
            <v>-</v>
          </cell>
        </row>
        <row r="175">
          <cell r="A175" t="str">
            <v>1861 Centocor R&amp;D USA</v>
          </cell>
          <cell r="B175" t="str">
            <v>--</v>
          </cell>
          <cell r="C175" t="str">
            <v>--</v>
          </cell>
          <cell r="D175" t="str">
            <v>-</v>
          </cell>
          <cell r="E175" t="str">
            <v>-</v>
          </cell>
          <cell r="F175" t="str">
            <v>-</v>
          </cell>
          <cell r="G175" t="str">
            <v>-</v>
          </cell>
          <cell r="H175" t="str">
            <v>-</v>
          </cell>
          <cell r="I175" t="str">
            <v>-</v>
          </cell>
        </row>
        <row r="176">
          <cell r="B176" t="str">
            <v>-------------</v>
          </cell>
          <cell r="C176" t="str">
            <v>-------------</v>
          </cell>
          <cell r="D176" t="str">
            <v>-------------</v>
          </cell>
          <cell r="E176" t="str">
            <v>--------</v>
          </cell>
          <cell r="F176" t="str">
            <v>-------------</v>
          </cell>
          <cell r="G176" t="str">
            <v>--------</v>
          </cell>
          <cell r="H176" t="str">
            <v>-------------</v>
          </cell>
          <cell r="I176" t="str">
            <v>--------</v>
          </cell>
        </row>
        <row r="177">
          <cell r="A177" t="str">
            <v>Total Research</v>
          </cell>
          <cell r="B177" t="str">
            <v>--</v>
          </cell>
          <cell r="C177" t="str">
            <v>--</v>
          </cell>
          <cell r="D177" t="str">
            <v>-</v>
          </cell>
          <cell r="E177" t="str">
            <v>-</v>
          </cell>
          <cell r="F177" t="str">
            <v>-</v>
          </cell>
          <cell r="G177" t="str">
            <v>-</v>
          </cell>
          <cell r="H177" t="str">
            <v>-</v>
          </cell>
          <cell r="I177" t="str">
            <v>-</v>
          </cell>
        </row>
        <row r="180">
          <cell r="C180" t="str">
            <v>J &amp; J Financi</v>
          </cell>
          <cell r="D180" t="str">
            <v>al Management</v>
          </cell>
          <cell r="E180" t="str">
            <v>Reporting</v>
          </cell>
          <cell r="F180" t="str">
            <v>System</v>
          </cell>
          <cell r="I180" t="str">
            <v>PAGE         4</v>
          </cell>
        </row>
        <row r="181">
          <cell r="C181" t="str">
            <v>Perfo</v>
          </cell>
          <cell r="D181" t="str">
            <v>rmance Analysi</v>
          </cell>
          <cell r="E181" t="str">
            <v>s Routine</v>
          </cell>
          <cell r="I181" t="str">
            <v>REPORT CC00160A</v>
          </cell>
        </row>
        <row r="182">
          <cell r="B182" t="str">
            <v>O</v>
          </cell>
          <cell r="C182" t="str">
            <v>ption 10 - 200</v>
          </cell>
          <cell r="D182" t="str">
            <v>000 Net Trade</v>
          </cell>
          <cell r="E182" t="str">
            <v>Sales (Ex</v>
          </cell>
          <cell r="F182" t="str">
            <v>Interco)</v>
          </cell>
          <cell r="I182">
            <v>37312.75277777778</v>
          </cell>
        </row>
        <row r="183">
          <cell r="C183" t="str">
            <v>FEB 2002 Est</v>
          </cell>
          <cell r="D183" t="str">
            <v>Actual vs  FE</v>
          </cell>
          <cell r="E183" t="str">
            <v>B 2002 Bu</v>
          </cell>
          <cell r="F183" t="str">
            <v>s Plan</v>
          </cell>
        </row>
        <row r="184">
          <cell r="C184" t="str">
            <v>8 Weeks</v>
          </cell>
          <cell r="D184" t="str">
            <v>Ending Februa</v>
          </cell>
          <cell r="E184" t="str">
            <v>ry 24, 20</v>
          </cell>
          <cell r="F184">
            <v>2</v>
          </cell>
        </row>
        <row r="186">
          <cell r="B186" t="str">
            <v>Current</v>
          </cell>
          <cell r="C186" t="str">
            <v>Prior</v>
          </cell>
          <cell r="D186" t="e">
            <v>#NAME?</v>
          </cell>
          <cell r="E186" t="str">
            <v>nge------</v>
          </cell>
          <cell r="F186" t="e">
            <v>#NAME?</v>
          </cell>
          <cell r="G186" t="str">
            <v>s--------</v>
          </cell>
          <cell r="H186" t="e">
            <v>#NAME?</v>
          </cell>
          <cell r="I186" t="str">
            <v>y--------</v>
          </cell>
        </row>
        <row r="187">
          <cell r="B187" t="str">
            <v>Period</v>
          </cell>
          <cell r="C187" t="str">
            <v>Period</v>
          </cell>
          <cell r="D187" t="str">
            <v>Amount</v>
          </cell>
          <cell r="E187" t="str">
            <v>%</v>
          </cell>
          <cell r="F187" t="str">
            <v>Amount</v>
          </cell>
          <cell r="G187" t="str">
            <v>%</v>
          </cell>
          <cell r="H187" t="str">
            <v>Amount</v>
          </cell>
          <cell r="I187" t="str">
            <v>%</v>
          </cell>
        </row>
        <row r="188">
          <cell r="B188" t="str">
            <v>-------------</v>
          </cell>
          <cell r="C188" t="str">
            <v>-------------</v>
          </cell>
          <cell r="D188" t="str">
            <v>-------------</v>
          </cell>
          <cell r="E188" t="str">
            <v>--------</v>
          </cell>
          <cell r="F188" t="str">
            <v>-------------</v>
          </cell>
          <cell r="G188" t="str">
            <v>--------</v>
          </cell>
          <cell r="H188" t="str">
            <v>-------------</v>
          </cell>
          <cell r="I188" t="str">
            <v>--------</v>
          </cell>
        </row>
        <row r="190">
          <cell r="A190" t="str">
            <v>1860 Centocor USA</v>
          </cell>
          <cell r="B190">
            <v>216890</v>
          </cell>
          <cell r="C190">
            <v>189974</v>
          </cell>
          <cell r="D190">
            <v>26916</v>
          </cell>
          <cell r="E190">
            <v>14.2</v>
          </cell>
          <cell r="F190">
            <v>26916</v>
          </cell>
          <cell r="G190">
            <v>14.2</v>
          </cell>
          <cell r="H190" t="str">
            <v>-</v>
          </cell>
          <cell r="I190" t="str">
            <v>-</v>
          </cell>
        </row>
        <row r="192">
          <cell r="A192" t="str">
            <v>1155 Alza USA</v>
          </cell>
          <cell r="B192">
            <v>19405</v>
          </cell>
          <cell r="C192">
            <v>18360</v>
          </cell>
          <cell r="D192">
            <v>1045</v>
          </cell>
          <cell r="E192">
            <v>5.7</v>
          </cell>
          <cell r="F192">
            <v>1045</v>
          </cell>
          <cell r="G192">
            <v>5.7</v>
          </cell>
          <cell r="H192" t="str">
            <v>-</v>
          </cell>
          <cell r="I192" t="str">
            <v>-</v>
          </cell>
        </row>
        <row r="193">
          <cell r="B193" t="str">
            <v>-------------</v>
          </cell>
          <cell r="C193" t="str">
            <v>-------------</v>
          </cell>
          <cell r="D193" t="str">
            <v>-------------</v>
          </cell>
          <cell r="E193" t="str">
            <v>--------</v>
          </cell>
          <cell r="F193" t="str">
            <v>-------------</v>
          </cell>
          <cell r="G193" t="str">
            <v>--------</v>
          </cell>
          <cell r="H193" t="str">
            <v>-------------</v>
          </cell>
          <cell r="I193" t="str">
            <v>--------</v>
          </cell>
        </row>
        <row r="194">
          <cell r="A194" t="str">
            <v>Total Pharmaceuticals</v>
          </cell>
          <cell r="B194">
            <v>2700120</v>
          </cell>
          <cell r="C194">
            <v>2542637</v>
          </cell>
          <cell r="D194">
            <v>157483</v>
          </cell>
          <cell r="E194">
            <v>6.2</v>
          </cell>
          <cell r="F194">
            <v>165553</v>
          </cell>
          <cell r="G194">
            <v>6.5</v>
          </cell>
          <cell r="H194">
            <v>-8070</v>
          </cell>
          <cell r="I194">
            <v>-0.3</v>
          </cell>
        </row>
      </sheetData>
      <sheetData sheetId="3"/>
      <sheetData sheetId="4"/>
      <sheetData sheetId="5"/>
      <sheetData sheetId="6" refreshError="1">
        <row r="13">
          <cell r="A13" t="str">
            <v>1540 Ortho-McNeil Pharm USA</v>
          </cell>
          <cell r="B13">
            <v>969129</v>
          </cell>
          <cell r="C13">
            <v>675114</v>
          </cell>
          <cell r="D13">
            <v>294015</v>
          </cell>
          <cell r="E13">
            <v>43.6</v>
          </cell>
          <cell r="F13">
            <v>294015</v>
          </cell>
          <cell r="G13">
            <v>43.6</v>
          </cell>
          <cell r="H13" t="str">
            <v>-</v>
          </cell>
          <cell r="I13" t="str">
            <v>-</v>
          </cell>
        </row>
        <row r="14">
          <cell r="A14" t="str">
            <v>1541 Ortho-McNeil Alza USA</v>
          </cell>
          <cell r="B14" t="str">
            <v>--</v>
          </cell>
          <cell r="C14" t="str">
            <v>--</v>
          </cell>
          <cell r="D14" t="str">
            <v>-</v>
          </cell>
          <cell r="E14" t="str">
            <v>-</v>
          </cell>
          <cell r="F14" t="str">
            <v>-</v>
          </cell>
          <cell r="G14" t="str">
            <v>-</v>
          </cell>
          <cell r="H14" t="str">
            <v>-</v>
          </cell>
          <cell r="I14" t="str">
            <v>-</v>
          </cell>
        </row>
        <row r="15">
          <cell r="B15" t="str">
            <v>-------------</v>
          </cell>
          <cell r="C15" t="str">
            <v>-------------</v>
          </cell>
          <cell r="D15" t="str">
            <v>-------------</v>
          </cell>
          <cell r="E15" t="str">
            <v>--------</v>
          </cell>
          <cell r="F15" t="str">
            <v>-------------</v>
          </cell>
          <cell r="G15" t="str">
            <v>--------</v>
          </cell>
          <cell r="H15" t="str">
            <v>-------------</v>
          </cell>
          <cell r="I15" t="str">
            <v>--------</v>
          </cell>
        </row>
        <row r="16">
          <cell r="A16" t="str">
            <v>Total OMP</v>
          </cell>
          <cell r="B16">
            <v>969129</v>
          </cell>
          <cell r="C16">
            <v>675114</v>
          </cell>
          <cell r="D16">
            <v>294015</v>
          </cell>
          <cell r="E16">
            <v>43.6</v>
          </cell>
          <cell r="F16">
            <v>294015</v>
          </cell>
          <cell r="G16">
            <v>43.6</v>
          </cell>
          <cell r="H16" t="str">
            <v>-</v>
          </cell>
          <cell r="I16" t="str">
            <v>-</v>
          </cell>
        </row>
        <row r="18">
          <cell r="A18" t="str">
            <v>1740 Janssen USA</v>
          </cell>
          <cell r="B18">
            <v>720950</v>
          </cell>
          <cell r="C18">
            <v>547972</v>
          </cell>
          <cell r="D18">
            <v>172978</v>
          </cell>
          <cell r="E18">
            <v>31.6</v>
          </cell>
          <cell r="F18">
            <v>172978</v>
          </cell>
          <cell r="G18">
            <v>31.6</v>
          </cell>
          <cell r="H18" t="str">
            <v>-</v>
          </cell>
          <cell r="I18" t="str">
            <v>-</v>
          </cell>
        </row>
        <row r="19">
          <cell r="A19" t="str">
            <v>2162 Janssen CFC PR</v>
          </cell>
          <cell r="B19" t="str">
            <v>--</v>
          </cell>
          <cell r="C19" t="str">
            <v>--</v>
          </cell>
          <cell r="D19" t="str">
            <v>-</v>
          </cell>
          <cell r="E19" t="str">
            <v>-</v>
          </cell>
          <cell r="F19" t="str">
            <v>-</v>
          </cell>
          <cell r="G19" t="str">
            <v>-</v>
          </cell>
          <cell r="H19" t="str">
            <v>-</v>
          </cell>
          <cell r="I19" t="str">
            <v>-</v>
          </cell>
        </row>
        <row r="20">
          <cell r="B20" t="str">
            <v>-------------</v>
          </cell>
          <cell r="C20" t="str">
            <v>-------------</v>
          </cell>
          <cell r="D20" t="str">
            <v>-------------</v>
          </cell>
          <cell r="E20" t="str">
            <v>--------</v>
          </cell>
          <cell r="F20" t="str">
            <v>-------------</v>
          </cell>
          <cell r="G20" t="str">
            <v>--------</v>
          </cell>
          <cell r="H20" t="str">
            <v>-------------</v>
          </cell>
          <cell r="I20" t="str">
            <v>--------</v>
          </cell>
        </row>
        <row r="21">
          <cell r="A21" t="str">
            <v>Tot Janssen USA</v>
          </cell>
          <cell r="B21">
            <v>720950</v>
          </cell>
          <cell r="C21">
            <v>547972</v>
          </cell>
          <cell r="D21">
            <v>172978</v>
          </cell>
          <cell r="E21">
            <v>31.6</v>
          </cell>
          <cell r="F21">
            <v>172978</v>
          </cell>
          <cell r="G21">
            <v>31.6</v>
          </cell>
          <cell r="H21" t="str">
            <v>-</v>
          </cell>
          <cell r="I21" t="str">
            <v>-</v>
          </cell>
        </row>
        <row r="23">
          <cell r="A23" t="str">
            <v>3290 Janssen-Ortho Canada</v>
          </cell>
          <cell r="B23">
            <v>45690</v>
          </cell>
          <cell r="C23">
            <v>24755</v>
          </cell>
          <cell r="D23">
            <v>20935</v>
          </cell>
          <cell r="E23">
            <v>84.6</v>
          </cell>
          <cell r="F23">
            <v>21040</v>
          </cell>
          <cell r="G23">
            <v>85</v>
          </cell>
          <cell r="H23">
            <v>-105</v>
          </cell>
          <cell r="I23">
            <v>-0.4</v>
          </cell>
        </row>
        <row r="25">
          <cell r="A25" t="str">
            <v>1295 Ortho Biotech Int'l</v>
          </cell>
          <cell r="B25">
            <v>3200</v>
          </cell>
          <cell r="C25">
            <v>1923</v>
          </cell>
          <cell r="D25">
            <v>1277</v>
          </cell>
          <cell r="E25">
            <v>66.400000000000006</v>
          </cell>
          <cell r="F25">
            <v>1277</v>
          </cell>
          <cell r="G25">
            <v>66.400000000000006</v>
          </cell>
          <cell r="H25" t="str">
            <v>-</v>
          </cell>
          <cell r="I25" t="str">
            <v>-</v>
          </cell>
        </row>
        <row r="26">
          <cell r="B26" t="str">
            <v>-------------</v>
          </cell>
          <cell r="C26" t="str">
            <v>-------------</v>
          </cell>
          <cell r="D26" t="str">
            <v>-------------</v>
          </cell>
          <cell r="E26" t="str">
            <v>--------</v>
          </cell>
          <cell r="F26" t="str">
            <v>-------------</v>
          </cell>
          <cell r="G26" t="str">
            <v>--------</v>
          </cell>
          <cell r="H26" t="str">
            <v>-------------</v>
          </cell>
          <cell r="I26" t="str">
            <v>--------</v>
          </cell>
        </row>
        <row r="27">
          <cell r="A27" t="str">
            <v>Total Scodari</v>
          </cell>
          <cell r="B27">
            <v>1738969</v>
          </cell>
          <cell r="C27">
            <v>1249764</v>
          </cell>
          <cell r="D27">
            <v>489205</v>
          </cell>
          <cell r="E27">
            <v>39.1</v>
          </cell>
          <cell r="F27">
            <v>489310</v>
          </cell>
          <cell r="G27">
            <v>39.200000000000003</v>
          </cell>
          <cell r="H27">
            <v>-105</v>
          </cell>
          <cell r="I27" t="str">
            <v>-</v>
          </cell>
        </row>
        <row r="29">
          <cell r="A29" t="str">
            <v>1290 Ortho Biotech USA</v>
          </cell>
          <cell r="B29">
            <v>720000</v>
          </cell>
          <cell r="C29">
            <v>464750</v>
          </cell>
          <cell r="D29">
            <v>255250</v>
          </cell>
          <cell r="E29">
            <v>54.9</v>
          </cell>
          <cell r="F29">
            <v>255250</v>
          </cell>
          <cell r="G29">
            <v>54.9</v>
          </cell>
          <cell r="H29" t="str">
            <v>-</v>
          </cell>
          <cell r="I29" t="str">
            <v>-</v>
          </cell>
        </row>
        <row r="30">
          <cell r="A30" t="str">
            <v>1292 Ortho Biotech Alza USA</v>
          </cell>
          <cell r="B30" t="str">
            <v>--</v>
          </cell>
          <cell r="C30" t="str">
            <v>--</v>
          </cell>
          <cell r="D30" t="str">
            <v>-</v>
          </cell>
          <cell r="E30" t="str">
            <v>-</v>
          </cell>
          <cell r="F30" t="str">
            <v>-</v>
          </cell>
          <cell r="G30" t="str">
            <v>-</v>
          </cell>
          <cell r="H30" t="str">
            <v>-</v>
          </cell>
          <cell r="I30" t="str">
            <v>-</v>
          </cell>
        </row>
        <row r="31">
          <cell r="B31" t="str">
            <v>-------------</v>
          </cell>
          <cell r="C31" t="str">
            <v>-------------</v>
          </cell>
          <cell r="D31" t="str">
            <v>-------------</v>
          </cell>
          <cell r="E31" t="str">
            <v>--------</v>
          </cell>
          <cell r="F31" t="str">
            <v>-------------</v>
          </cell>
          <cell r="G31" t="str">
            <v>--------</v>
          </cell>
          <cell r="H31" t="str">
            <v>-------------</v>
          </cell>
          <cell r="I31" t="str">
            <v>--------</v>
          </cell>
        </row>
        <row r="32">
          <cell r="A32" t="str">
            <v>Tot Ortho Biot</v>
          </cell>
          <cell r="B32">
            <v>720000</v>
          </cell>
          <cell r="C32">
            <v>464750</v>
          </cell>
          <cell r="D32">
            <v>255250</v>
          </cell>
          <cell r="E32">
            <v>54.9</v>
          </cell>
          <cell r="F32">
            <v>255250</v>
          </cell>
          <cell r="G32">
            <v>54.9</v>
          </cell>
          <cell r="H32" t="str">
            <v>-</v>
          </cell>
          <cell r="I32" t="str">
            <v>-</v>
          </cell>
        </row>
        <row r="34">
          <cell r="A34" t="str">
            <v>1291 Ortho Biotech Manati</v>
          </cell>
          <cell r="B34" t="str">
            <v>--</v>
          </cell>
          <cell r="C34" t="str">
            <v>--</v>
          </cell>
          <cell r="D34" t="str">
            <v>-</v>
          </cell>
          <cell r="E34" t="str">
            <v>-</v>
          </cell>
          <cell r="F34" t="str">
            <v>-</v>
          </cell>
          <cell r="G34" t="str">
            <v>-</v>
          </cell>
          <cell r="H34" t="str">
            <v>-</v>
          </cell>
          <cell r="I34" t="str">
            <v>-</v>
          </cell>
        </row>
        <row r="35">
          <cell r="A35" t="str">
            <v>4691 Ortho Biotech Zug</v>
          </cell>
          <cell r="B35">
            <v>9754</v>
          </cell>
          <cell r="C35">
            <v>6509</v>
          </cell>
          <cell r="D35">
            <v>3245</v>
          </cell>
          <cell r="E35">
            <v>49.9</v>
          </cell>
          <cell r="F35">
            <v>3276</v>
          </cell>
          <cell r="G35">
            <v>50.3</v>
          </cell>
          <cell r="H35">
            <v>-31</v>
          </cell>
          <cell r="I35">
            <v>-0.5</v>
          </cell>
        </row>
        <row r="36">
          <cell r="B36" t="str">
            <v>-------------</v>
          </cell>
          <cell r="C36" t="str">
            <v>-------------</v>
          </cell>
          <cell r="D36" t="str">
            <v>-------------</v>
          </cell>
          <cell r="E36" t="str">
            <v>--------</v>
          </cell>
          <cell r="F36" t="str">
            <v>-------------</v>
          </cell>
          <cell r="G36" t="str">
            <v>--------</v>
          </cell>
          <cell r="H36" t="str">
            <v>-------------</v>
          </cell>
          <cell r="I36" t="str">
            <v>--------</v>
          </cell>
        </row>
        <row r="37">
          <cell r="A37" t="str">
            <v>OBII Sourcing</v>
          </cell>
          <cell r="B37">
            <v>9754</v>
          </cell>
          <cell r="C37">
            <v>6509</v>
          </cell>
          <cell r="D37">
            <v>3245</v>
          </cell>
          <cell r="E37">
            <v>49.9</v>
          </cell>
          <cell r="F37">
            <v>3276</v>
          </cell>
          <cell r="G37">
            <v>50.3</v>
          </cell>
          <cell r="H37">
            <v>-31</v>
          </cell>
          <cell r="I37">
            <v>-0.5</v>
          </cell>
        </row>
        <row r="39">
          <cell r="A39" t="str">
            <v>3291 Ortho Biotech Canada</v>
          </cell>
          <cell r="B39">
            <v>26364</v>
          </cell>
          <cell r="C39">
            <v>16352</v>
          </cell>
          <cell r="D39">
            <v>10012</v>
          </cell>
          <cell r="E39">
            <v>61.2</v>
          </cell>
          <cell r="F39">
            <v>10073</v>
          </cell>
          <cell r="G39">
            <v>61.6</v>
          </cell>
          <cell r="H39">
            <v>-61</v>
          </cell>
          <cell r="I39">
            <v>-0.4</v>
          </cell>
        </row>
        <row r="41">
          <cell r="A41" t="str">
            <v>3536 Ortho Biotech France</v>
          </cell>
          <cell r="B41">
            <v>31289</v>
          </cell>
          <cell r="C41">
            <v>21598</v>
          </cell>
          <cell r="D41">
            <v>9691</v>
          </cell>
          <cell r="E41">
            <v>44.9</v>
          </cell>
          <cell r="F41">
            <v>9841</v>
          </cell>
          <cell r="G41">
            <v>45.6</v>
          </cell>
          <cell r="H41">
            <v>-150</v>
          </cell>
          <cell r="I41">
            <v>-0.7</v>
          </cell>
        </row>
        <row r="42">
          <cell r="A42" t="str">
            <v>2266 Ortho Biotech Germany</v>
          </cell>
          <cell r="B42">
            <v>39829</v>
          </cell>
          <cell r="C42">
            <v>25126</v>
          </cell>
          <cell r="D42">
            <v>14703</v>
          </cell>
          <cell r="E42">
            <v>58.5</v>
          </cell>
          <cell r="F42">
            <v>14893</v>
          </cell>
          <cell r="G42">
            <v>59.3</v>
          </cell>
          <cell r="H42">
            <v>-190</v>
          </cell>
          <cell r="I42">
            <v>-0.8</v>
          </cell>
        </row>
        <row r="43">
          <cell r="A43" t="str">
            <v>2356 Ortho Biotech Italy</v>
          </cell>
          <cell r="B43">
            <v>35285</v>
          </cell>
          <cell r="C43">
            <v>22679</v>
          </cell>
          <cell r="D43">
            <v>12606</v>
          </cell>
          <cell r="E43">
            <v>55.6</v>
          </cell>
          <cell r="F43">
            <v>12776</v>
          </cell>
          <cell r="G43">
            <v>56.3</v>
          </cell>
          <cell r="H43">
            <v>-170</v>
          </cell>
          <cell r="I43">
            <v>-0.7</v>
          </cell>
        </row>
        <row r="44">
          <cell r="A44" t="str">
            <v>2726 Ortho Biotech UK</v>
          </cell>
          <cell r="B44">
            <v>20107</v>
          </cell>
          <cell r="C44">
            <v>9819</v>
          </cell>
          <cell r="D44">
            <v>10288</v>
          </cell>
          <cell r="E44">
            <v>104.8</v>
          </cell>
          <cell r="F44">
            <v>10413</v>
          </cell>
          <cell r="G44">
            <v>106.1</v>
          </cell>
          <cell r="H44">
            <v>-125</v>
          </cell>
          <cell r="I44">
            <v>-1.3</v>
          </cell>
        </row>
        <row r="45">
          <cell r="B45" t="str">
            <v>-------------</v>
          </cell>
          <cell r="C45" t="str">
            <v>-------------</v>
          </cell>
          <cell r="D45" t="str">
            <v>-------------</v>
          </cell>
          <cell r="E45" t="str">
            <v>--------</v>
          </cell>
          <cell r="F45" t="str">
            <v>-------------</v>
          </cell>
          <cell r="G45" t="str">
            <v>--------</v>
          </cell>
          <cell r="H45" t="str">
            <v>-------------</v>
          </cell>
          <cell r="I45" t="str">
            <v>--------</v>
          </cell>
        </row>
        <row r="46">
          <cell r="A46" t="str">
            <v>OBI Europe</v>
          </cell>
          <cell r="B46">
            <v>126510</v>
          </cell>
          <cell r="C46">
            <v>79222</v>
          </cell>
          <cell r="D46">
            <v>47288</v>
          </cell>
          <cell r="E46">
            <v>59.7</v>
          </cell>
          <cell r="F46">
            <v>47923</v>
          </cell>
          <cell r="G46">
            <v>60.5</v>
          </cell>
          <cell r="H46">
            <v>-635</v>
          </cell>
          <cell r="I46">
            <v>-0.8</v>
          </cell>
        </row>
        <row r="47">
          <cell r="B47" t="str">
            <v>-------------</v>
          </cell>
          <cell r="C47" t="str">
            <v>-------------</v>
          </cell>
          <cell r="D47" t="str">
            <v>-------------</v>
          </cell>
          <cell r="E47" t="str">
            <v>--------</v>
          </cell>
          <cell r="F47" t="str">
            <v>-------------</v>
          </cell>
          <cell r="G47" t="str">
            <v>--------</v>
          </cell>
          <cell r="H47" t="str">
            <v>-------------</v>
          </cell>
          <cell r="I47" t="str">
            <v>--------</v>
          </cell>
        </row>
        <row r="48">
          <cell r="A48" t="str">
            <v>Total Webb</v>
          </cell>
          <cell r="B48">
            <v>882628</v>
          </cell>
          <cell r="C48">
            <v>566833</v>
          </cell>
          <cell r="D48">
            <v>315795</v>
          </cell>
          <cell r="E48">
            <v>55.7</v>
          </cell>
          <cell r="F48">
            <v>316523</v>
          </cell>
          <cell r="G48">
            <v>55.8</v>
          </cell>
          <cell r="H48">
            <v>-728</v>
          </cell>
          <cell r="I48">
            <v>-0.1</v>
          </cell>
        </row>
        <row r="50">
          <cell r="A50" t="str">
            <v>3065 Jan-Cil Austria</v>
          </cell>
          <cell r="B50">
            <v>20624</v>
          </cell>
          <cell r="C50">
            <v>11697</v>
          </cell>
          <cell r="D50">
            <v>8927</v>
          </cell>
          <cell r="E50">
            <v>76.3</v>
          </cell>
          <cell r="F50">
            <v>9025</v>
          </cell>
          <cell r="G50">
            <v>77.2</v>
          </cell>
          <cell r="H50">
            <v>-98</v>
          </cell>
          <cell r="I50">
            <v>-0.8</v>
          </cell>
        </row>
        <row r="51">
          <cell r="A51" t="str">
            <v>2626 Jan-Cil Denmark</v>
          </cell>
          <cell r="B51">
            <v>5717</v>
          </cell>
          <cell r="C51">
            <v>3176</v>
          </cell>
          <cell r="D51">
            <v>2541</v>
          </cell>
          <cell r="E51">
            <v>80</v>
          </cell>
          <cell r="F51">
            <v>2568</v>
          </cell>
          <cell r="G51">
            <v>80.900000000000006</v>
          </cell>
          <cell r="H51">
            <v>-27</v>
          </cell>
          <cell r="I51">
            <v>-0.8</v>
          </cell>
        </row>
        <row r="52">
          <cell r="A52" t="str">
            <v>2628 Jan-Cil Finland</v>
          </cell>
          <cell r="B52">
            <v>6056</v>
          </cell>
          <cell r="C52">
            <v>4080</v>
          </cell>
          <cell r="D52">
            <v>1976</v>
          </cell>
          <cell r="E52">
            <v>48.4</v>
          </cell>
          <cell r="F52">
            <v>2005</v>
          </cell>
          <cell r="G52">
            <v>49.1</v>
          </cell>
          <cell r="H52">
            <v>-29</v>
          </cell>
          <cell r="I52">
            <v>-0.7</v>
          </cell>
        </row>
        <row r="53">
          <cell r="A53" t="str">
            <v>2265 Jan-Cil Germany</v>
          </cell>
          <cell r="B53">
            <v>68397</v>
          </cell>
          <cell r="C53">
            <v>37872</v>
          </cell>
          <cell r="D53">
            <v>30525</v>
          </cell>
          <cell r="E53">
            <v>80.599999999999994</v>
          </cell>
          <cell r="F53">
            <v>30852</v>
          </cell>
          <cell r="G53">
            <v>81.5</v>
          </cell>
          <cell r="H53">
            <v>-327</v>
          </cell>
          <cell r="I53">
            <v>-0.9</v>
          </cell>
        </row>
        <row r="54">
          <cell r="A54" t="str">
            <v>2315 Jan-Cil Greece</v>
          </cell>
          <cell r="B54">
            <v>32391</v>
          </cell>
          <cell r="C54">
            <v>19457</v>
          </cell>
          <cell r="D54">
            <v>12934</v>
          </cell>
          <cell r="E54">
            <v>66.5</v>
          </cell>
          <cell r="F54">
            <v>13090</v>
          </cell>
          <cell r="G54">
            <v>67.3</v>
          </cell>
          <cell r="H54">
            <v>-156</v>
          </cell>
          <cell r="I54">
            <v>-0.8</v>
          </cell>
        </row>
        <row r="55">
          <cell r="A55" t="str">
            <v>2355 Jan-Cil Italy</v>
          </cell>
          <cell r="B55">
            <v>42089</v>
          </cell>
          <cell r="C55">
            <v>24730</v>
          </cell>
          <cell r="D55">
            <v>17359</v>
          </cell>
          <cell r="E55">
            <v>70.2</v>
          </cell>
          <cell r="F55">
            <v>17561</v>
          </cell>
          <cell r="G55">
            <v>71</v>
          </cell>
          <cell r="H55">
            <v>-202</v>
          </cell>
          <cell r="I55">
            <v>-0.8</v>
          </cell>
        </row>
        <row r="56">
          <cell r="A56" t="str">
            <v>2627 Jan-Cil Norway</v>
          </cell>
          <cell r="B56">
            <v>4289</v>
          </cell>
          <cell r="C56">
            <v>1993</v>
          </cell>
          <cell r="D56">
            <v>2296</v>
          </cell>
          <cell r="E56">
            <v>115.2</v>
          </cell>
          <cell r="F56">
            <v>2311</v>
          </cell>
          <cell r="G56">
            <v>116</v>
          </cell>
          <cell r="H56">
            <v>-15</v>
          </cell>
          <cell r="I56">
            <v>-0.7</v>
          </cell>
        </row>
        <row r="57">
          <cell r="A57" t="str">
            <v>4386 Jan-Cil Poland</v>
          </cell>
          <cell r="B57">
            <v>19575</v>
          </cell>
          <cell r="C57">
            <v>11257</v>
          </cell>
          <cell r="D57">
            <v>8318</v>
          </cell>
          <cell r="E57">
            <v>73.900000000000006</v>
          </cell>
          <cell r="F57">
            <v>8563</v>
          </cell>
          <cell r="G57">
            <v>76.099999999999994</v>
          </cell>
          <cell r="H57">
            <v>-245</v>
          </cell>
          <cell r="I57">
            <v>-2.2000000000000002</v>
          </cell>
        </row>
        <row r="58">
          <cell r="A58" t="str">
            <v>2625 Jan-Cil Sweden</v>
          </cell>
          <cell r="B58">
            <v>15061</v>
          </cell>
          <cell r="C58">
            <v>9070</v>
          </cell>
          <cell r="D58">
            <v>5991</v>
          </cell>
          <cell r="E58">
            <v>66.099999999999994</v>
          </cell>
          <cell r="F58">
            <v>6079</v>
          </cell>
          <cell r="G58">
            <v>67</v>
          </cell>
          <cell r="H58">
            <v>-88</v>
          </cell>
          <cell r="I58">
            <v>-1</v>
          </cell>
        </row>
        <row r="59">
          <cell r="A59" t="str">
            <v>2655 Jan-Cil Switzerland</v>
          </cell>
          <cell r="B59">
            <v>14947</v>
          </cell>
          <cell r="C59">
            <v>8423</v>
          </cell>
          <cell r="D59">
            <v>6524</v>
          </cell>
          <cell r="E59">
            <v>77.5</v>
          </cell>
          <cell r="F59">
            <v>6572</v>
          </cell>
          <cell r="G59">
            <v>78</v>
          </cell>
          <cell r="H59">
            <v>-48</v>
          </cell>
          <cell r="I59">
            <v>-0.6</v>
          </cell>
        </row>
        <row r="60">
          <cell r="B60" t="str">
            <v>-------------</v>
          </cell>
          <cell r="C60" t="str">
            <v>-------------</v>
          </cell>
          <cell r="D60" t="str">
            <v>-------------</v>
          </cell>
          <cell r="E60" t="str">
            <v>--------</v>
          </cell>
          <cell r="F60" t="str">
            <v>-------------</v>
          </cell>
          <cell r="G60" t="str">
            <v>--------</v>
          </cell>
          <cell r="H60" t="str">
            <v>-------------</v>
          </cell>
          <cell r="I60" t="str">
            <v>--------</v>
          </cell>
        </row>
        <row r="61">
          <cell r="A61" t="str">
            <v>W. Eur Cermak</v>
          </cell>
          <cell r="B61">
            <v>229146</v>
          </cell>
          <cell r="C61">
            <v>131755</v>
          </cell>
          <cell r="D61">
            <v>97391</v>
          </cell>
          <cell r="E61">
            <v>73.900000000000006</v>
          </cell>
          <cell r="F61">
            <v>98626</v>
          </cell>
          <cell r="G61">
            <v>74.900000000000006</v>
          </cell>
          <cell r="H61">
            <v>-1235</v>
          </cell>
          <cell r="I61">
            <v>-0.9</v>
          </cell>
        </row>
        <row r="64">
          <cell r="C64" t="str">
            <v>J &amp; J Financia</v>
          </cell>
          <cell r="D64" t="str">
            <v>l Management R</v>
          </cell>
          <cell r="E64" t="str">
            <v>eporting</v>
          </cell>
          <cell r="F64" t="str">
            <v>System</v>
          </cell>
          <cell r="I64" t="str">
            <v>PAGE         2</v>
          </cell>
        </row>
        <row r="65">
          <cell r="C65" t="str">
            <v>Perfor</v>
          </cell>
          <cell r="D65" t="str">
            <v>mance Analysis</v>
          </cell>
          <cell r="E65" t="str">
            <v>Routine</v>
          </cell>
          <cell r="I65" t="str">
            <v>REPORT CC00160A</v>
          </cell>
        </row>
        <row r="66">
          <cell r="B66" t="str">
            <v>O</v>
          </cell>
          <cell r="C66" t="str">
            <v>ption 10 - 2000</v>
          </cell>
          <cell r="D66" t="str">
            <v>00 Net Trade S</v>
          </cell>
          <cell r="E66" t="str">
            <v>ales (Ex</v>
          </cell>
          <cell r="F66" t="str">
            <v>Interco)</v>
          </cell>
          <cell r="I66">
            <v>37313.634722222225</v>
          </cell>
        </row>
        <row r="67">
          <cell r="C67" t="str">
            <v>MAR 2002 MARCH</v>
          </cell>
          <cell r="D67" t="str">
            <v>GUEST vs FEB</v>
          </cell>
          <cell r="E67" t="str">
            <v>2002 Est</v>
          </cell>
          <cell r="F67" t="str">
            <v>Actual</v>
          </cell>
        </row>
        <row r="68">
          <cell r="C68" t="str">
            <v>13 Week</v>
          </cell>
          <cell r="D68" t="str">
            <v>s Ending March</v>
          </cell>
          <cell r="E68" t="str">
            <v>31, 200</v>
          </cell>
          <cell r="F68">
            <v>2</v>
          </cell>
        </row>
        <row r="70">
          <cell r="B70" t="str">
            <v>Current</v>
          </cell>
          <cell r="C70" t="str">
            <v>Prior</v>
          </cell>
          <cell r="D70" t="e">
            <v>#NAME?</v>
          </cell>
          <cell r="E70" t="str">
            <v>ge------</v>
          </cell>
          <cell r="F70" t="e">
            <v>#NAME?</v>
          </cell>
          <cell r="G70" t="str">
            <v>s--------</v>
          </cell>
          <cell r="H70" t="e">
            <v>#NAME?</v>
          </cell>
          <cell r="I70" t="str">
            <v>y--------</v>
          </cell>
        </row>
        <row r="71">
          <cell r="B71" t="str">
            <v>Period</v>
          </cell>
          <cell r="C71" t="str">
            <v>Period</v>
          </cell>
          <cell r="D71" t="str">
            <v>Amount</v>
          </cell>
          <cell r="E71" t="str">
            <v>%</v>
          </cell>
          <cell r="F71" t="str">
            <v>Amount</v>
          </cell>
          <cell r="G71" t="str">
            <v>%</v>
          </cell>
          <cell r="H71" t="str">
            <v>Amount</v>
          </cell>
          <cell r="I71" t="str">
            <v>%</v>
          </cell>
        </row>
        <row r="72">
          <cell r="B72" t="str">
            <v>-------------</v>
          </cell>
          <cell r="C72" t="str">
            <v>-------------</v>
          </cell>
          <cell r="D72" t="str">
            <v>-------------</v>
          </cell>
          <cell r="E72" t="str">
            <v>--------</v>
          </cell>
          <cell r="F72" t="str">
            <v>-------------</v>
          </cell>
          <cell r="G72" t="str">
            <v>--------</v>
          </cell>
          <cell r="H72" t="str">
            <v>-------------</v>
          </cell>
          <cell r="I72" t="str">
            <v>--------</v>
          </cell>
        </row>
        <row r="74">
          <cell r="A74" t="str">
            <v>2126 Jan-Cil Czech Republic</v>
          </cell>
          <cell r="B74">
            <v>6060</v>
          </cell>
          <cell r="C74">
            <v>3853</v>
          </cell>
          <cell r="D74">
            <v>2207</v>
          </cell>
          <cell r="E74">
            <v>57.3</v>
          </cell>
          <cell r="F74">
            <v>2232</v>
          </cell>
          <cell r="G74">
            <v>57.9</v>
          </cell>
          <cell r="H74">
            <v>-25</v>
          </cell>
          <cell r="I74">
            <v>-0.7</v>
          </cell>
        </row>
        <row r="75">
          <cell r="A75" t="str">
            <v>2135 Jan-Cil E Europe</v>
          </cell>
          <cell r="B75">
            <v>23756</v>
          </cell>
          <cell r="C75">
            <v>17777</v>
          </cell>
          <cell r="D75">
            <v>5979</v>
          </cell>
          <cell r="E75">
            <v>33.6</v>
          </cell>
          <cell r="F75">
            <v>6092</v>
          </cell>
          <cell r="G75">
            <v>34.299999999999997</v>
          </cell>
          <cell r="H75">
            <v>-113</v>
          </cell>
          <cell r="I75">
            <v>-0.6</v>
          </cell>
        </row>
        <row r="76">
          <cell r="A76" t="str">
            <v>2326 Jan-Cil Hungary</v>
          </cell>
          <cell r="B76">
            <v>5737</v>
          </cell>
          <cell r="C76">
            <v>3273</v>
          </cell>
          <cell r="D76">
            <v>2464</v>
          </cell>
          <cell r="E76">
            <v>75.3</v>
          </cell>
          <cell r="F76">
            <v>2495</v>
          </cell>
          <cell r="G76">
            <v>76.2</v>
          </cell>
          <cell r="H76">
            <v>-31</v>
          </cell>
          <cell r="I76">
            <v>-1</v>
          </cell>
        </row>
        <row r="77">
          <cell r="B77" t="str">
            <v>-------------</v>
          </cell>
          <cell r="C77" t="str">
            <v>-------------</v>
          </cell>
          <cell r="D77" t="str">
            <v>-------------</v>
          </cell>
          <cell r="E77" t="str">
            <v>--------</v>
          </cell>
          <cell r="F77" t="str">
            <v>-------------</v>
          </cell>
          <cell r="G77" t="str">
            <v>--------</v>
          </cell>
          <cell r="H77" t="str">
            <v>-------------</v>
          </cell>
          <cell r="I77" t="str">
            <v>--------</v>
          </cell>
        </row>
        <row r="78">
          <cell r="A78" t="str">
            <v>E. Eur Cermak</v>
          </cell>
          <cell r="B78">
            <v>35553</v>
          </cell>
          <cell r="C78">
            <v>24903</v>
          </cell>
          <cell r="D78">
            <v>10650</v>
          </cell>
          <cell r="E78">
            <v>42.8</v>
          </cell>
          <cell r="F78">
            <v>10820</v>
          </cell>
          <cell r="G78">
            <v>43.4</v>
          </cell>
          <cell r="H78">
            <v>-170</v>
          </cell>
          <cell r="I78">
            <v>-0.7</v>
          </cell>
        </row>
        <row r="79">
          <cell r="B79" t="str">
            <v>-------------</v>
          </cell>
          <cell r="C79" t="str">
            <v>-------------</v>
          </cell>
          <cell r="D79" t="str">
            <v>-------------</v>
          </cell>
          <cell r="E79" t="str">
            <v>--------</v>
          </cell>
          <cell r="F79" t="str">
            <v>-------------</v>
          </cell>
          <cell r="G79" t="str">
            <v>--------</v>
          </cell>
          <cell r="H79" t="str">
            <v>-------------</v>
          </cell>
          <cell r="I79" t="str">
            <v>--------</v>
          </cell>
        </row>
        <row r="80">
          <cell r="A80" t="str">
            <v>Total Cermak</v>
          </cell>
          <cell r="B80">
            <v>264699</v>
          </cell>
          <cell r="C80">
            <v>156658</v>
          </cell>
          <cell r="D80">
            <v>108041</v>
          </cell>
          <cell r="E80">
            <v>69</v>
          </cell>
          <cell r="F80">
            <v>109446</v>
          </cell>
          <cell r="G80">
            <v>69.900000000000006</v>
          </cell>
          <cell r="H80">
            <v>-1405</v>
          </cell>
          <cell r="I80">
            <v>-0.9</v>
          </cell>
        </row>
        <row r="82">
          <cell r="A82" t="str">
            <v>3095 Jan-Cil Belgium</v>
          </cell>
          <cell r="B82">
            <v>37068</v>
          </cell>
          <cell r="C82">
            <v>23104</v>
          </cell>
          <cell r="D82">
            <v>13964</v>
          </cell>
          <cell r="E82">
            <v>60.4</v>
          </cell>
          <cell r="F82">
            <v>14142</v>
          </cell>
          <cell r="G82">
            <v>61.2</v>
          </cell>
          <cell r="H82">
            <v>-178</v>
          </cell>
          <cell r="I82">
            <v>-0.8</v>
          </cell>
        </row>
        <row r="83">
          <cell r="A83" t="str">
            <v>3535 Jan-Cil France</v>
          </cell>
          <cell r="B83">
            <v>101518</v>
          </cell>
          <cell r="C83">
            <v>62627</v>
          </cell>
          <cell r="D83">
            <v>38891</v>
          </cell>
          <cell r="E83">
            <v>62.1</v>
          </cell>
          <cell r="F83">
            <v>39377</v>
          </cell>
          <cell r="G83">
            <v>62.9</v>
          </cell>
          <cell r="H83">
            <v>-486</v>
          </cell>
          <cell r="I83">
            <v>-0.8</v>
          </cell>
        </row>
        <row r="84">
          <cell r="A84" t="str">
            <v>4250 Jan-Cil Holland</v>
          </cell>
          <cell r="B84">
            <v>23622</v>
          </cell>
          <cell r="C84">
            <v>13455</v>
          </cell>
          <cell r="D84">
            <v>10167</v>
          </cell>
          <cell r="E84">
            <v>75.599999999999994</v>
          </cell>
          <cell r="F84">
            <v>10281</v>
          </cell>
          <cell r="G84">
            <v>76.400000000000006</v>
          </cell>
          <cell r="H84">
            <v>-114</v>
          </cell>
          <cell r="I84">
            <v>-0.8</v>
          </cell>
        </row>
        <row r="85">
          <cell r="A85" t="str">
            <v>2575 Jan-Cil Portugal</v>
          </cell>
          <cell r="B85">
            <v>13752</v>
          </cell>
          <cell r="C85">
            <v>7281</v>
          </cell>
          <cell r="D85">
            <v>6471</v>
          </cell>
          <cell r="E85">
            <v>88.9</v>
          </cell>
          <cell r="F85">
            <v>6536</v>
          </cell>
          <cell r="G85">
            <v>89.8</v>
          </cell>
          <cell r="H85">
            <v>-65</v>
          </cell>
          <cell r="I85">
            <v>-0.9</v>
          </cell>
        </row>
        <row r="86">
          <cell r="A86" t="str">
            <v>2605 Jan-Cil Spain</v>
          </cell>
          <cell r="B86">
            <v>49967</v>
          </cell>
          <cell r="C86">
            <v>33505</v>
          </cell>
          <cell r="D86">
            <v>16462</v>
          </cell>
          <cell r="E86">
            <v>49.1</v>
          </cell>
          <cell r="F86">
            <v>16701</v>
          </cell>
          <cell r="G86">
            <v>49.8</v>
          </cell>
          <cell r="H86">
            <v>-239</v>
          </cell>
          <cell r="I86">
            <v>-0.7</v>
          </cell>
        </row>
        <row r="87">
          <cell r="A87" t="str">
            <v>2725 Jan-Cil UK</v>
          </cell>
          <cell r="B87">
            <v>47829</v>
          </cell>
          <cell r="C87">
            <v>29054</v>
          </cell>
          <cell r="D87">
            <v>18775</v>
          </cell>
          <cell r="E87">
            <v>64.599999999999994</v>
          </cell>
          <cell r="F87">
            <v>19072</v>
          </cell>
          <cell r="G87">
            <v>65.599999999999994</v>
          </cell>
          <cell r="H87">
            <v>-297</v>
          </cell>
          <cell r="I87">
            <v>-1</v>
          </cell>
        </row>
        <row r="88">
          <cell r="B88" t="str">
            <v>-------------</v>
          </cell>
          <cell r="C88" t="str">
            <v>-------------</v>
          </cell>
          <cell r="D88" t="str">
            <v>-------------</v>
          </cell>
          <cell r="E88" t="str">
            <v>--------</v>
          </cell>
          <cell r="F88" t="str">
            <v>-------------</v>
          </cell>
          <cell r="G88" t="str">
            <v>--------</v>
          </cell>
          <cell r="H88" t="str">
            <v>-------------</v>
          </cell>
          <cell r="I88" t="str">
            <v>--------</v>
          </cell>
        </row>
        <row r="89">
          <cell r="A89" t="str">
            <v>W. Eur Verbeeck</v>
          </cell>
          <cell r="B89">
            <v>273756</v>
          </cell>
          <cell r="C89">
            <v>169026</v>
          </cell>
          <cell r="D89">
            <v>104730</v>
          </cell>
          <cell r="E89">
            <v>62</v>
          </cell>
          <cell r="F89">
            <v>106108</v>
          </cell>
          <cell r="G89">
            <v>62.8</v>
          </cell>
          <cell r="H89">
            <v>-1378</v>
          </cell>
          <cell r="I89">
            <v>-0.8</v>
          </cell>
        </row>
        <row r="91">
          <cell r="A91" t="str">
            <v>3507 Jan-Cil Egypt</v>
          </cell>
          <cell r="B91">
            <v>1010</v>
          </cell>
          <cell r="C91">
            <v>471</v>
          </cell>
          <cell r="D91">
            <v>539</v>
          </cell>
          <cell r="E91">
            <v>114.4</v>
          </cell>
          <cell r="F91">
            <v>540</v>
          </cell>
          <cell r="G91">
            <v>114.7</v>
          </cell>
          <cell r="H91">
            <v>-1</v>
          </cell>
          <cell r="I91">
            <v>-0.3</v>
          </cell>
        </row>
        <row r="92">
          <cell r="A92" t="str">
            <v>4967 Jan-Cil Israel</v>
          </cell>
          <cell r="B92">
            <v>2644</v>
          </cell>
          <cell r="C92">
            <v>1761</v>
          </cell>
          <cell r="D92">
            <v>883</v>
          </cell>
          <cell r="E92">
            <v>50.1</v>
          </cell>
          <cell r="F92">
            <v>899</v>
          </cell>
          <cell r="G92">
            <v>51</v>
          </cell>
          <cell r="H92">
            <v>-16</v>
          </cell>
          <cell r="I92">
            <v>-0.9</v>
          </cell>
        </row>
        <row r="93">
          <cell r="A93" t="str">
            <v>4720 Jan-Cil ME/W Africa</v>
          </cell>
          <cell r="B93">
            <v>46800</v>
          </cell>
          <cell r="C93">
            <v>36203</v>
          </cell>
          <cell r="D93">
            <v>10597</v>
          </cell>
          <cell r="E93">
            <v>29.3</v>
          </cell>
          <cell r="F93">
            <v>10821</v>
          </cell>
          <cell r="G93">
            <v>29.9</v>
          </cell>
          <cell r="H93">
            <v>-224</v>
          </cell>
          <cell r="I93">
            <v>-0.6</v>
          </cell>
        </row>
        <row r="94">
          <cell r="A94" t="str">
            <v>2547 Jan-Cil Pakistan</v>
          </cell>
          <cell r="B94">
            <v>1741</v>
          </cell>
          <cell r="C94">
            <v>1154</v>
          </cell>
          <cell r="D94">
            <v>587</v>
          </cell>
          <cell r="E94">
            <v>50.9</v>
          </cell>
          <cell r="F94">
            <v>589</v>
          </cell>
          <cell r="G94">
            <v>51</v>
          </cell>
          <cell r="H94">
            <v>-2</v>
          </cell>
          <cell r="I94">
            <v>-0.1</v>
          </cell>
        </row>
        <row r="95">
          <cell r="A95" t="str">
            <v>4510 Jan-Cil So. Africa</v>
          </cell>
          <cell r="B95">
            <v>6441</v>
          </cell>
          <cell r="C95">
            <v>4345</v>
          </cell>
          <cell r="D95">
            <v>2096</v>
          </cell>
          <cell r="E95">
            <v>48.2</v>
          </cell>
          <cell r="F95">
            <v>2107</v>
          </cell>
          <cell r="G95">
            <v>48.5</v>
          </cell>
          <cell r="H95">
            <v>-11</v>
          </cell>
          <cell r="I95">
            <v>-0.3</v>
          </cell>
        </row>
        <row r="96">
          <cell r="A96" t="str">
            <v>2697 Jan-Cil Turkey</v>
          </cell>
          <cell r="B96">
            <v>3732</v>
          </cell>
          <cell r="C96">
            <v>2290</v>
          </cell>
          <cell r="D96">
            <v>1442</v>
          </cell>
          <cell r="E96">
            <v>63</v>
          </cell>
          <cell r="F96">
            <v>1442</v>
          </cell>
          <cell r="G96">
            <v>63</v>
          </cell>
          <cell r="H96" t="str">
            <v>-</v>
          </cell>
          <cell r="I96" t="str">
            <v>-</v>
          </cell>
        </row>
        <row r="97">
          <cell r="B97" t="str">
            <v>-------------</v>
          </cell>
          <cell r="C97" t="str">
            <v>-------------</v>
          </cell>
          <cell r="D97" t="str">
            <v>-------------</v>
          </cell>
          <cell r="E97" t="str">
            <v>--------</v>
          </cell>
          <cell r="F97" t="str">
            <v>-------------</v>
          </cell>
          <cell r="G97" t="str">
            <v>--------</v>
          </cell>
          <cell r="H97" t="str">
            <v>-------------</v>
          </cell>
          <cell r="I97" t="str">
            <v>--------</v>
          </cell>
        </row>
        <row r="98">
          <cell r="A98" t="str">
            <v>MEWAfr Verbeeck</v>
          </cell>
          <cell r="B98">
            <v>62368</v>
          </cell>
          <cell r="C98">
            <v>46224</v>
          </cell>
          <cell r="D98">
            <v>16144</v>
          </cell>
          <cell r="E98">
            <v>34.9</v>
          </cell>
          <cell r="F98">
            <v>16397</v>
          </cell>
          <cell r="G98">
            <v>35.5</v>
          </cell>
          <cell r="H98">
            <v>-253</v>
          </cell>
          <cell r="I98">
            <v>-0.5</v>
          </cell>
        </row>
        <row r="99">
          <cell r="B99" t="str">
            <v>-------------</v>
          </cell>
          <cell r="C99" t="str">
            <v>-------------</v>
          </cell>
          <cell r="D99" t="str">
            <v>-------------</v>
          </cell>
          <cell r="E99" t="str">
            <v>--------</v>
          </cell>
          <cell r="F99" t="str">
            <v>-------------</v>
          </cell>
          <cell r="G99" t="str">
            <v>--------</v>
          </cell>
          <cell r="H99" t="str">
            <v>-------------</v>
          </cell>
          <cell r="I99" t="str">
            <v>--------</v>
          </cell>
        </row>
        <row r="100">
          <cell r="A100" t="str">
            <v>Total Verbeeck</v>
          </cell>
          <cell r="B100">
            <v>336124</v>
          </cell>
          <cell r="C100">
            <v>215250</v>
          </cell>
          <cell r="D100">
            <v>120874</v>
          </cell>
          <cell r="E100">
            <v>56.2</v>
          </cell>
          <cell r="F100">
            <v>122505</v>
          </cell>
          <cell r="G100">
            <v>56.9</v>
          </cell>
          <cell r="H100">
            <v>-1631</v>
          </cell>
          <cell r="I100">
            <v>-0.8</v>
          </cell>
        </row>
        <row r="101">
          <cell r="B101" t="str">
            <v>-------------</v>
          </cell>
          <cell r="C101" t="str">
            <v>-------------</v>
          </cell>
          <cell r="D101" t="str">
            <v>-------------</v>
          </cell>
          <cell r="E101" t="str">
            <v>--------</v>
          </cell>
          <cell r="F101" t="str">
            <v>-------------</v>
          </cell>
          <cell r="G101" t="str">
            <v>--------</v>
          </cell>
          <cell r="H101" t="str">
            <v>-------------</v>
          </cell>
          <cell r="I101" t="str">
            <v>--------</v>
          </cell>
        </row>
        <row r="102">
          <cell r="A102" t="str">
            <v>Total Norton</v>
          </cell>
          <cell r="B102">
            <v>600823</v>
          </cell>
          <cell r="C102">
            <v>371908</v>
          </cell>
          <cell r="D102">
            <v>228915</v>
          </cell>
          <cell r="E102">
            <v>61.6</v>
          </cell>
          <cell r="F102">
            <v>231951</v>
          </cell>
          <cell r="G102">
            <v>62.4</v>
          </cell>
          <cell r="H102">
            <v>-3036</v>
          </cell>
          <cell r="I102">
            <v>-0.8</v>
          </cell>
        </row>
        <row r="104">
          <cell r="A104" t="str">
            <v>2860 Jan-Cil Argentina</v>
          </cell>
          <cell r="B104">
            <v>5194</v>
          </cell>
          <cell r="C104">
            <v>3543</v>
          </cell>
          <cell r="D104">
            <v>1651</v>
          </cell>
          <cell r="E104">
            <v>46.6</v>
          </cell>
          <cell r="F104">
            <v>2672</v>
          </cell>
          <cell r="G104">
            <v>75.400000000000006</v>
          </cell>
          <cell r="H104">
            <v>-1021</v>
          </cell>
          <cell r="I104">
            <v>-28.8</v>
          </cell>
        </row>
        <row r="105">
          <cell r="A105" t="str">
            <v>3160 Jan-Cil Brazil</v>
          </cell>
          <cell r="B105">
            <v>25642</v>
          </cell>
          <cell r="C105">
            <v>16667</v>
          </cell>
          <cell r="D105">
            <v>8975</v>
          </cell>
          <cell r="E105">
            <v>53.8</v>
          </cell>
          <cell r="F105">
            <v>9175</v>
          </cell>
          <cell r="G105">
            <v>55</v>
          </cell>
          <cell r="H105">
            <v>-200</v>
          </cell>
          <cell r="I105">
            <v>-1.2</v>
          </cell>
        </row>
        <row r="106">
          <cell r="A106" t="str">
            <v>2117 Jan-Cil Colombia</v>
          </cell>
          <cell r="B106">
            <v>2621</v>
          </cell>
          <cell r="C106">
            <v>1471</v>
          </cell>
          <cell r="D106">
            <v>1150</v>
          </cell>
          <cell r="E106">
            <v>78.2</v>
          </cell>
          <cell r="F106">
            <v>1134</v>
          </cell>
          <cell r="G106">
            <v>77.099999999999994</v>
          </cell>
          <cell r="H106">
            <v>16</v>
          </cell>
          <cell r="I106">
            <v>1.1000000000000001</v>
          </cell>
        </row>
        <row r="107">
          <cell r="A107" t="str">
            <v>2490 Janssen Cilag Mexico</v>
          </cell>
          <cell r="B107">
            <v>54852</v>
          </cell>
          <cell r="C107">
            <v>37912</v>
          </cell>
          <cell r="D107">
            <v>16940</v>
          </cell>
          <cell r="E107">
            <v>44.7</v>
          </cell>
          <cell r="F107">
            <v>16932</v>
          </cell>
          <cell r="G107">
            <v>44.7</v>
          </cell>
          <cell r="H107">
            <v>8</v>
          </cell>
          <cell r="I107" t="str">
            <v>-</v>
          </cell>
        </row>
        <row r="108">
          <cell r="A108" t="str">
            <v>5252 Jan-Cil Venezuela</v>
          </cell>
          <cell r="B108">
            <v>4838</v>
          </cell>
          <cell r="C108">
            <v>2010</v>
          </cell>
          <cell r="D108">
            <v>2828</v>
          </cell>
          <cell r="E108">
            <v>140.69999999999999</v>
          </cell>
          <cell r="F108">
            <v>2828</v>
          </cell>
          <cell r="G108">
            <v>140.69999999999999</v>
          </cell>
          <cell r="H108" t="str">
            <v>-</v>
          </cell>
          <cell r="I108" t="str">
            <v>-</v>
          </cell>
        </row>
        <row r="109">
          <cell r="B109" t="str">
            <v>-------------</v>
          </cell>
          <cell r="C109" t="str">
            <v>-------------</v>
          </cell>
          <cell r="D109" t="str">
            <v>-------------</v>
          </cell>
          <cell r="E109" t="str">
            <v>--------</v>
          </cell>
          <cell r="F109" t="str">
            <v>-------------</v>
          </cell>
          <cell r="G109" t="str">
            <v>--------</v>
          </cell>
          <cell r="H109" t="str">
            <v>-------------</v>
          </cell>
          <cell r="I109" t="str">
            <v>--------</v>
          </cell>
        </row>
        <row r="110">
          <cell r="A110" t="str">
            <v>Total Latin Am.</v>
          </cell>
          <cell r="B110">
            <v>93147</v>
          </cell>
          <cell r="C110">
            <v>61603</v>
          </cell>
          <cell r="D110">
            <v>31544</v>
          </cell>
          <cell r="E110">
            <v>51.2</v>
          </cell>
          <cell r="F110">
            <v>32740</v>
          </cell>
          <cell r="G110">
            <v>53.1</v>
          </cell>
          <cell r="H110">
            <v>-1196</v>
          </cell>
          <cell r="I110">
            <v>-1.9</v>
          </cell>
        </row>
        <row r="112">
          <cell r="A112" t="str">
            <v>2380 Janssen Kyowa Japan</v>
          </cell>
          <cell r="B112">
            <v>113981</v>
          </cell>
          <cell r="C112">
            <v>66208</v>
          </cell>
          <cell r="D112">
            <v>47773</v>
          </cell>
          <cell r="E112">
            <v>72.2</v>
          </cell>
          <cell r="F112">
            <v>47820</v>
          </cell>
          <cell r="G112">
            <v>72.2</v>
          </cell>
          <cell r="H112">
            <v>-47</v>
          </cell>
          <cell r="I112">
            <v>-0.1</v>
          </cell>
        </row>
        <row r="113">
          <cell r="A113" t="str">
            <v>2400 Jan-Cil K.K. Japan</v>
          </cell>
          <cell r="B113" t="str">
            <v>--</v>
          </cell>
          <cell r="C113" t="str">
            <v>--</v>
          </cell>
          <cell r="D113" t="str">
            <v>-</v>
          </cell>
          <cell r="E113" t="str">
            <v>-</v>
          </cell>
          <cell r="F113" t="str">
            <v>-</v>
          </cell>
          <cell r="G113" t="str">
            <v>-</v>
          </cell>
          <cell r="H113" t="str">
            <v>-</v>
          </cell>
          <cell r="I113" t="str">
            <v>-</v>
          </cell>
        </row>
        <row r="114">
          <cell r="B114" t="str">
            <v>-------------</v>
          </cell>
          <cell r="C114" t="str">
            <v>-------------</v>
          </cell>
          <cell r="D114" t="str">
            <v>-------------</v>
          </cell>
          <cell r="E114" t="str">
            <v>--------</v>
          </cell>
          <cell r="F114" t="str">
            <v>-------------</v>
          </cell>
          <cell r="G114" t="str">
            <v>--------</v>
          </cell>
          <cell r="H114" t="str">
            <v>-------------</v>
          </cell>
          <cell r="I114" t="str">
            <v>--------</v>
          </cell>
        </row>
        <row r="115">
          <cell r="A115" t="str">
            <v>Total Japan</v>
          </cell>
          <cell r="B115">
            <v>113981</v>
          </cell>
          <cell r="C115">
            <v>66208</v>
          </cell>
          <cell r="D115">
            <v>47773</v>
          </cell>
          <cell r="E115">
            <v>72.2</v>
          </cell>
          <cell r="F115">
            <v>47820</v>
          </cell>
          <cell r="G115">
            <v>72.2</v>
          </cell>
          <cell r="H115">
            <v>-47</v>
          </cell>
          <cell r="I115">
            <v>-0.1</v>
          </cell>
        </row>
        <row r="118">
          <cell r="C118" t="str">
            <v>J &amp; J Financia</v>
          </cell>
          <cell r="D118" t="str">
            <v>l Management R</v>
          </cell>
          <cell r="E118" t="str">
            <v>eporting</v>
          </cell>
          <cell r="F118" t="str">
            <v>System</v>
          </cell>
          <cell r="I118" t="str">
            <v>PAGE         3</v>
          </cell>
        </row>
        <row r="119">
          <cell r="C119" t="str">
            <v>Perfor</v>
          </cell>
          <cell r="D119" t="str">
            <v>mance Analysis</v>
          </cell>
          <cell r="E119" t="str">
            <v>Routine</v>
          </cell>
          <cell r="I119" t="str">
            <v>REPORT CC00160A</v>
          </cell>
        </row>
        <row r="120">
          <cell r="B120" t="str">
            <v>O</v>
          </cell>
          <cell r="C120" t="str">
            <v>ption 10 - 2000</v>
          </cell>
          <cell r="D120" t="str">
            <v>00 Net Trade S</v>
          </cell>
          <cell r="E120" t="str">
            <v>ales (Ex</v>
          </cell>
          <cell r="F120" t="str">
            <v>Interco)</v>
          </cell>
          <cell r="I120">
            <v>37313.634722222225</v>
          </cell>
        </row>
        <row r="121">
          <cell r="C121" t="str">
            <v>MAR 2002 MARCH</v>
          </cell>
          <cell r="D121" t="str">
            <v>GUEST vs FEB</v>
          </cell>
          <cell r="E121" t="str">
            <v>2002 Est</v>
          </cell>
          <cell r="F121" t="str">
            <v>Actual</v>
          </cell>
        </row>
        <row r="122">
          <cell r="C122" t="str">
            <v>13 Week</v>
          </cell>
          <cell r="D122" t="str">
            <v>s Ending March</v>
          </cell>
          <cell r="E122" t="str">
            <v>31, 200</v>
          </cell>
          <cell r="F122">
            <v>2</v>
          </cell>
        </row>
        <row r="124">
          <cell r="B124" t="str">
            <v>Current</v>
          </cell>
          <cell r="C124" t="str">
            <v>Prior</v>
          </cell>
          <cell r="D124" t="e">
            <v>#NAME?</v>
          </cell>
          <cell r="E124" t="str">
            <v>ge------</v>
          </cell>
          <cell r="F124" t="e">
            <v>#NAME?</v>
          </cell>
          <cell r="G124" t="str">
            <v>s--------</v>
          </cell>
          <cell r="H124" t="e">
            <v>#NAME?</v>
          </cell>
          <cell r="I124" t="str">
            <v>y--------</v>
          </cell>
        </row>
        <row r="125">
          <cell r="B125" t="str">
            <v>Period</v>
          </cell>
          <cell r="C125" t="str">
            <v>Period</v>
          </cell>
          <cell r="D125" t="str">
            <v>Amount</v>
          </cell>
          <cell r="E125" t="str">
            <v>%</v>
          </cell>
          <cell r="F125" t="str">
            <v>Amount</v>
          </cell>
          <cell r="G125" t="str">
            <v>%</v>
          </cell>
          <cell r="H125" t="str">
            <v>Amount</v>
          </cell>
          <cell r="I125" t="str">
            <v>%</v>
          </cell>
        </row>
        <row r="126">
          <cell r="B126" t="str">
            <v>-------------</v>
          </cell>
          <cell r="C126" t="str">
            <v>-------------</v>
          </cell>
          <cell r="D126" t="str">
            <v>-------------</v>
          </cell>
          <cell r="E126" t="str">
            <v>--------</v>
          </cell>
          <cell r="F126" t="str">
            <v>-------------</v>
          </cell>
          <cell r="G126" t="str">
            <v>--------</v>
          </cell>
          <cell r="H126" t="str">
            <v>-------------</v>
          </cell>
          <cell r="I126" t="str">
            <v>--------</v>
          </cell>
        </row>
        <row r="128">
          <cell r="A128" t="str">
            <v>3450 Janssen China</v>
          </cell>
          <cell r="B128">
            <v>62038</v>
          </cell>
          <cell r="C128">
            <v>36263</v>
          </cell>
          <cell r="D128">
            <v>25775</v>
          </cell>
          <cell r="E128">
            <v>71.099999999999994</v>
          </cell>
          <cell r="F128">
            <v>25775</v>
          </cell>
          <cell r="G128">
            <v>71.099999999999994</v>
          </cell>
          <cell r="H128" t="str">
            <v>-</v>
          </cell>
          <cell r="I128" t="str">
            <v>-</v>
          </cell>
        </row>
        <row r="129">
          <cell r="A129" t="str">
            <v>2010 Jan-Cil Australia</v>
          </cell>
          <cell r="B129">
            <v>22973</v>
          </cell>
          <cell r="C129">
            <v>12076</v>
          </cell>
          <cell r="D129">
            <v>10897</v>
          </cell>
          <cell r="E129">
            <v>90.2</v>
          </cell>
          <cell r="F129">
            <v>11032</v>
          </cell>
          <cell r="G129">
            <v>91.4</v>
          </cell>
          <cell r="H129">
            <v>-135</v>
          </cell>
          <cell r="I129">
            <v>-1.1000000000000001</v>
          </cell>
        </row>
        <row r="130">
          <cell r="A130" t="str">
            <v>3840 Jan-Cil Hong Kong</v>
          </cell>
          <cell r="B130">
            <v>2808</v>
          </cell>
          <cell r="C130">
            <v>1845</v>
          </cell>
          <cell r="D130">
            <v>963</v>
          </cell>
          <cell r="E130">
            <v>52.2</v>
          </cell>
          <cell r="F130">
            <v>963</v>
          </cell>
          <cell r="G130">
            <v>52.2</v>
          </cell>
          <cell r="H130" t="str">
            <v>-</v>
          </cell>
          <cell r="I130" t="str">
            <v>-</v>
          </cell>
        </row>
        <row r="131">
          <cell r="A131" t="str">
            <v>3873 Jan-Cil India</v>
          </cell>
          <cell r="B131">
            <v>6345</v>
          </cell>
          <cell r="C131">
            <v>3768</v>
          </cell>
          <cell r="D131">
            <v>2577</v>
          </cell>
          <cell r="E131">
            <v>68.400000000000006</v>
          </cell>
          <cell r="F131">
            <v>2587</v>
          </cell>
          <cell r="G131">
            <v>68.7</v>
          </cell>
          <cell r="H131">
            <v>-10</v>
          </cell>
          <cell r="I131">
            <v>-0.3</v>
          </cell>
        </row>
        <row r="132">
          <cell r="A132" t="str">
            <v>2440 Jan-Cil Korea</v>
          </cell>
          <cell r="B132">
            <v>21761</v>
          </cell>
          <cell r="C132">
            <v>13646</v>
          </cell>
          <cell r="D132">
            <v>8115</v>
          </cell>
          <cell r="E132">
            <v>59.5</v>
          </cell>
          <cell r="F132">
            <v>8097</v>
          </cell>
          <cell r="G132">
            <v>59.3</v>
          </cell>
          <cell r="H132">
            <v>18</v>
          </cell>
          <cell r="I132">
            <v>0.1</v>
          </cell>
        </row>
        <row r="133">
          <cell r="A133" t="str">
            <v>4350 Jan-Cil Philippines</v>
          </cell>
          <cell r="B133">
            <v>4401</v>
          </cell>
          <cell r="C133">
            <v>2689</v>
          </cell>
          <cell r="D133">
            <v>1712</v>
          </cell>
          <cell r="E133">
            <v>63.7</v>
          </cell>
          <cell r="F133">
            <v>1706</v>
          </cell>
          <cell r="G133">
            <v>63.4</v>
          </cell>
          <cell r="H133">
            <v>6</v>
          </cell>
          <cell r="I133">
            <v>0.2</v>
          </cell>
        </row>
        <row r="134">
          <cell r="A134" t="str">
            <v>3880 Jan-Cil S.M.</v>
          </cell>
          <cell r="B134">
            <v>5377</v>
          </cell>
          <cell r="C134">
            <v>3205</v>
          </cell>
          <cell r="D134">
            <v>2172</v>
          </cell>
          <cell r="E134">
            <v>67.8</v>
          </cell>
          <cell r="F134">
            <v>2163</v>
          </cell>
          <cell r="G134">
            <v>67.5</v>
          </cell>
          <cell r="H134">
            <v>9</v>
          </cell>
          <cell r="I134">
            <v>0.3</v>
          </cell>
        </row>
        <row r="135">
          <cell r="A135" t="str">
            <v>3885 Jan-Cil Indonesia</v>
          </cell>
          <cell r="B135">
            <v>2172</v>
          </cell>
          <cell r="C135">
            <v>1673</v>
          </cell>
          <cell r="D135">
            <v>499</v>
          </cell>
          <cell r="E135">
            <v>29.8</v>
          </cell>
          <cell r="F135">
            <v>496</v>
          </cell>
          <cell r="G135">
            <v>29.6</v>
          </cell>
          <cell r="H135">
            <v>3</v>
          </cell>
          <cell r="I135">
            <v>0.2</v>
          </cell>
        </row>
        <row r="136">
          <cell r="A136" t="str">
            <v>4900 Jan-Cil Taiwan</v>
          </cell>
          <cell r="B136">
            <v>8580</v>
          </cell>
          <cell r="C136">
            <v>4870</v>
          </cell>
          <cell r="D136">
            <v>3710</v>
          </cell>
          <cell r="E136">
            <v>76.2</v>
          </cell>
          <cell r="F136">
            <v>3703</v>
          </cell>
          <cell r="G136">
            <v>76</v>
          </cell>
          <cell r="H136">
            <v>7</v>
          </cell>
          <cell r="I136">
            <v>0.1</v>
          </cell>
        </row>
        <row r="137">
          <cell r="A137" t="str">
            <v>2670 Jan-Cil Thailand</v>
          </cell>
          <cell r="B137">
            <v>7149</v>
          </cell>
          <cell r="C137">
            <v>4353</v>
          </cell>
          <cell r="D137">
            <v>2796</v>
          </cell>
          <cell r="E137">
            <v>64.2</v>
          </cell>
          <cell r="F137">
            <v>2788</v>
          </cell>
          <cell r="G137">
            <v>64</v>
          </cell>
          <cell r="H137">
            <v>8</v>
          </cell>
          <cell r="I137">
            <v>0.2</v>
          </cell>
        </row>
        <row r="138">
          <cell r="B138" t="str">
            <v>-------------</v>
          </cell>
          <cell r="C138" t="str">
            <v>-------------</v>
          </cell>
          <cell r="D138" t="str">
            <v>-------------</v>
          </cell>
          <cell r="E138" t="str">
            <v>--------</v>
          </cell>
          <cell r="F138" t="str">
            <v>-------------</v>
          </cell>
          <cell r="G138" t="str">
            <v>--------</v>
          </cell>
          <cell r="H138" t="str">
            <v>-------------</v>
          </cell>
          <cell r="I138" t="str">
            <v>--------</v>
          </cell>
        </row>
        <row r="139">
          <cell r="A139" t="str">
            <v>Asia/Pac Chang</v>
          </cell>
          <cell r="B139">
            <v>143604</v>
          </cell>
          <cell r="C139">
            <v>84388</v>
          </cell>
          <cell r="D139">
            <v>59216</v>
          </cell>
          <cell r="E139">
            <v>70.2</v>
          </cell>
          <cell r="F139">
            <v>59310</v>
          </cell>
          <cell r="G139">
            <v>70.3</v>
          </cell>
          <cell r="H139">
            <v>-94</v>
          </cell>
          <cell r="I139">
            <v>-0.1</v>
          </cell>
        </row>
        <row r="140">
          <cell r="B140" t="str">
            <v>-------------</v>
          </cell>
          <cell r="C140" t="str">
            <v>-------------</v>
          </cell>
          <cell r="D140" t="str">
            <v>-------------</v>
          </cell>
          <cell r="E140" t="str">
            <v>--------</v>
          </cell>
          <cell r="F140" t="str">
            <v>-------------</v>
          </cell>
          <cell r="G140" t="str">
            <v>--------</v>
          </cell>
          <cell r="H140" t="str">
            <v>-------------</v>
          </cell>
          <cell r="I140" t="str">
            <v>--------</v>
          </cell>
        </row>
        <row r="141">
          <cell r="A141" t="str">
            <v>Total Asia/Pacific</v>
          </cell>
          <cell r="B141">
            <v>257585</v>
          </cell>
          <cell r="C141">
            <v>150596</v>
          </cell>
          <cell r="D141">
            <v>106989</v>
          </cell>
          <cell r="E141">
            <v>71</v>
          </cell>
          <cell r="F141">
            <v>107129</v>
          </cell>
          <cell r="G141">
            <v>71.099999999999994</v>
          </cell>
          <cell r="H141">
            <v>-140</v>
          </cell>
          <cell r="I141">
            <v>-0.1</v>
          </cell>
        </row>
        <row r="142">
          <cell r="B142" t="str">
            <v>-------------</v>
          </cell>
          <cell r="C142" t="str">
            <v>-------------</v>
          </cell>
          <cell r="D142" t="str">
            <v>-------------</v>
          </cell>
          <cell r="E142" t="str">
            <v>--------</v>
          </cell>
          <cell r="F142" t="str">
            <v>-------------</v>
          </cell>
          <cell r="G142" t="str">
            <v>--------</v>
          </cell>
          <cell r="H142" t="str">
            <v>-------------</v>
          </cell>
          <cell r="I142" t="str">
            <v>--------</v>
          </cell>
        </row>
        <row r="143">
          <cell r="A143" t="str">
            <v>Total Sartarelli</v>
          </cell>
          <cell r="B143">
            <v>350732</v>
          </cell>
          <cell r="C143">
            <v>212199</v>
          </cell>
          <cell r="D143">
            <v>138533</v>
          </cell>
          <cell r="E143">
            <v>65.3</v>
          </cell>
          <cell r="F143">
            <v>139870</v>
          </cell>
          <cell r="G143">
            <v>65.900000000000006</v>
          </cell>
          <cell r="H143">
            <v>-1337</v>
          </cell>
          <cell r="I143">
            <v>-0.6</v>
          </cell>
        </row>
        <row r="145">
          <cell r="A145" t="str">
            <v>1960 PGSM USA</v>
          </cell>
          <cell r="B145" t="str">
            <v>--</v>
          </cell>
          <cell r="C145" t="str">
            <v>--</v>
          </cell>
          <cell r="D145" t="str">
            <v>-</v>
          </cell>
          <cell r="E145" t="str">
            <v>-</v>
          </cell>
          <cell r="F145" t="str">
            <v>-</v>
          </cell>
          <cell r="G145" t="str">
            <v>-</v>
          </cell>
          <cell r="H145" t="str">
            <v>-</v>
          </cell>
          <cell r="I145" t="str">
            <v>-</v>
          </cell>
        </row>
        <row r="146">
          <cell r="A146" t="str">
            <v>3091 PGSM Beerse</v>
          </cell>
          <cell r="B146" t="str">
            <v>--</v>
          </cell>
          <cell r="C146" t="str">
            <v>--</v>
          </cell>
          <cell r="D146" t="str">
            <v>-</v>
          </cell>
          <cell r="E146" t="str">
            <v>-</v>
          </cell>
          <cell r="F146" t="str">
            <v>-</v>
          </cell>
          <cell r="G146" t="str">
            <v>-</v>
          </cell>
          <cell r="H146" t="str">
            <v>-</v>
          </cell>
          <cell r="I146" t="str">
            <v>-</v>
          </cell>
        </row>
        <row r="147">
          <cell r="B147" t="str">
            <v>-------------</v>
          </cell>
          <cell r="C147" t="str">
            <v>-------------</v>
          </cell>
          <cell r="D147" t="str">
            <v>-------------</v>
          </cell>
          <cell r="E147" t="str">
            <v>--------</v>
          </cell>
          <cell r="F147" t="str">
            <v>-------------</v>
          </cell>
          <cell r="G147" t="str">
            <v>--------</v>
          </cell>
          <cell r="H147" t="str">
            <v>-------------</v>
          </cell>
          <cell r="I147" t="str">
            <v>--------</v>
          </cell>
        </row>
        <row r="148">
          <cell r="A148" t="str">
            <v>PGSM-Wemlinger</v>
          </cell>
          <cell r="B148" t="str">
            <v>--</v>
          </cell>
          <cell r="C148" t="str">
            <v>--</v>
          </cell>
          <cell r="D148" t="str">
            <v>-</v>
          </cell>
          <cell r="E148" t="str">
            <v>-</v>
          </cell>
          <cell r="F148" t="str">
            <v>-</v>
          </cell>
          <cell r="G148" t="str">
            <v>-</v>
          </cell>
          <cell r="H148" t="str">
            <v>-</v>
          </cell>
          <cell r="I148" t="str">
            <v>-</v>
          </cell>
        </row>
        <row r="150">
          <cell r="A150" t="str">
            <v>3090 Janssen Belgium</v>
          </cell>
          <cell r="B150">
            <v>25910</v>
          </cell>
          <cell r="C150">
            <v>19174</v>
          </cell>
          <cell r="D150">
            <v>6736</v>
          </cell>
          <cell r="E150">
            <v>35.1</v>
          </cell>
          <cell r="F150">
            <v>6860</v>
          </cell>
          <cell r="G150">
            <v>35.799999999999997</v>
          </cell>
          <cell r="H150">
            <v>-124</v>
          </cell>
          <cell r="I150">
            <v>-0.6</v>
          </cell>
        </row>
        <row r="152">
          <cell r="A152" t="str">
            <v>3950 Janssen Ireland Mfg</v>
          </cell>
          <cell r="B152">
            <v>11737</v>
          </cell>
          <cell r="C152">
            <v>9076</v>
          </cell>
          <cell r="D152">
            <v>2661</v>
          </cell>
          <cell r="E152">
            <v>29.3</v>
          </cell>
          <cell r="F152">
            <v>2717</v>
          </cell>
          <cell r="G152">
            <v>29.9</v>
          </cell>
          <cell r="H152">
            <v>-56</v>
          </cell>
          <cell r="I152">
            <v>-0.6</v>
          </cell>
        </row>
        <row r="153">
          <cell r="A153" t="str">
            <v>2161 OMJ Mfg Ireland</v>
          </cell>
          <cell r="B153" t="str">
            <v>--</v>
          </cell>
          <cell r="C153" t="str">
            <v>--</v>
          </cell>
          <cell r="D153" t="str">
            <v>-</v>
          </cell>
          <cell r="E153" t="str">
            <v>-</v>
          </cell>
          <cell r="F153" t="str">
            <v>-</v>
          </cell>
          <cell r="G153" t="str">
            <v>-</v>
          </cell>
          <cell r="H153" t="str">
            <v>-</v>
          </cell>
          <cell r="I153" t="str">
            <v>-</v>
          </cell>
        </row>
        <row r="154">
          <cell r="A154" t="str">
            <v>2164 Ortho Biotech CFC PR</v>
          </cell>
          <cell r="B154" t="str">
            <v>--</v>
          </cell>
          <cell r="C154" t="str">
            <v>--</v>
          </cell>
          <cell r="D154" t="str">
            <v>-</v>
          </cell>
          <cell r="E154" t="str">
            <v>-</v>
          </cell>
          <cell r="F154" t="str">
            <v>-</v>
          </cell>
          <cell r="G154" t="str">
            <v>-</v>
          </cell>
          <cell r="H154" t="str">
            <v>-</v>
          </cell>
          <cell r="I154" t="str">
            <v>-</v>
          </cell>
        </row>
        <row r="155">
          <cell r="A155" t="str">
            <v>4680 Cilag CH-Schaff Operati</v>
          </cell>
          <cell r="B155" t="str">
            <v>on       10,419</v>
          </cell>
          <cell r="C155">
            <v>8952</v>
          </cell>
          <cell r="D155">
            <v>1467</v>
          </cell>
          <cell r="E155">
            <v>16.399999999999999</v>
          </cell>
          <cell r="F155">
            <v>1501</v>
          </cell>
          <cell r="G155">
            <v>16.8</v>
          </cell>
          <cell r="H155">
            <v>-34</v>
          </cell>
          <cell r="I155">
            <v>-0.4</v>
          </cell>
        </row>
        <row r="156">
          <cell r="A156" t="str">
            <v>4690 Jan-Cil Zug</v>
          </cell>
          <cell r="B156">
            <v>6613</v>
          </cell>
          <cell r="C156">
            <v>5265</v>
          </cell>
          <cell r="D156">
            <v>1348</v>
          </cell>
          <cell r="E156">
            <v>25.6</v>
          </cell>
          <cell r="F156">
            <v>1370</v>
          </cell>
          <cell r="G156">
            <v>26</v>
          </cell>
          <cell r="H156">
            <v>-22</v>
          </cell>
          <cell r="I156">
            <v>-0.4</v>
          </cell>
        </row>
        <row r="157">
          <cell r="A157" t="str">
            <v>3010 Tasmanian Alkaloids</v>
          </cell>
          <cell r="B157">
            <v>5561</v>
          </cell>
          <cell r="C157">
            <v>3820</v>
          </cell>
          <cell r="D157">
            <v>1741</v>
          </cell>
          <cell r="E157">
            <v>45.6</v>
          </cell>
          <cell r="F157">
            <v>1774</v>
          </cell>
          <cell r="G157">
            <v>46.4</v>
          </cell>
          <cell r="H157">
            <v>-33</v>
          </cell>
          <cell r="I157">
            <v>-0.9</v>
          </cell>
        </row>
        <row r="158">
          <cell r="A158" t="str">
            <v>2660 Silsa Switzerland</v>
          </cell>
          <cell r="B158" t="str">
            <v>--</v>
          </cell>
          <cell r="C158" t="str">
            <v>--</v>
          </cell>
          <cell r="D158" t="str">
            <v>-</v>
          </cell>
          <cell r="E158" t="str">
            <v>-</v>
          </cell>
          <cell r="F158" t="str">
            <v>-</v>
          </cell>
          <cell r="G158" t="str">
            <v>-</v>
          </cell>
          <cell r="H158" t="str">
            <v>-</v>
          </cell>
          <cell r="I158" t="str">
            <v>-</v>
          </cell>
        </row>
        <row r="159">
          <cell r="A159" t="str">
            <v>1660 Noramco USA</v>
          </cell>
          <cell r="B159">
            <v>26066</v>
          </cell>
          <cell r="C159">
            <v>16834</v>
          </cell>
          <cell r="D159">
            <v>9232</v>
          </cell>
          <cell r="E159">
            <v>54.8</v>
          </cell>
          <cell r="F159">
            <v>9232</v>
          </cell>
          <cell r="G159">
            <v>54.8</v>
          </cell>
          <cell r="H159" t="str">
            <v>-</v>
          </cell>
          <cell r="I159" t="str">
            <v>-</v>
          </cell>
        </row>
        <row r="160">
          <cell r="B160" t="str">
            <v>-------------</v>
          </cell>
          <cell r="C160" t="str">
            <v>-------------</v>
          </cell>
          <cell r="D160" t="str">
            <v>-------------</v>
          </cell>
          <cell r="E160" t="str">
            <v>--------</v>
          </cell>
          <cell r="F160" t="str">
            <v>-------------</v>
          </cell>
          <cell r="G160" t="str">
            <v>--------</v>
          </cell>
          <cell r="H160" t="str">
            <v>-------------</v>
          </cell>
          <cell r="I160" t="str">
            <v>--------</v>
          </cell>
        </row>
        <row r="161">
          <cell r="A161" t="str">
            <v>Subtot Sourcing</v>
          </cell>
          <cell r="B161">
            <v>60396</v>
          </cell>
          <cell r="C161">
            <v>43947</v>
          </cell>
          <cell r="D161">
            <v>16449</v>
          </cell>
          <cell r="E161">
            <v>37.4</v>
          </cell>
          <cell r="F161">
            <v>16594</v>
          </cell>
          <cell r="G161">
            <v>37.799999999999997</v>
          </cell>
          <cell r="H161">
            <v>-145</v>
          </cell>
          <cell r="I161">
            <v>-0.3</v>
          </cell>
        </row>
        <row r="162">
          <cell r="B162" t="str">
            <v>-------------</v>
          </cell>
          <cell r="C162" t="str">
            <v>-------------</v>
          </cell>
          <cell r="D162" t="str">
            <v>-------------</v>
          </cell>
          <cell r="E162" t="str">
            <v>--------</v>
          </cell>
          <cell r="F162" t="str">
            <v>-------------</v>
          </cell>
          <cell r="G162" t="str">
            <v>--------</v>
          </cell>
          <cell r="H162" t="str">
            <v>-------------</v>
          </cell>
          <cell r="I162" t="str">
            <v>--------</v>
          </cell>
        </row>
        <row r="163">
          <cell r="A163" t="str">
            <v>Total Sourcing-Shetty</v>
          </cell>
          <cell r="B163">
            <v>86306</v>
          </cell>
          <cell r="C163">
            <v>63121</v>
          </cell>
          <cell r="D163">
            <v>23185</v>
          </cell>
          <cell r="E163">
            <v>36.700000000000003</v>
          </cell>
          <cell r="F163">
            <v>23454</v>
          </cell>
          <cell r="G163">
            <v>37.200000000000003</v>
          </cell>
          <cell r="H163">
            <v>-269</v>
          </cell>
          <cell r="I163">
            <v>-0.4</v>
          </cell>
        </row>
        <row r="165">
          <cell r="A165" t="str">
            <v>3085 JRF-Beerse</v>
          </cell>
          <cell r="B165" t="str">
            <v>--</v>
          </cell>
          <cell r="C165" t="str">
            <v>--</v>
          </cell>
          <cell r="D165" t="str">
            <v>-</v>
          </cell>
          <cell r="E165" t="str">
            <v>-</v>
          </cell>
          <cell r="F165" t="str">
            <v>-</v>
          </cell>
          <cell r="G165" t="str">
            <v>-</v>
          </cell>
          <cell r="H165" t="str">
            <v>-</v>
          </cell>
          <cell r="I165" t="str">
            <v>-</v>
          </cell>
        </row>
        <row r="166">
          <cell r="A166" t="str">
            <v>1745 JRF-USA</v>
          </cell>
          <cell r="B166" t="str">
            <v>--</v>
          </cell>
          <cell r="C166" t="str">
            <v>--</v>
          </cell>
          <cell r="D166" t="str">
            <v>-</v>
          </cell>
          <cell r="E166" t="str">
            <v>-</v>
          </cell>
          <cell r="F166" t="str">
            <v>-</v>
          </cell>
          <cell r="G166" t="str">
            <v>-</v>
          </cell>
          <cell r="H166" t="str">
            <v>-</v>
          </cell>
          <cell r="I166" t="str">
            <v>-</v>
          </cell>
        </row>
        <row r="167">
          <cell r="B167" t="str">
            <v>-------------</v>
          </cell>
          <cell r="C167" t="str">
            <v>-------------</v>
          </cell>
          <cell r="D167" t="str">
            <v>-------------</v>
          </cell>
          <cell r="E167" t="str">
            <v>--------</v>
          </cell>
          <cell r="F167" t="str">
            <v>-------------</v>
          </cell>
          <cell r="G167" t="str">
            <v>--------</v>
          </cell>
          <cell r="H167" t="str">
            <v>-------------</v>
          </cell>
          <cell r="I167" t="str">
            <v>--------</v>
          </cell>
        </row>
        <row r="168">
          <cell r="A168" t="str">
            <v>Total JRF</v>
          </cell>
          <cell r="B168" t="str">
            <v>--</v>
          </cell>
          <cell r="C168" t="str">
            <v>--</v>
          </cell>
          <cell r="D168" t="str">
            <v>-</v>
          </cell>
          <cell r="E168" t="str">
            <v>-</v>
          </cell>
          <cell r="F168" t="str">
            <v>-</v>
          </cell>
          <cell r="G168" t="str">
            <v>-</v>
          </cell>
          <cell r="H168" t="str">
            <v>-</v>
          </cell>
          <cell r="I168" t="str">
            <v>-</v>
          </cell>
        </row>
        <row r="170">
          <cell r="A170" t="str">
            <v>1270 RWJ PRI USA</v>
          </cell>
          <cell r="B170" t="str">
            <v>--</v>
          </cell>
          <cell r="C170" t="str">
            <v>--</v>
          </cell>
          <cell r="D170" t="str">
            <v>-</v>
          </cell>
          <cell r="E170" t="str">
            <v>-</v>
          </cell>
          <cell r="F170" t="str">
            <v>-</v>
          </cell>
          <cell r="G170" t="str">
            <v>-</v>
          </cell>
          <cell r="H170" t="str">
            <v>-</v>
          </cell>
          <cell r="I170" t="str">
            <v>-</v>
          </cell>
        </row>
        <row r="171">
          <cell r="A171" t="str">
            <v>4740 JRF PRI UK</v>
          </cell>
          <cell r="B171" t="str">
            <v>--</v>
          </cell>
          <cell r="C171" t="str">
            <v>--</v>
          </cell>
          <cell r="D171" t="str">
            <v>-</v>
          </cell>
          <cell r="E171" t="str">
            <v>-</v>
          </cell>
          <cell r="F171" t="str">
            <v>-</v>
          </cell>
          <cell r="G171" t="str">
            <v>-</v>
          </cell>
          <cell r="H171" t="str">
            <v>-</v>
          </cell>
          <cell r="I171" t="str">
            <v>-</v>
          </cell>
        </row>
        <row r="172">
          <cell r="B172" t="str">
            <v>-------------</v>
          </cell>
          <cell r="C172" t="str">
            <v>-------------</v>
          </cell>
          <cell r="D172" t="str">
            <v>-------------</v>
          </cell>
          <cell r="E172" t="str">
            <v>--------</v>
          </cell>
          <cell r="F172" t="str">
            <v>-------------</v>
          </cell>
          <cell r="G172" t="str">
            <v>--------</v>
          </cell>
          <cell r="H172" t="str">
            <v>-------------</v>
          </cell>
          <cell r="I172" t="str">
            <v>--------</v>
          </cell>
        </row>
        <row r="173">
          <cell r="A173" t="str">
            <v>Total PRI</v>
          </cell>
          <cell r="B173" t="str">
            <v>--</v>
          </cell>
          <cell r="C173" t="str">
            <v>--</v>
          </cell>
          <cell r="D173" t="str">
            <v>-</v>
          </cell>
          <cell r="E173" t="str">
            <v>-</v>
          </cell>
          <cell r="F173" t="str">
            <v>-</v>
          </cell>
          <cell r="G173" t="str">
            <v>-</v>
          </cell>
          <cell r="H173" t="str">
            <v>-</v>
          </cell>
          <cell r="I173" t="str">
            <v>-</v>
          </cell>
        </row>
        <row r="175">
          <cell r="A175" t="str">
            <v>1861 Centocor R&amp;D USA</v>
          </cell>
          <cell r="B175" t="str">
            <v>--</v>
          </cell>
          <cell r="C175" t="str">
            <v>--</v>
          </cell>
          <cell r="D175" t="str">
            <v>-</v>
          </cell>
          <cell r="E175" t="str">
            <v>-</v>
          </cell>
          <cell r="F175" t="str">
            <v>-</v>
          </cell>
          <cell r="G175" t="str">
            <v>-</v>
          </cell>
          <cell r="H175" t="str">
            <v>-</v>
          </cell>
          <cell r="I175" t="str">
            <v>-</v>
          </cell>
        </row>
        <row r="176">
          <cell r="B176" t="str">
            <v>-------------</v>
          </cell>
          <cell r="C176" t="str">
            <v>-------------</v>
          </cell>
          <cell r="D176" t="str">
            <v>-------------</v>
          </cell>
          <cell r="E176" t="str">
            <v>--------</v>
          </cell>
          <cell r="F176" t="str">
            <v>-------------</v>
          </cell>
          <cell r="G176" t="str">
            <v>--------</v>
          </cell>
          <cell r="H176" t="str">
            <v>-------------</v>
          </cell>
          <cell r="I176" t="str">
            <v>--------</v>
          </cell>
        </row>
        <row r="177">
          <cell r="A177" t="str">
            <v>Total Research</v>
          </cell>
          <cell r="B177" t="str">
            <v>--</v>
          </cell>
          <cell r="C177" t="str">
            <v>--</v>
          </cell>
          <cell r="D177" t="str">
            <v>-</v>
          </cell>
          <cell r="E177" t="str">
            <v>-</v>
          </cell>
          <cell r="F177" t="str">
            <v>-</v>
          </cell>
          <cell r="G177" t="str">
            <v>-</v>
          </cell>
          <cell r="H177" t="str">
            <v>-</v>
          </cell>
          <cell r="I177" t="str">
            <v>-</v>
          </cell>
        </row>
        <row r="180">
          <cell r="C180" t="str">
            <v>J &amp; J Financia</v>
          </cell>
          <cell r="D180" t="str">
            <v>l Management R</v>
          </cell>
          <cell r="E180" t="str">
            <v>eporting</v>
          </cell>
          <cell r="F180" t="str">
            <v>System</v>
          </cell>
          <cell r="I180" t="str">
            <v>PAGE         4</v>
          </cell>
        </row>
        <row r="181">
          <cell r="C181" t="str">
            <v>Perfor</v>
          </cell>
          <cell r="D181" t="str">
            <v>mance Analysis</v>
          </cell>
          <cell r="E181" t="str">
            <v>Routine</v>
          </cell>
          <cell r="I181" t="str">
            <v>REPORT CC00160A</v>
          </cell>
        </row>
        <row r="182">
          <cell r="B182" t="str">
            <v>O</v>
          </cell>
          <cell r="C182" t="str">
            <v>ption 10 - 2000</v>
          </cell>
          <cell r="D182" t="str">
            <v>00 Net Trade S</v>
          </cell>
          <cell r="E182" t="str">
            <v>ales (Ex</v>
          </cell>
          <cell r="F182" t="str">
            <v>Interco)</v>
          </cell>
          <cell r="I182">
            <v>37313.634722222225</v>
          </cell>
        </row>
        <row r="183">
          <cell r="C183" t="str">
            <v>MAR 2002 MARCH</v>
          </cell>
          <cell r="D183" t="str">
            <v>GUEST vs FEB</v>
          </cell>
          <cell r="E183" t="str">
            <v>2002 Est</v>
          </cell>
          <cell r="F183" t="str">
            <v>Actual</v>
          </cell>
        </row>
        <row r="184">
          <cell r="C184" t="str">
            <v>13 Week</v>
          </cell>
          <cell r="D184" t="str">
            <v>s Ending March</v>
          </cell>
          <cell r="E184" t="str">
            <v>31, 200</v>
          </cell>
          <cell r="F184">
            <v>2</v>
          </cell>
        </row>
        <row r="186">
          <cell r="B186" t="str">
            <v>Current</v>
          </cell>
          <cell r="C186" t="str">
            <v>Prior</v>
          </cell>
          <cell r="D186" t="e">
            <v>#NAME?</v>
          </cell>
          <cell r="E186" t="str">
            <v>ge------</v>
          </cell>
          <cell r="F186" t="e">
            <v>#NAME?</v>
          </cell>
          <cell r="G186" t="str">
            <v>s--------</v>
          </cell>
          <cell r="H186" t="e">
            <v>#NAME?</v>
          </cell>
          <cell r="I186" t="str">
            <v>y--------</v>
          </cell>
        </row>
        <row r="187">
          <cell r="B187" t="str">
            <v>Period</v>
          </cell>
          <cell r="C187" t="str">
            <v>Period</v>
          </cell>
          <cell r="D187" t="str">
            <v>Amount</v>
          </cell>
          <cell r="E187" t="str">
            <v>%</v>
          </cell>
          <cell r="F187" t="str">
            <v>Amount</v>
          </cell>
          <cell r="G187" t="str">
            <v>%</v>
          </cell>
          <cell r="H187" t="str">
            <v>Amount</v>
          </cell>
          <cell r="I187" t="str">
            <v>%</v>
          </cell>
        </row>
        <row r="188">
          <cell r="B188" t="str">
            <v>-------------</v>
          </cell>
          <cell r="C188" t="str">
            <v>-------------</v>
          </cell>
          <cell r="D188" t="str">
            <v>-------------</v>
          </cell>
          <cell r="E188" t="str">
            <v>--------</v>
          </cell>
          <cell r="F188" t="str">
            <v>-------------</v>
          </cell>
          <cell r="G188" t="str">
            <v>--------</v>
          </cell>
          <cell r="H188" t="str">
            <v>-------------</v>
          </cell>
          <cell r="I188" t="str">
            <v>--------</v>
          </cell>
        </row>
        <row r="190">
          <cell r="A190" t="str">
            <v>1860 Centocor USA</v>
          </cell>
          <cell r="B190">
            <v>300229</v>
          </cell>
          <cell r="C190">
            <v>216890</v>
          </cell>
          <cell r="D190">
            <v>83339</v>
          </cell>
          <cell r="E190">
            <v>38.4</v>
          </cell>
          <cell r="F190">
            <v>83339</v>
          </cell>
          <cell r="G190">
            <v>38.4</v>
          </cell>
          <cell r="H190" t="str">
            <v>-</v>
          </cell>
          <cell r="I190" t="str">
            <v>-</v>
          </cell>
        </row>
        <row r="192">
          <cell r="A192" t="str">
            <v>1155 Alza USA</v>
          </cell>
          <cell r="B192">
            <v>38453</v>
          </cell>
          <cell r="C192">
            <v>19405</v>
          </cell>
          <cell r="D192">
            <v>19048</v>
          </cell>
          <cell r="E192">
            <v>98.2</v>
          </cell>
          <cell r="F192">
            <v>19048</v>
          </cell>
          <cell r="G192">
            <v>98.2</v>
          </cell>
          <cell r="H192" t="str">
            <v>-</v>
          </cell>
          <cell r="I192" t="str">
            <v>-</v>
          </cell>
        </row>
        <row r="193">
          <cell r="B193" t="str">
            <v>-------------</v>
          </cell>
          <cell r="C193" t="str">
            <v>-------------</v>
          </cell>
          <cell r="D193" t="str">
            <v>-------------</v>
          </cell>
          <cell r="E193" t="str">
            <v>--------</v>
          </cell>
          <cell r="F193" t="str">
            <v>-------------</v>
          </cell>
          <cell r="G193" t="str">
            <v>--------</v>
          </cell>
          <cell r="H193" t="str">
            <v>-------------</v>
          </cell>
          <cell r="I193" t="str">
            <v>--------</v>
          </cell>
        </row>
        <row r="194">
          <cell r="A194" t="str">
            <v>Total Pharmaceuticals</v>
          </cell>
          <cell r="B194">
            <v>3998140</v>
          </cell>
          <cell r="C194">
            <v>2700120</v>
          </cell>
          <cell r="D194">
            <v>1298020</v>
          </cell>
          <cell r="E194">
            <v>48.1</v>
          </cell>
          <cell r="F194">
            <v>1303494</v>
          </cell>
          <cell r="G194">
            <v>48.3</v>
          </cell>
          <cell r="H194">
            <v>-5474</v>
          </cell>
          <cell r="I194">
            <v>-0.2</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Q YTD Summary"/>
      <sheetName val="2Q Summary"/>
      <sheetName val="vs. ACT02 2Q complete"/>
      <sheetName val="vs. JU 2Q complete"/>
      <sheetName val="vs. BP 2Q complete"/>
      <sheetName val="vs. ACT02 YTD complete"/>
      <sheetName val="vs. JU YTD complete"/>
      <sheetName val="vs. BP 2Q YTD complete"/>
      <sheetName val="grp adj"/>
      <sheetName val="sls_qtd_vs_bp"/>
      <sheetName val="sls_qtd_vs_ju"/>
      <sheetName val="sls_ytd_vs_bp"/>
      <sheetName val="sls_ytd_vs_ju"/>
      <sheetName val="ni_qtd_vs_bp"/>
      <sheetName val="ni_qtd_vs_ju"/>
      <sheetName val="ni_ytd_vs_bp"/>
      <sheetName val="ni_ytd_vs_ju"/>
    </sheetNames>
    <sheetDataSet>
      <sheetData sheetId="0"/>
      <sheetData sheetId="1"/>
      <sheetData sheetId="2"/>
      <sheetData sheetId="3"/>
      <sheetData sheetId="4"/>
      <sheetData sheetId="5"/>
      <sheetData sheetId="6"/>
      <sheetData sheetId="7"/>
      <sheetData sheetId="8"/>
      <sheetData sheetId="9">
        <row r="13">
          <cell r="A13" t="str">
            <v>Ortho-McNeil Pharm U</v>
          </cell>
          <cell r="C13">
            <v>969746</v>
          </cell>
          <cell r="D13">
            <v>869371</v>
          </cell>
          <cell r="E13">
            <v>805737</v>
          </cell>
          <cell r="G13">
            <v>100375</v>
          </cell>
          <cell r="H13">
            <v>11.54570373292875</v>
          </cell>
          <cell r="I13">
            <v>100375</v>
          </cell>
          <cell r="K13">
            <v>11.54570373292875</v>
          </cell>
          <cell r="L13">
            <v>0</v>
          </cell>
          <cell r="N13">
            <v>0</v>
          </cell>
          <cell r="O13">
            <v>164009</v>
          </cell>
          <cell r="Q13">
            <v>20.355153108272301</v>
          </cell>
          <cell r="R13">
            <v>164009</v>
          </cell>
          <cell r="U13">
            <v>20.355153108272301</v>
          </cell>
          <cell r="V13">
            <v>0</v>
          </cell>
          <cell r="X13">
            <v>0</v>
          </cell>
        </row>
        <row r="14">
          <cell r="A14" t="str">
            <v>Total OMP</v>
          </cell>
          <cell r="B14" t="str">
            <v>Total OMP</v>
          </cell>
          <cell r="C14">
            <v>969746</v>
          </cell>
          <cell r="D14">
            <v>869371</v>
          </cell>
          <cell r="E14">
            <v>805737</v>
          </cell>
          <cell r="G14">
            <v>100375</v>
          </cell>
          <cell r="H14">
            <v>11.54570373292875</v>
          </cell>
          <cell r="J14">
            <v>100375</v>
          </cell>
          <cell r="L14">
            <v>11.54570373292875</v>
          </cell>
          <cell r="N14">
            <v>0</v>
          </cell>
          <cell r="Q14">
            <v>0</v>
          </cell>
          <cell r="S14">
            <v>164009</v>
          </cell>
          <cell r="V14">
            <v>20.355153108272301</v>
          </cell>
          <cell r="X14">
            <v>164009</v>
          </cell>
          <cell r="Z14">
            <v>20.355153108272301</v>
          </cell>
          <cell r="AA14">
            <v>0</v>
          </cell>
          <cell r="AC14">
            <v>0</v>
          </cell>
        </row>
        <row r="15">
          <cell r="A15" t="str">
            <v>Janssen USA</v>
          </cell>
          <cell r="C15">
            <v>811122</v>
          </cell>
          <cell r="D15">
            <v>810812</v>
          </cell>
          <cell r="E15">
            <v>698561</v>
          </cell>
          <cell r="G15">
            <v>310</v>
          </cell>
          <cell r="H15">
            <v>3.8233277257860021E-2</v>
          </cell>
          <cell r="I15">
            <v>310</v>
          </cell>
          <cell r="K15">
            <v>3.8233277257860021E-2</v>
          </cell>
          <cell r="L15">
            <v>0</v>
          </cell>
          <cell r="N15">
            <v>0</v>
          </cell>
          <cell r="O15">
            <v>112561</v>
          </cell>
          <cell r="Q15">
            <v>16.113267130572705</v>
          </cell>
          <cell r="R15">
            <v>112561</v>
          </cell>
          <cell r="U15">
            <v>16.113267130572705</v>
          </cell>
          <cell r="V15">
            <v>0</v>
          </cell>
          <cell r="X15">
            <v>0</v>
          </cell>
        </row>
        <row r="16">
          <cell r="A16" t="str">
            <v>Ttl Janssen USA</v>
          </cell>
          <cell r="B16" t="str">
            <v>Ttl Janssen USA</v>
          </cell>
          <cell r="C16">
            <v>811122</v>
          </cell>
          <cell r="D16">
            <v>810812</v>
          </cell>
          <cell r="E16">
            <v>698561</v>
          </cell>
          <cell r="G16">
            <v>310</v>
          </cell>
          <cell r="H16">
            <v>3.8233277257860021E-2</v>
          </cell>
          <cell r="J16">
            <v>310</v>
          </cell>
          <cell r="L16">
            <v>3.8233277257860021E-2</v>
          </cell>
          <cell r="N16">
            <v>0</v>
          </cell>
          <cell r="Q16">
            <v>0</v>
          </cell>
          <cell r="S16">
            <v>112561</v>
          </cell>
          <cell r="V16">
            <v>16.113267130572705</v>
          </cell>
          <cell r="X16">
            <v>112561</v>
          </cell>
          <cell r="Z16">
            <v>16.113267130572705</v>
          </cell>
          <cell r="AA16">
            <v>0</v>
          </cell>
          <cell r="AC16">
            <v>0</v>
          </cell>
        </row>
        <row r="17">
          <cell r="A17" t="str">
            <v>Jan-Ortho Canada</v>
          </cell>
          <cell r="C17">
            <v>75689</v>
          </cell>
          <cell r="D17">
            <v>61249</v>
          </cell>
          <cell r="E17">
            <v>51602</v>
          </cell>
          <cell r="G17">
            <v>14440</v>
          </cell>
          <cell r="H17">
            <v>23.575895116654966</v>
          </cell>
          <cell r="I17">
            <v>6308.828657933761</v>
          </cell>
          <cell r="K17">
            <v>10.300296589223924</v>
          </cell>
          <cell r="L17">
            <v>8131.171342066239</v>
          </cell>
          <cell r="N17">
            <v>13.275598527431045</v>
          </cell>
          <cell r="O17">
            <v>24087</v>
          </cell>
          <cell r="Q17">
            <v>46.678423316925702</v>
          </cell>
          <cell r="R17">
            <v>17146.321520530397</v>
          </cell>
          <cell r="U17">
            <v>33.228017364695937</v>
          </cell>
          <cell r="V17">
            <v>6940.678479469605</v>
          </cell>
          <cell r="X17">
            <v>13.450405952229758</v>
          </cell>
        </row>
        <row r="18">
          <cell r="A18" t="str">
            <v>JOI Canada</v>
          </cell>
          <cell r="B18" t="str">
            <v>JOI Canada</v>
          </cell>
          <cell r="C18">
            <v>75689</v>
          </cell>
          <cell r="D18">
            <v>61249</v>
          </cell>
          <cell r="E18">
            <v>51602</v>
          </cell>
          <cell r="G18">
            <v>14440</v>
          </cell>
          <cell r="H18">
            <v>23.575895116654966</v>
          </cell>
          <cell r="J18">
            <v>6308.828657933761</v>
          </cell>
          <cell r="L18">
            <v>10.300296589223924</v>
          </cell>
          <cell r="N18">
            <v>8131.171342066239</v>
          </cell>
          <cell r="Q18">
            <v>13.275598527431045</v>
          </cell>
          <cell r="S18">
            <v>24087</v>
          </cell>
          <cell r="V18">
            <v>46.678423316925702</v>
          </cell>
          <cell r="X18">
            <v>17146.321520530397</v>
          </cell>
          <cell r="Z18">
            <v>33.228017364695937</v>
          </cell>
          <cell r="AA18">
            <v>6940.678479469605</v>
          </cell>
          <cell r="AC18">
            <v>13.450405952229758</v>
          </cell>
        </row>
        <row r="19">
          <cell r="A19" t="str">
            <v>Ortho Biotech Int'l</v>
          </cell>
          <cell r="C19">
            <v>1612</v>
          </cell>
          <cell r="D19">
            <v>2701</v>
          </cell>
          <cell r="E19">
            <v>4067</v>
          </cell>
          <cell r="G19">
            <v>-1089</v>
          </cell>
          <cell r="H19">
            <v>-40.318400592373195</v>
          </cell>
          <cell r="I19">
            <v>-1089</v>
          </cell>
          <cell r="K19">
            <v>-40.318400592373195</v>
          </cell>
          <cell r="L19">
            <v>0</v>
          </cell>
          <cell r="N19">
            <v>0</v>
          </cell>
          <cell r="O19">
            <v>-2455</v>
          </cell>
          <cell r="Q19">
            <v>-60.363904597983769</v>
          </cell>
          <cell r="R19">
            <v>-2455</v>
          </cell>
          <cell r="U19">
            <v>-60.363904597983769</v>
          </cell>
          <cell r="V19">
            <v>0</v>
          </cell>
          <cell r="X19">
            <v>0</v>
          </cell>
        </row>
        <row r="20">
          <cell r="A20" t="str">
            <v>Alza Sourcing USA</v>
          </cell>
          <cell r="C20">
            <v>80605</v>
          </cell>
          <cell r="D20">
            <v>0</v>
          </cell>
          <cell r="E20">
            <v>0</v>
          </cell>
          <cell r="G20">
            <v>80605</v>
          </cell>
          <cell r="H20">
            <v>0</v>
          </cell>
          <cell r="I20">
            <v>80605</v>
          </cell>
          <cell r="K20">
            <v>0</v>
          </cell>
          <cell r="L20">
            <v>0</v>
          </cell>
          <cell r="N20">
            <v>0</v>
          </cell>
          <cell r="O20">
            <v>80605</v>
          </cell>
          <cell r="Q20">
            <v>0</v>
          </cell>
          <cell r="R20">
            <v>80605</v>
          </cell>
          <cell r="U20">
            <v>0</v>
          </cell>
          <cell r="V20">
            <v>0</v>
          </cell>
          <cell r="X20">
            <v>0</v>
          </cell>
        </row>
        <row r="21">
          <cell r="A21" t="str">
            <v>Ttl Norton</v>
          </cell>
          <cell r="B21" t="str">
            <v>Ttl Norton</v>
          </cell>
          <cell r="C21">
            <v>1938774</v>
          </cell>
          <cell r="D21">
            <v>1744133</v>
          </cell>
          <cell r="E21">
            <v>1559967</v>
          </cell>
          <cell r="G21">
            <v>194641</v>
          </cell>
          <cell r="H21">
            <v>11.159756738734949</v>
          </cell>
          <cell r="J21">
            <v>186509.82865793377</v>
          </cell>
          <cell r="L21">
            <v>10.693555403053194</v>
          </cell>
          <cell r="N21">
            <v>8131.1713420662281</v>
          </cell>
          <cell r="Q21">
            <v>0.46620133568175337</v>
          </cell>
          <cell r="S21">
            <v>378807</v>
          </cell>
          <cell r="V21">
            <v>24.283013679135522</v>
          </cell>
          <cell r="X21">
            <v>371866.32152053044</v>
          </cell>
          <cell r="Z21">
            <v>23.838088980121405</v>
          </cell>
          <cell r="AA21">
            <v>6940.6784794694931</v>
          </cell>
          <cell r="AC21">
            <v>0.44492469901411824</v>
          </cell>
        </row>
        <row r="22">
          <cell r="A22" t="str">
            <v>Ortho Biotech Canada</v>
          </cell>
          <cell r="C22">
            <v>33210</v>
          </cell>
          <cell r="D22">
            <v>32175</v>
          </cell>
          <cell r="E22">
            <v>29985</v>
          </cell>
          <cell r="G22">
            <v>1035</v>
          </cell>
          <cell r="H22">
            <v>3.2167832167832167</v>
          </cell>
          <cell r="I22">
            <v>-2628.4229253661115</v>
          </cell>
          <cell r="K22">
            <v>-8.1691466211844954</v>
          </cell>
          <cell r="L22">
            <v>3663.4229253661115</v>
          </cell>
          <cell r="N22">
            <v>11.385929837967712</v>
          </cell>
          <cell r="O22">
            <v>3225</v>
          </cell>
          <cell r="Q22">
            <v>10.755377688844421</v>
          </cell>
          <cell r="R22">
            <v>98.905286154900608</v>
          </cell>
          <cell r="U22">
            <v>0.32984921178889648</v>
          </cell>
          <cell r="V22">
            <v>3126.0947138450992</v>
          </cell>
          <cell r="X22">
            <v>10.425528477055522</v>
          </cell>
        </row>
        <row r="23">
          <cell r="A23" t="str">
            <v>OBI Canada</v>
          </cell>
          <cell r="B23" t="str">
            <v>OBI Canada</v>
          </cell>
          <cell r="C23">
            <v>33210</v>
          </cell>
          <cell r="D23">
            <v>32175</v>
          </cell>
          <cell r="E23">
            <v>29985</v>
          </cell>
          <cell r="G23">
            <v>1035</v>
          </cell>
          <cell r="H23">
            <v>3.2167832167832167</v>
          </cell>
          <cell r="J23">
            <v>-2628.4229253661115</v>
          </cell>
          <cell r="L23">
            <v>-8.1691466211844954</v>
          </cell>
          <cell r="N23">
            <v>3663.4229253661115</v>
          </cell>
          <cell r="Q23">
            <v>11.385929837967712</v>
          </cell>
          <cell r="S23">
            <v>3225</v>
          </cell>
          <cell r="V23">
            <v>10.755377688844421</v>
          </cell>
          <cell r="X23">
            <v>98.905286154900608</v>
          </cell>
          <cell r="Z23">
            <v>0.32984921178889648</v>
          </cell>
          <cell r="AA23">
            <v>3126.0947138450992</v>
          </cell>
          <cell r="AC23">
            <v>10.425528477055522</v>
          </cell>
        </row>
        <row r="24">
          <cell r="A24" t="str">
            <v>Ortho Biotech France</v>
          </cell>
          <cell r="C24">
            <v>35270</v>
          </cell>
          <cell r="D24">
            <v>46700</v>
          </cell>
          <cell r="E24">
            <v>38455</v>
          </cell>
          <cell r="G24">
            <v>-11430</v>
          </cell>
          <cell r="H24">
            <v>-24.47537473233405</v>
          </cell>
          <cell r="I24">
            <v>-15394.657454888749</v>
          </cell>
          <cell r="K24">
            <v>-32.965005256721092</v>
          </cell>
          <cell r="L24">
            <v>3964.6574548887461</v>
          </cell>
          <cell r="N24">
            <v>8.4896305243870351</v>
          </cell>
          <cell r="O24">
            <v>-3185</v>
          </cell>
          <cell r="Q24">
            <v>-8.2824080093615908</v>
          </cell>
          <cell r="R24">
            <v>-9778.0483817070835</v>
          </cell>
          <cell r="U24">
            <v>-25.427248424670612</v>
          </cell>
          <cell r="V24">
            <v>6593.0483817070817</v>
          </cell>
          <cell r="X24">
            <v>17.144840415309019</v>
          </cell>
        </row>
        <row r="25">
          <cell r="A25" t="str">
            <v>Ortho Biotech German</v>
          </cell>
          <cell r="C25">
            <v>40348</v>
          </cell>
          <cell r="D25">
            <v>48114</v>
          </cell>
          <cell r="E25">
            <v>43947</v>
          </cell>
          <cell r="G25">
            <v>-7766</v>
          </cell>
          <cell r="H25">
            <v>-16.140832190214905</v>
          </cell>
          <cell r="I25">
            <v>-12249.440834686993</v>
          </cell>
          <cell r="K25">
            <v>-25.459202798950397</v>
          </cell>
          <cell r="L25">
            <v>4483.4408346869959</v>
          </cell>
          <cell r="N25">
            <v>9.3183706087354885</v>
          </cell>
          <cell r="O25">
            <v>-3599</v>
          </cell>
          <cell r="Q25">
            <v>-8.1894099711015542</v>
          </cell>
          <cell r="R25">
            <v>-11083.157216279456</v>
          </cell>
          <cell r="U25">
            <v>-25.219371552732738</v>
          </cell>
          <cell r="V25">
            <v>7484.1572162794582</v>
          </cell>
          <cell r="X25">
            <v>17.029961581631184</v>
          </cell>
        </row>
        <row r="26">
          <cell r="A26" t="str">
            <v>Ortho Biotech Italy</v>
          </cell>
          <cell r="C26">
            <v>44407</v>
          </cell>
          <cell r="D26">
            <v>49024</v>
          </cell>
          <cell r="E26">
            <v>43366</v>
          </cell>
          <cell r="G26">
            <v>-4617</v>
          </cell>
          <cell r="H26">
            <v>-9.4178361618798956</v>
          </cell>
          <cell r="I26">
            <v>-9605.2009974246812</v>
          </cell>
          <cell r="K26">
            <v>-19.592854514981809</v>
          </cell>
          <cell r="L26">
            <v>4988.2009974246803</v>
          </cell>
          <cell r="N26">
            <v>10.175018353101914</v>
          </cell>
          <cell r="O26">
            <v>1041</v>
          </cell>
          <cell r="Q26">
            <v>2.4004980860582021</v>
          </cell>
          <cell r="R26">
            <v>-7305.5806383428453</v>
          </cell>
          <cell r="U26">
            <v>-16.846332699217925</v>
          </cell>
          <cell r="V26">
            <v>8346.5806383428444</v>
          </cell>
          <cell r="X26">
            <v>19.246830785276128</v>
          </cell>
        </row>
        <row r="27">
          <cell r="A27" t="str">
            <v>Ortho Biotech UK</v>
          </cell>
          <cell r="C27">
            <v>8925</v>
          </cell>
          <cell r="D27">
            <v>11574</v>
          </cell>
          <cell r="E27">
            <v>17390</v>
          </cell>
          <cell r="G27">
            <v>-2649</v>
          </cell>
          <cell r="H27">
            <v>-22.88750648004147</v>
          </cell>
          <cell r="I27">
            <v>-2897.0425792409187</v>
          </cell>
          <cell r="K27">
            <v>-25.030608080533256</v>
          </cell>
          <cell r="L27">
            <v>248.04257924091945</v>
          </cell>
          <cell r="N27">
            <v>2.1431016004917911</v>
          </cell>
          <cell r="O27">
            <v>-8465</v>
          </cell>
          <cell r="Q27">
            <v>-48.67740080506038</v>
          </cell>
          <cell r="R27">
            <v>-9337.2069573985373</v>
          </cell>
          <cell r="U27">
            <v>-53.692966977564915</v>
          </cell>
          <cell r="V27">
            <v>872.20695739853659</v>
          </cell>
          <cell r="X27">
            <v>5.0155661725045233</v>
          </cell>
        </row>
        <row r="28">
          <cell r="A28" t="str">
            <v>OBI Europe</v>
          </cell>
          <cell r="B28" t="str">
            <v>OBI Europe</v>
          </cell>
          <cell r="C28">
            <v>128950</v>
          </cell>
          <cell r="D28">
            <v>155412</v>
          </cell>
          <cell r="E28">
            <v>143158</v>
          </cell>
          <cell r="G28">
            <v>-26462</v>
          </cell>
          <cell r="H28">
            <v>-17.026999202120816</v>
          </cell>
          <cell r="J28">
            <v>-40146.341866241346</v>
          </cell>
          <cell r="L28">
            <v>-25.832202060485258</v>
          </cell>
          <cell r="N28">
            <v>13684.341866241341</v>
          </cell>
          <cell r="Q28">
            <v>8.8052028583644368</v>
          </cell>
          <cell r="S28">
            <v>-14208</v>
          </cell>
          <cell r="V28">
            <v>-9.9246985847804527</v>
          </cell>
          <cell r="X28">
            <v>-37503.993193727918</v>
          </cell>
          <cell r="Z28">
            <v>-26.197623041484171</v>
          </cell>
          <cell r="AA28">
            <v>23295.993193727918</v>
          </cell>
          <cell r="AC28">
            <v>16.272924456703713</v>
          </cell>
        </row>
        <row r="29">
          <cell r="A29" t="str">
            <v>Ortho Biotech Zug</v>
          </cell>
          <cell r="C29">
            <v>7682</v>
          </cell>
          <cell r="D29">
            <v>9745</v>
          </cell>
          <cell r="E29">
            <v>7775</v>
          </cell>
          <cell r="G29">
            <v>-2063</v>
          </cell>
          <cell r="H29">
            <v>-21.16983068240123</v>
          </cell>
          <cell r="I29">
            <v>-2815.7789203084835</v>
          </cell>
          <cell r="K29">
            <v>-28.894601542416453</v>
          </cell>
          <cell r="L29">
            <v>752.77892030848363</v>
          </cell>
          <cell r="N29">
            <v>7.7247708600152283</v>
          </cell>
          <cell r="O29">
            <v>-93</v>
          </cell>
          <cell r="Q29">
            <v>-1.1961414790996785</v>
          </cell>
          <cell r="R29">
            <v>-1387.4361411429252</v>
          </cell>
          <cell r="U29">
            <v>-17.844837828204827</v>
          </cell>
          <cell r="V29">
            <v>1294.4361411429252</v>
          </cell>
          <cell r="X29">
            <v>16.648696349105148</v>
          </cell>
        </row>
        <row r="30">
          <cell r="A30" t="str">
            <v>OBII Sourcing</v>
          </cell>
          <cell r="B30" t="str">
            <v>OBII Sourcing</v>
          </cell>
          <cell r="C30">
            <v>7682</v>
          </cell>
          <cell r="D30">
            <v>9745</v>
          </cell>
          <cell r="E30">
            <v>7775</v>
          </cell>
          <cell r="G30">
            <v>-2063</v>
          </cell>
          <cell r="H30">
            <v>-21.16983068240123</v>
          </cell>
          <cell r="J30">
            <v>-2815.7789203084835</v>
          </cell>
          <cell r="L30">
            <v>-28.894601542416453</v>
          </cell>
          <cell r="N30">
            <v>752.77892030848363</v>
          </cell>
          <cell r="Q30">
            <v>7.7247708600152283</v>
          </cell>
          <cell r="S30">
            <v>-93</v>
          </cell>
          <cell r="V30">
            <v>-1.1961414790996785</v>
          </cell>
          <cell r="X30">
            <v>-1387.4361411429252</v>
          </cell>
          <cell r="Z30">
            <v>-17.844837828204827</v>
          </cell>
          <cell r="AA30">
            <v>1294.4361411429252</v>
          </cell>
          <cell r="AC30">
            <v>16.648696349105148</v>
          </cell>
        </row>
        <row r="31">
          <cell r="A31" t="str">
            <v>Ttl Webb</v>
          </cell>
          <cell r="B31" t="str">
            <v>Ttl Webb</v>
          </cell>
          <cell r="C31">
            <v>169842</v>
          </cell>
          <cell r="D31">
            <v>197332</v>
          </cell>
          <cell r="E31">
            <v>180918</v>
          </cell>
          <cell r="G31">
            <v>-27490</v>
          </cell>
          <cell r="H31">
            <v>-13.930837370522775</v>
          </cell>
          <cell r="J31">
            <v>-45590.543711915932</v>
          </cell>
          <cell r="L31">
            <v>-23.103472174769394</v>
          </cell>
          <cell r="N31">
            <v>18100.54371191594</v>
          </cell>
          <cell r="Q31">
            <v>9.1726348042466199</v>
          </cell>
          <cell r="S31">
            <v>-11076</v>
          </cell>
          <cell r="V31">
            <v>-6.1221105694292444</v>
          </cell>
          <cell r="X31">
            <v>-38792.524048715939</v>
          </cell>
          <cell r="Z31">
            <v>-21.442047805478698</v>
          </cell>
          <cell r="AA31">
            <v>27716.524048715943</v>
          </cell>
          <cell r="AC31">
            <v>15.319937236049455</v>
          </cell>
        </row>
        <row r="32">
          <cell r="A32" t="str">
            <v>Ortho Biotech USA</v>
          </cell>
          <cell r="C32">
            <v>744053</v>
          </cell>
          <cell r="D32">
            <v>877818</v>
          </cell>
          <cell r="E32">
            <v>790505</v>
          </cell>
          <cell r="G32">
            <v>-133765</v>
          </cell>
          <cell r="H32">
            <v>-15.23835236916992</v>
          </cell>
          <cell r="I32">
            <v>-133765</v>
          </cell>
          <cell r="K32">
            <v>-15.238352369169919</v>
          </cell>
          <cell r="L32">
            <v>-1.8626451492309571E-11</v>
          </cell>
          <cell r="N32">
            <v>-6.8212102632969615E-15</v>
          </cell>
          <cell r="O32">
            <v>-46452</v>
          </cell>
          <cell r="Q32">
            <v>-5.8762436670229787</v>
          </cell>
          <cell r="R32">
            <v>-46452</v>
          </cell>
          <cell r="U32">
            <v>-5.8762436670229787</v>
          </cell>
          <cell r="V32">
            <v>0</v>
          </cell>
          <cell r="X32">
            <v>0</v>
          </cell>
        </row>
        <row r="33">
          <cell r="A33" t="str">
            <v>Total OBI USA</v>
          </cell>
          <cell r="B33" t="str">
            <v>Total OBI USA</v>
          </cell>
          <cell r="C33">
            <v>744053</v>
          </cell>
          <cell r="D33">
            <v>877818</v>
          </cell>
          <cell r="E33">
            <v>790505</v>
          </cell>
          <cell r="G33">
            <v>-133765</v>
          </cell>
          <cell r="H33">
            <v>-15.23835236916992</v>
          </cell>
          <cell r="J33">
            <v>-133765</v>
          </cell>
          <cell r="L33">
            <v>-15.238352369169919</v>
          </cell>
          <cell r="N33">
            <v>-1.8626451492309571E-11</v>
          </cell>
          <cell r="Q33">
            <v>-6.8212102632969615E-15</v>
          </cell>
          <cell r="S33">
            <v>-46452</v>
          </cell>
          <cell r="V33">
            <v>-5.8762436670229787</v>
          </cell>
          <cell r="X33">
            <v>-46452</v>
          </cell>
          <cell r="Z33">
            <v>-5.8762436670229787</v>
          </cell>
          <cell r="AA33">
            <v>0</v>
          </cell>
          <cell r="AC33">
            <v>0</v>
          </cell>
        </row>
        <row r="34">
          <cell r="A34" t="str">
            <v>Centocor USA</v>
          </cell>
          <cell r="C34">
            <v>495074</v>
          </cell>
          <cell r="D34">
            <v>510836</v>
          </cell>
          <cell r="E34">
            <v>413127</v>
          </cell>
          <cell r="G34">
            <v>-15762</v>
          </cell>
          <cell r="H34">
            <v>-3.0855303854857534</v>
          </cell>
          <cell r="I34">
            <v>-15762</v>
          </cell>
          <cell r="K34">
            <v>-3.0855303854857534</v>
          </cell>
          <cell r="L34">
            <v>0</v>
          </cell>
          <cell r="N34">
            <v>0</v>
          </cell>
          <cell r="O34">
            <v>81947</v>
          </cell>
          <cell r="Q34">
            <v>19.835788994667499</v>
          </cell>
          <cell r="R34">
            <v>81947</v>
          </cell>
          <cell r="U34">
            <v>19.835788994667496</v>
          </cell>
          <cell r="V34">
            <v>9.3132257461547854E-12</v>
          </cell>
          <cell r="X34">
            <v>0</v>
          </cell>
        </row>
        <row r="35">
          <cell r="A35" t="str">
            <v>Scios Inc USA</v>
          </cell>
          <cell r="C35">
            <v>32004</v>
          </cell>
          <cell r="D35">
            <v>0</v>
          </cell>
          <cell r="E35">
            <v>0</v>
          </cell>
          <cell r="G35">
            <v>32004</v>
          </cell>
          <cell r="H35">
            <v>0</v>
          </cell>
          <cell r="I35">
            <v>32004</v>
          </cell>
          <cell r="K35">
            <v>0</v>
          </cell>
          <cell r="L35">
            <v>0</v>
          </cell>
          <cell r="N35">
            <v>0</v>
          </cell>
          <cell r="O35">
            <v>32004</v>
          </cell>
          <cell r="Q35">
            <v>0</v>
          </cell>
          <cell r="R35">
            <v>32004</v>
          </cell>
          <cell r="U35">
            <v>0</v>
          </cell>
          <cell r="V35">
            <v>0</v>
          </cell>
          <cell r="X35">
            <v>0</v>
          </cell>
        </row>
        <row r="36">
          <cell r="A36" t="str">
            <v>Ttl Scodari</v>
          </cell>
          <cell r="B36" t="str">
            <v>Ttl Scodari</v>
          </cell>
          <cell r="C36">
            <v>1440973</v>
          </cell>
          <cell r="D36">
            <v>1585986</v>
          </cell>
          <cell r="E36">
            <v>1384550</v>
          </cell>
          <cell r="G36">
            <v>-145013</v>
          </cell>
          <cell r="H36">
            <v>-9.1433972304925764</v>
          </cell>
          <cell r="J36">
            <v>-163113.5437119159</v>
          </cell>
          <cell r="L36">
            <v>-10.284677400173514</v>
          </cell>
          <cell r="N36">
            <v>18100.543711915911</v>
          </cell>
          <cell r="Q36">
            <v>1.1412801696809367</v>
          </cell>
          <cell r="S36">
            <v>56423</v>
          </cell>
          <cell r="V36">
            <v>4.0751868838250696</v>
          </cell>
          <cell r="X36">
            <v>28706.47595128405</v>
          </cell>
          <cell r="Z36">
            <v>2.0733433932529741</v>
          </cell>
          <cell r="AA36">
            <v>27716.524048715946</v>
          </cell>
          <cell r="AC36">
            <v>2.0018434905720959</v>
          </cell>
        </row>
        <row r="37">
          <cell r="A37" t="str">
            <v>Jan-Cil Denmark</v>
          </cell>
          <cell r="C37">
            <v>8622</v>
          </cell>
          <cell r="D37">
            <v>8101</v>
          </cell>
          <cell r="E37">
            <v>6834</v>
          </cell>
          <cell r="G37">
            <v>521</v>
          </cell>
          <cell r="H37">
            <v>6.4313047771880019</v>
          </cell>
          <cell r="I37">
            <v>-441.00389915518321</v>
          </cell>
          <cell r="K37">
            <v>-5.44382050555713</v>
          </cell>
          <cell r="L37">
            <v>962.00389915518315</v>
          </cell>
          <cell r="N37">
            <v>11.875125282745135</v>
          </cell>
          <cell r="O37">
            <v>1788</v>
          </cell>
          <cell r="Q37">
            <v>26.163301141352065</v>
          </cell>
          <cell r="R37">
            <v>150.28030616839266</v>
          </cell>
          <cell r="U37">
            <v>2.1990094552003607</v>
          </cell>
          <cell r="V37">
            <v>1637.7196938316074</v>
          </cell>
          <cell r="X37">
            <v>23.964291686151697</v>
          </cell>
        </row>
        <row r="38">
          <cell r="A38" t="str">
            <v>Jan-Cil Finland</v>
          </cell>
          <cell r="C38">
            <v>8965</v>
          </cell>
          <cell r="D38">
            <v>8396</v>
          </cell>
          <cell r="E38">
            <v>6922</v>
          </cell>
          <cell r="G38">
            <v>569</v>
          </cell>
          <cell r="H38">
            <v>6.7770366841353029</v>
          </cell>
          <cell r="I38">
            <v>-420.85213032581441</v>
          </cell>
          <cell r="K38">
            <v>-5.0125313283208008</v>
          </cell>
          <cell r="L38">
            <v>989.85213032581441</v>
          </cell>
          <cell r="N38">
            <v>11.789568012456105</v>
          </cell>
          <cell r="O38">
            <v>2043</v>
          </cell>
          <cell r="Q38">
            <v>29.514591158624675</v>
          </cell>
          <cell r="R38">
            <v>379.81550695825058</v>
          </cell>
          <cell r="U38">
            <v>5.4870775347912533</v>
          </cell>
          <cell r="V38">
            <v>1663.1844930417496</v>
          </cell>
          <cell r="X38">
            <v>24.027513623833421</v>
          </cell>
        </row>
        <row r="39">
          <cell r="A39" t="str">
            <v>Jan-Cil Norway</v>
          </cell>
          <cell r="C39">
            <v>6491</v>
          </cell>
          <cell r="D39">
            <v>7607</v>
          </cell>
          <cell r="E39">
            <v>5757</v>
          </cell>
          <cell r="G39">
            <v>-1116</v>
          </cell>
          <cell r="H39">
            <v>-14.670698041277772</v>
          </cell>
          <cell r="I39">
            <v>-1366.5547904568418</v>
          </cell>
          <cell r="K39">
            <v>-17.964437892163033</v>
          </cell>
          <cell r="L39">
            <v>250.55479045684189</v>
          </cell>
          <cell r="N39">
            <v>3.2937398508852609</v>
          </cell>
          <cell r="O39">
            <v>734</v>
          </cell>
          <cell r="Q39">
            <v>12.749696022233802</v>
          </cell>
          <cell r="R39">
            <v>-269.73911681149735</v>
          </cell>
          <cell r="U39">
            <v>-4.6854110962566855</v>
          </cell>
          <cell r="V39">
            <v>1003.7391168114974</v>
          </cell>
          <cell r="X39">
            <v>17.435107118490489</v>
          </cell>
        </row>
        <row r="40">
          <cell r="A40" t="str">
            <v>Jan-Cil Sweden</v>
          </cell>
          <cell r="C40">
            <v>18394</v>
          </cell>
          <cell r="D40">
            <v>19178</v>
          </cell>
          <cell r="E40">
            <v>16673</v>
          </cell>
          <cell r="G40">
            <v>-784</v>
          </cell>
          <cell r="H40">
            <v>-4.0880175200750868</v>
          </cell>
          <cell r="I40">
            <v>-2742.5862194089423</v>
          </cell>
          <cell r="K40">
            <v>-14.300689432729913</v>
          </cell>
          <cell r="L40">
            <v>1958.5862194089423</v>
          </cell>
          <cell r="N40">
            <v>10.212671912654825</v>
          </cell>
          <cell r="O40">
            <v>1721</v>
          </cell>
          <cell r="Q40">
            <v>10.322077610508009</v>
          </cell>
          <cell r="R40">
            <v>-1769.3076368529828</v>
          </cell>
          <cell r="U40">
            <v>-10.611813332051716</v>
          </cell>
          <cell r="V40">
            <v>3490.3076368529828</v>
          </cell>
          <cell r="X40">
            <v>20.933890942559728</v>
          </cell>
        </row>
        <row r="41">
          <cell r="A41" t="str">
            <v>Ttl Scandanavia</v>
          </cell>
          <cell r="B41" t="str">
            <v>Ttl Scandanavia</v>
          </cell>
          <cell r="C41">
            <v>42472</v>
          </cell>
          <cell r="D41">
            <v>43282</v>
          </cell>
          <cell r="E41">
            <v>36186</v>
          </cell>
          <cell r="G41">
            <v>-810</v>
          </cell>
          <cell r="H41">
            <v>-1.8714477149854443</v>
          </cell>
          <cell r="J41">
            <v>-4970.997039346782</v>
          </cell>
          <cell r="L41">
            <v>-11.485137099364129</v>
          </cell>
          <cell r="N41">
            <v>4160.9970393467811</v>
          </cell>
          <cell r="Q41">
            <v>9.6136893843786844</v>
          </cell>
          <cell r="S41">
            <v>6286</v>
          </cell>
          <cell r="V41">
            <v>17.371359089150499</v>
          </cell>
          <cell r="X41">
            <v>-1508.9509405378369</v>
          </cell>
          <cell r="Z41">
            <v>-4.1699854654779118</v>
          </cell>
          <cell r="AA41">
            <v>7794.9509405378367</v>
          </cell>
          <cell r="AC41">
            <v>21.541344554628409</v>
          </cell>
        </row>
        <row r="42">
          <cell r="A42" t="str">
            <v>Jan-Cil Poland</v>
          </cell>
          <cell r="C42">
            <v>26120</v>
          </cell>
          <cell r="D42">
            <v>24999</v>
          </cell>
          <cell r="E42">
            <v>21976</v>
          </cell>
          <cell r="G42">
            <v>1121</v>
          </cell>
          <cell r="H42">
            <v>4.4841793671746872</v>
          </cell>
          <cell r="I42">
            <v>558.50047306577142</v>
          </cell>
          <cell r="K42">
            <v>2.2340912559133219</v>
          </cell>
          <cell r="L42">
            <v>562.49952693422858</v>
          </cell>
          <cell r="N42">
            <v>2.2500881112613658</v>
          </cell>
          <cell r="O42">
            <v>4144</v>
          </cell>
          <cell r="Q42">
            <v>18.856934838005095</v>
          </cell>
          <cell r="R42">
            <v>2819.5427108596068</v>
          </cell>
          <cell r="U42">
            <v>12.83009970358394</v>
          </cell>
          <cell r="V42">
            <v>1324.4572891403927</v>
          </cell>
          <cell r="X42">
            <v>6.0268351344211606</v>
          </cell>
        </row>
        <row r="43">
          <cell r="A43" t="str">
            <v>Jan-Cil Czech Rep</v>
          </cell>
          <cell r="C43">
            <v>8856</v>
          </cell>
          <cell r="D43">
            <v>9257</v>
          </cell>
          <cell r="E43">
            <v>7489</v>
          </cell>
          <cell r="G43">
            <v>-401</v>
          </cell>
          <cell r="H43">
            <v>-4.3318569731014369</v>
          </cell>
          <cell r="I43">
            <v>-1168.2014475143587</v>
          </cell>
          <cell r="K43">
            <v>-12.619654828933335</v>
          </cell>
          <cell r="L43">
            <v>767.20144751435885</v>
          </cell>
          <cell r="N43">
            <v>8.2877978558318972</v>
          </cell>
          <cell r="O43">
            <v>1367</v>
          </cell>
          <cell r="Q43">
            <v>18.253438376285217</v>
          </cell>
          <cell r="R43">
            <v>-45.405567966314159</v>
          </cell>
          <cell r="U43">
            <v>-0.60629680820288634</v>
          </cell>
          <cell r="V43">
            <v>1412.4055679663143</v>
          </cell>
          <cell r="X43">
            <v>18.859735184488105</v>
          </cell>
        </row>
        <row r="44">
          <cell r="A44" t="str">
            <v>Jan-Cil E Europe</v>
          </cell>
          <cell r="C44">
            <v>21340</v>
          </cell>
          <cell r="D44">
            <v>22001</v>
          </cell>
          <cell r="E44">
            <v>30533</v>
          </cell>
          <cell r="G44">
            <v>-661</v>
          </cell>
          <cell r="H44">
            <v>-3.0044088905049775</v>
          </cell>
          <cell r="I44">
            <v>-3143.1431368977142</v>
          </cell>
          <cell r="K44">
            <v>-14.286364878404228</v>
          </cell>
          <cell r="L44">
            <v>2482.1431368977132</v>
          </cell>
          <cell r="N44">
            <v>11.28195598789925</v>
          </cell>
          <cell r="O44">
            <v>-9193</v>
          </cell>
          <cell r="Q44">
            <v>-30.108407297022893</v>
          </cell>
          <cell r="R44">
            <v>-13264.486477552737</v>
          </cell>
          <cell r="U44">
            <v>-43.443115571849269</v>
          </cell>
          <cell r="V44">
            <v>4071.4864775527362</v>
          </cell>
          <cell r="X44">
            <v>13.334708274826376</v>
          </cell>
        </row>
        <row r="45">
          <cell r="A45" t="str">
            <v>Jan-Cil Russia</v>
          </cell>
          <cell r="C45">
            <v>13453</v>
          </cell>
          <cell r="D45">
            <v>12756</v>
          </cell>
          <cell r="E45">
            <v>0</v>
          </cell>
          <cell r="G45">
            <v>697</v>
          </cell>
          <cell r="H45">
            <v>5.4640953276889306</v>
          </cell>
          <cell r="I45">
            <v>697</v>
          </cell>
          <cell r="K45">
            <v>5.4640953276889306</v>
          </cell>
          <cell r="L45">
            <v>0</v>
          </cell>
          <cell r="N45">
            <v>0</v>
          </cell>
          <cell r="O45">
            <v>13453</v>
          </cell>
          <cell r="Q45">
            <v>0</v>
          </cell>
          <cell r="R45">
            <v>13453</v>
          </cell>
          <cell r="U45">
            <v>0</v>
          </cell>
          <cell r="V45">
            <v>0</v>
          </cell>
          <cell r="X45">
            <v>0</v>
          </cell>
        </row>
        <row r="46">
          <cell r="A46" t="str">
            <v>Jan-Cil Hungary</v>
          </cell>
          <cell r="C46">
            <v>10023</v>
          </cell>
          <cell r="D46">
            <v>10773</v>
          </cell>
          <cell r="E46">
            <v>7023</v>
          </cell>
          <cell r="G46">
            <v>-750</v>
          </cell>
          <cell r="H46">
            <v>-6.961849067112226</v>
          </cell>
          <cell r="I46">
            <v>-1419.1546638582863</v>
          </cell>
          <cell r="K46">
            <v>-13.173254096893032</v>
          </cell>
          <cell r="L46">
            <v>669.15466385828654</v>
          </cell>
          <cell r="N46">
            <v>6.2114050297808063</v>
          </cell>
          <cell r="O46">
            <v>3000</v>
          </cell>
          <cell r="Q46">
            <v>42.716787697565152</v>
          </cell>
          <cell r="R46">
            <v>1328.2210260738639</v>
          </cell>
          <cell r="U46">
            <v>18.912445195413127</v>
          </cell>
          <cell r="V46">
            <v>1671.7789739261361</v>
          </cell>
          <cell r="X46">
            <v>23.804342502152021</v>
          </cell>
        </row>
        <row r="47">
          <cell r="A47" t="str">
            <v>Ttl New Europe</v>
          </cell>
          <cell r="B47" t="str">
            <v>Ttl New Europe</v>
          </cell>
          <cell r="C47">
            <v>79792</v>
          </cell>
          <cell r="D47">
            <v>79786</v>
          </cell>
          <cell r="E47">
            <v>67021</v>
          </cell>
          <cell r="G47">
            <v>6</v>
          </cell>
          <cell r="H47">
            <v>7.5201163111322791E-3</v>
          </cell>
          <cell r="J47">
            <v>-4474.9987752045881</v>
          </cell>
          <cell r="L47">
            <v>-5.6087518802854985</v>
          </cell>
          <cell r="N47">
            <v>4480.9987752045881</v>
          </cell>
          <cell r="Q47">
            <v>5.6162719965966303</v>
          </cell>
          <cell r="S47">
            <v>12771</v>
          </cell>
          <cell r="V47">
            <v>19.055221497739517</v>
          </cell>
          <cell r="X47">
            <v>4290.8716914144206</v>
          </cell>
          <cell r="Z47">
            <v>6.4022794219937342</v>
          </cell>
          <cell r="AA47">
            <v>8480.1283085855794</v>
          </cell>
          <cell r="AC47">
            <v>12.652942075745777</v>
          </cell>
        </row>
        <row r="48">
          <cell r="A48" t="str">
            <v>Jan-Cil Greece</v>
          </cell>
          <cell r="C48">
            <v>51147</v>
          </cell>
          <cell r="D48">
            <v>46585</v>
          </cell>
          <cell r="E48">
            <v>38168</v>
          </cell>
          <cell r="G48">
            <v>4562</v>
          </cell>
          <cell r="H48">
            <v>9.7928517763228502</v>
          </cell>
          <cell r="I48">
            <v>-1079.154370644412</v>
          </cell>
          <cell r="K48">
            <v>-2.3165275746364968</v>
          </cell>
          <cell r="L48">
            <v>5641.1543706444118</v>
          </cell>
          <cell r="N48">
            <v>12.109379350959347</v>
          </cell>
          <cell r="O48">
            <v>12979</v>
          </cell>
          <cell r="Q48">
            <v>34.004925592119051</v>
          </cell>
          <cell r="R48">
            <v>3432.2620716137085</v>
          </cell>
          <cell r="U48">
            <v>8.992512239608331</v>
          </cell>
          <cell r="V48">
            <v>9546.737928386292</v>
          </cell>
          <cell r="X48">
            <v>25.012413352510716</v>
          </cell>
        </row>
        <row r="49">
          <cell r="A49" t="str">
            <v>Jan-Cil Italy</v>
          </cell>
          <cell r="C49">
            <v>74064</v>
          </cell>
          <cell r="D49">
            <v>59957</v>
          </cell>
          <cell r="E49">
            <v>49571</v>
          </cell>
          <cell r="G49">
            <v>14107</v>
          </cell>
          <cell r="H49">
            <v>23.528528778958254</v>
          </cell>
          <cell r="I49">
            <v>6049.1068903855476</v>
          </cell>
          <cell r="K49">
            <v>10.089075321289505</v>
          </cell>
          <cell r="L49">
            <v>8057.8931096144534</v>
          </cell>
          <cell r="N49">
            <v>13.439453457668751</v>
          </cell>
          <cell r="O49">
            <v>24493</v>
          </cell>
          <cell r="Q49">
            <v>49.409937261705437</v>
          </cell>
          <cell r="R49">
            <v>10773.834956479957</v>
          </cell>
          <cell r="U49">
            <v>21.734148910612976</v>
          </cell>
          <cell r="V49">
            <v>13719.165043520043</v>
          </cell>
          <cell r="X49">
            <v>27.675788351092464</v>
          </cell>
        </row>
        <row r="50">
          <cell r="A50" t="str">
            <v>Ttl Cermak</v>
          </cell>
          <cell r="B50" t="str">
            <v>Ttl Cermak</v>
          </cell>
          <cell r="C50">
            <v>247475</v>
          </cell>
          <cell r="D50">
            <v>229610</v>
          </cell>
          <cell r="E50">
            <v>190946</v>
          </cell>
          <cell r="G50">
            <v>17865</v>
          </cell>
          <cell r="H50">
            <v>7.7805844693175397</v>
          </cell>
          <cell r="J50">
            <v>-4476.0432948102325</v>
          </cell>
          <cell r="L50">
            <v>-1.9494113038675289</v>
          </cell>
          <cell r="N50">
            <v>22341.043294810235</v>
          </cell>
          <cell r="Q50">
            <v>9.7299957731850686</v>
          </cell>
          <cell r="S50">
            <v>56529</v>
          </cell>
          <cell r="V50">
            <v>29.604704995129513</v>
          </cell>
          <cell r="X50">
            <v>16988.01777897025</v>
          </cell>
          <cell r="Z50">
            <v>8.8967654619474921</v>
          </cell>
          <cell r="AA50">
            <v>39540.98222102975</v>
          </cell>
          <cell r="AC50">
            <v>20.707939533182024</v>
          </cell>
        </row>
        <row r="51">
          <cell r="A51" t="str">
            <v>Jan-Cil France</v>
          </cell>
          <cell r="C51">
            <v>135400</v>
          </cell>
          <cell r="D51">
            <v>128441</v>
          </cell>
          <cell r="E51">
            <v>104693</v>
          </cell>
          <cell r="G51">
            <v>6959</v>
          </cell>
          <cell r="H51">
            <v>5.4180518681729364</v>
          </cell>
          <cell r="I51">
            <v>-8349.7070851276276</v>
          </cell>
          <cell r="K51">
            <v>-6.5008113337077944</v>
          </cell>
          <cell r="L51">
            <v>15308.707085127631</v>
          </cell>
          <cell r="N51">
            <v>11.918863201880731</v>
          </cell>
          <cell r="O51">
            <v>30707</v>
          </cell>
          <cell r="Q51">
            <v>29.330518754835566</v>
          </cell>
          <cell r="R51">
            <v>5547.3860745036018</v>
          </cell>
          <cell r="U51">
            <v>5.2987172728870142</v>
          </cell>
          <cell r="V51">
            <v>25159.613925496396</v>
          </cell>
          <cell r="X51">
            <v>24.031801481948555</v>
          </cell>
        </row>
        <row r="52">
          <cell r="A52" t="str">
            <v>Ttl Pharm France</v>
          </cell>
          <cell r="B52" t="str">
            <v>Ttl Pharm France</v>
          </cell>
          <cell r="C52">
            <v>135400</v>
          </cell>
          <cell r="D52">
            <v>128441</v>
          </cell>
          <cell r="E52">
            <v>104693</v>
          </cell>
          <cell r="G52">
            <v>6959</v>
          </cell>
          <cell r="H52">
            <v>5.4180518681729364</v>
          </cell>
          <cell r="J52">
            <v>-8349.7070851276276</v>
          </cell>
          <cell r="L52">
            <v>-6.5008113337077953</v>
          </cell>
          <cell r="N52">
            <v>15308.707085127631</v>
          </cell>
          <cell r="Q52">
            <v>11.918863201880734</v>
          </cell>
          <cell r="S52">
            <v>30707</v>
          </cell>
          <cell r="V52">
            <v>29.330518754835566</v>
          </cell>
          <cell r="X52">
            <v>5547.3860745036018</v>
          </cell>
          <cell r="Z52">
            <v>5.298717272887016</v>
          </cell>
          <cell r="AA52">
            <v>25159.613925496396</v>
          </cell>
          <cell r="AC52">
            <v>24.031801481948555</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QTD
Elimination: Exclude All
Non-Operating Co's: Excluded</v>
          </cell>
          <cell r="T55" t="str">
            <v xml:space="preserve">Page 2 of 3
Date : 07/07/03
Time : 11:14:40
</v>
          </cell>
        </row>
        <row r="59">
          <cell r="G59" t="str">
            <v>2003 JUN ACTUAL vs 2003 JUN BPY1</v>
          </cell>
          <cell r="O59" t="str">
            <v xml:space="preserve">2003 JUN ACTUAL vs 2002 JUN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JUN ACTUAL</v>
          </cell>
          <cell r="D62" t="str">
            <v>JUN BPY1</v>
          </cell>
          <cell r="E62" t="str">
            <v>JUN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76712</v>
          </cell>
          <cell r="D65">
            <v>70839</v>
          </cell>
          <cell r="E65">
            <v>55024</v>
          </cell>
          <cell r="G65">
            <v>5873</v>
          </cell>
          <cell r="H65">
            <v>8.2906308671776845</v>
          </cell>
          <cell r="I65">
            <v>3775.6867373474688</v>
          </cell>
          <cell r="K65">
            <v>5.3299548798648608</v>
          </cell>
          <cell r="L65">
            <v>2097.3132626525312</v>
          </cell>
          <cell r="N65">
            <v>2.9606759873128214</v>
          </cell>
          <cell r="O65">
            <v>21688</v>
          </cell>
          <cell r="Q65">
            <v>39.415527769700496</v>
          </cell>
          <cell r="R65">
            <v>14167.008225866368</v>
          </cell>
          <cell r="U65">
            <v>25.746961736453855</v>
          </cell>
          <cell r="V65">
            <v>7520.9917741336321</v>
          </cell>
          <cell r="X65">
            <v>13.668566033246643</v>
          </cell>
        </row>
        <row r="66">
          <cell r="A66" t="str">
            <v>Jan-Cil So. Africa</v>
          </cell>
          <cell r="C66">
            <v>11287</v>
          </cell>
          <cell r="D66">
            <v>8906</v>
          </cell>
          <cell r="E66">
            <v>8079</v>
          </cell>
          <cell r="G66">
            <v>2381</v>
          </cell>
          <cell r="H66">
            <v>26.734785537839656</v>
          </cell>
          <cell r="I66">
            <v>63.846737428223413</v>
          </cell>
          <cell r="K66">
            <v>0.71689577170697749</v>
          </cell>
          <cell r="L66">
            <v>2317.1532625717768</v>
          </cell>
          <cell r="N66">
            <v>26.017889766132676</v>
          </cell>
          <cell r="O66">
            <v>3208</v>
          </cell>
          <cell r="Q66">
            <v>39.707884639188016</v>
          </cell>
          <cell r="R66">
            <v>120.1211908686047</v>
          </cell>
          <cell r="U66">
            <v>1.4868324157520079</v>
          </cell>
          <cell r="V66">
            <v>3087.8788091313954</v>
          </cell>
          <cell r="X66">
            <v>38.221052223436011</v>
          </cell>
        </row>
        <row r="67">
          <cell r="A67" t="str">
            <v>Ttl McDonald</v>
          </cell>
          <cell r="B67" t="str">
            <v>Ttl McDonald</v>
          </cell>
          <cell r="C67">
            <v>87999</v>
          </cell>
          <cell r="D67">
            <v>79745</v>
          </cell>
          <cell r="E67">
            <v>63103</v>
          </cell>
          <cell r="G67">
            <v>8254</v>
          </cell>
          <cell r="H67">
            <v>10.350492193867954</v>
          </cell>
          <cell r="J67">
            <v>3839.533474775692</v>
          </cell>
          <cell r="L67">
            <v>4.8147639034117411</v>
          </cell>
          <cell r="N67">
            <v>4414.4665252243085</v>
          </cell>
          <cell r="Q67">
            <v>5.5357282904562162</v>
          </cell>
          <cell r="S67">
            <v>24896</v>
          </cell>
          <cell r="V67">
            <v>39.452957862542192</v>
          </cell>
          <cell r="X67">
            <v>14287.129416734972</v>
          </cell>
          <cell r="Z67">
            <v>22.640967016995983</v>
          </cell>
          <cell r="AA67">
            <v>10608.870583265027</v>
          </cell>
          <cell r="AC67">
            <v>16.811990845546205</v>
          </cell>
        </row>
        <row r="68">
          <cell r="A68" t="str">
            <v>Jan-Cil Austria</v>
          </cell>
          <cell r="C68">
            <v>22666</v>
          </cell>
          <cell r="D68">
            <v>25328</v>
          </cell>
          <cell r="E68">
            <v>22195</v>
          </cell>
          <cell r="G68">
            <v>-2662</v>
          </cell>
          <cell r="H68">
            <v>-10.51010739102969</v>
          </cell>
          <cell r="I68">
            <v>-5191.0426836504612</v>
          </cell>
          <cell r="K68">
            <v>-20.495272756042564</v>
          </cell>
          <cell r="L68">
            <v>2529.0426836504603</v>
          </cell>
          <cell r="N68">
            <v>9.9851653650128718</v>
          </cell>
          <cell r="O68">
            <v>471</v>
          </cell>
          <cell r="Q68">
            <v>2.1220995719756699</v>
          </cell>
          <cell r="R68">
            <v>-3768.2357072042296</v>
          </cell>
          <cell r="U68">
            <v>-16.977858559153997</v>
          </cell>
          <cell r="V68">
            <v>4239.2357072042296</v>
          </cell>
          <cell r="X68">
            <v>19.099958131129672</v>
          </cell>
        </row>
        <row r="69">
          <cell r="A69" t="str">
            <v>Jan-Cil Germany</v>
          </cell>
          <cell r="C69">
            <v>105204</v>
          </cell>
          <cell r="D69">
            <v>86249</v>
          </cell>
          <cell r="E69">
            <v>71823</v>
          </cell>
          <cell r="G69">
            <v>18955</v>
          </cell>
          <cell r="H69">
            <v>21.977066400769864</v>
          </cell>
          <cell r="I69">
            <v>7295.5489735934107</v>
          </cell>
          <cell r="K69">
            <v>8.4587055775642739</v>
          </cell>
          <cell r="L69">
            <v>11659.45102640659</v>
          </cell>
          <cell r="N69">
            <v>13.518360823205594</v>
          </cell>
          <cell r="O69">
            <v>33381</v>
          </cell>
          <cell r="Q69">
            <v>46.476755356919092</v>
          </cell>
          <cell r="R69">
            <v>13804.742526210941</v>
          </cell>
          <cell r="U69">
            <v>19.220503914081757</v>
          </cell>
          <cell r="V69">
            <v>19576.257473789065</v>
          </cell>
          <cell r="X69">
            <v>27.256251442837339</v>
          </cell>
        </row>
        <row r="70">
          <cell r="A70" t="str">
            <v>Jan-Cil Switzerland</v>
          </cell>
          <cell r="C70">
            <v>19376</v>
          </cell>
          <cell r="D70">
            <v>18022</v>
          </cell>
          <cell r="E70">
            <v>15744</v>
          </cell>
          <cell r="G70">
            <v>1354</v>
          </cell>
          <cell r="H70">
            <v>7.5130396182443668</v>
          </cell>
          <cell r="I70">
            <v>-290.19284685913465</v>
          </cell>
          <cell r="K70">
            <v>-1.6102144426763658</v>
          </cell>
          <cell r="L70">
            <v>1644.1928468591348</v>
          </cell>
          <cell r="N70">
            <v>9.1232540609207327</v>
          </cell>
          <cell r="O70">
            <v>3632</v>
          </cell>
          <cell r="Q70">
            <v>23.069105691056912</v>
          </cell>
          <cell r="R70">
            <v>508.17378860754457</v>
          </cell>
          <cell r="U70">
            <v>3.2277298565011723</v>
          </cell>
          <cell r="V70">
            <v>3123.8262113924557</v>
          </cell>
          <cell r="X70">
            <v>19.841375834555745</v>
          </cell>
        </row>
        <row r="71">
          <cell r="A71" t="str">
            <v>Ttl Peeters</v>
          </cell>
          <cell r="B71" t="str">
            <v>Ttl Peeters</v>
          </cell>
          <cell r="C71">
            <v>147246</v>
          </cell>
          <cell r="D71">
            <v>129599</v>
          </cell>
          <cell r="E71">
            <v>109762</v>
          </cell>
          <cell r="G71">
            <v>17647</v>
          </cell>
          <cell r="H71">
            <v>13.61661741217139</v>
          </cell>
          <cell r="J71">
            <v>1814.3134430838149</v>
          </cell>
          <cell r="L71">
            <v>1.3999440142931778</v>
          </cell>
          <cell r="N71">
            <v>15832.686556916186</v>
          </cell>
          <cell r="Q71">
            <v>12.216673397878212</v>
          </cell>
          <cell r="S71">
            <v>37484</v>
          </cell>
          <cell r="V71">
            <v>34.150252364206189</v>
          </cell>
          <cell r="X71">
            <v>10544.680607614255</v>
          </cell>
          <cell r="Z71">
            <v>9.6068590291851947</v>
          </cell>
          <cell r="AA71">
            <v>26939.319392385743</v>
          </cell>
          <cell r="AC71">
            <v>24.543393335020994</v>
          </cell>
        </row>
        <row r="72">
          <cell r="A72" t="str">
            <v>Jan-Cil Portugal</v>
          </cell>
          <cell r="C72">
            <v>18113</v>
          </cell>
          <cell r="D72">
            <v>18224</v>
          </cell>
          <cell r="E72">
            <v>14735</v>
          </cell>
          <cell r="G72">
            <v>-111</v>
          </cell>
          <cell r="H72">
            <v>-0.6090869183494293</v>
          </cell>
          <cell r="I72">
            <v>-2133.3312805850328</v>
          </cell>
          <cell r="K72">
            <v>-11.70616374333315</v>
          </cell>
          <cell r="L72">
            <v>2022.3312805850328</v>
          </cell>
          <cell r="N72">
            <v>11.097076824983723</v>
          </cell>
          <cell r="O72">
            <v>3378</v>
          </cell>
          <cell r="Q72">
            <v>22.925008483203257</v>
          </cell>
          <cell r="R72">
            <v>-18.329394203259113</v>
          </cell>
          <cell r="U72">
            <v>-0.12439358129120537</v>
          </cell>
          <cell r="V72">
            <v>3396.3293942032592</v>
          </cell>
          <cell r="X72">
            <v>23.049402064494462</v>
          </cell>
        </row>
        <row r="73">
          <cell r="A73" t="str">
            <v>Jan-Cil Spain</v>
          </cell>
          <cell r="C73">
            <v>84353</v>
          </cell>
          <cell r="D73">
            <v>77638</v>
          </cell>
          <cell r="E73">
            <v>63452</v>
          </cell>
          <cell r="G73">
            <v>6715</v>
          </cell>
          <cell r="H73">
            <v>8.6491151240371984</v>
          </cell>
          <cell r="I73">
            <v>-2631.2531523043763</v>
          </cell>
          <cell r="K73">
            <v>-3.3891305189525442</v>
          </cell>
          <cell r="L73">
            <v>9346.2531523043763</v>
          </cell>
          <cell r="N73">
            <v>12.038245642989743</v>
          </cell>
          <cell r="O73">
            <v>20901</v>
          </cell>
          <cell r="Q73">
            <v>32.939860051692619</v>
          </cell>
          <cell r="R73">
            <v>5137.5503826714794</v>
          </cell>
          <cell r="U73">
            <v>8.0967509025270754</v>
          </cell>
          <cell r="V73">
            <v>15763.449617328521</v>
          </cell>
          <cell r="X73">
            <v>24.843109149165549</v>
          </cell>
        </row>
        <row r="74">
          <cell r="A74" t="str">
            <v>Ttl Sotoca</v>
          </cell>
          <cell r="B74" t="str">
            <v>Ttl Sotoca</v>
          </cell>
          <cell r="C74">
            <v>102466</v>
          </cell>
          <cell r="D74">
            <v>95862</v>
          </cell>
          <cell r="E74">
            <v>78187</v>
          </cell>
          <cell r="G74">
            <v>6604</v>
          </cell>
          <cell r="H74">
            <v>6.8890697043666931</v>
          </cell>
          <cell r="J74">
            <v>-4764.5844328894091</v>
          </cell>
          <cell r="L74">
            <v>-4.9702535237001211</v>
          </cell>
          <cell r="N74">
            <v>11368.584432889409</v>
          </cell>
          <cell r="Q74">
            <v>11.859323228066815</v>
          </cell>
          <cell r="S74">
            <v>24279</v>
          </cell>
          <cell r="V74">
            <v>31.052476754447671</v>
          </cell>
          <cell r="X74">
            <v>5119.2209884682206</v>
          </cell>
          <cell r="Z74">
            <v>6.5474068431685852</v>
          </cell>
          <cell r="AA74">
            <v>19159.77901153178</v>
          </cell>
          <cell r="AC74">
            <v>24.505069911279083</v>
          </cell>
        </row>
        <row r="75">
          <cell r="A75" t="str">
            <v>Jan-Cil Egypt</v>
          </cell>
          <cell r="C75">
            <v>394</v>
          </cell>
          <cell r="D75">
            <v>1914</v>
          </cell>
          <cell r="E75">
            <v>1346</v>
          </cell>
          <cell r="G75">
            <v>-1520</v>
          </cell>
          <cell r="H75">
            <v>-79.414838035527708</v>
          </cell>
          <cell r="I75">
            <v>-1376.5394528600498</v>
          </cell>
          <cell r="K75">
            <v>-71.919511643680778</v>
          </cell>
          <cell r="L75">
            <v>-143.46054713994994</v>
          </cell>
          <cell r="N75">
            <v>-7.4953263918469384</v>
          </cell>
          <cell r="O75">
            <v>-952</v>
          </cell>
          <cell r="Q75">
            <v>-70.728083209509663</v>
          </cell>
          <cell r="R75">
            <v>-807.6</v>
          </cell>
          <cell r="U75">
            <v>-60</v>
          </cell>
          <cell r="V75">
            <v>-144.4</v>
          </cell>
          <cell r="X75">
            <v>-10.728083209509668</v>
          </cell>
        </row>
        <row r="76">
          <cell r="A76" t="str">
            <v>Jan-Cil Israel</v>
          </cell>
          <cell r="C76">
            <v>3561</v>
          </cell>
          <cell r="D76">
            <v>3332</v>
          </cell>
          <cell r="E76">
            <v>2603</v>
          </cell>
          <cell r="G76">
            <v>229</v>
          </cell>
          <cell r="H76">
            <v>6.8727490996398561</v>
          </cell>
          <cell r="I76">
            <v>94.033737412609867</v>
          </cell>
          <cell r="K76">
            <v>2.8221409787698035</v>
          </cell>
          <cell r="L76">
            <v>134.96626258739016</v>
          </cell>
          <cell r="N76">
            <v>4.0506081208700513</v>
          </cell>
          <cell r="O76">
            <v>958</v>
          </cell>
          <cell r="Q76">
            <v>36.803688052247409</v>
          </cell>
          <cell r="R76">
            <v>700.67294751009422</v>
          </cell>
          <cell r="U76">
            <v>26.917900403768513</v>
          </cell>
          <cell r="V76">
            <v>257.32705248990578</v>
          </cell>
          <cell r="X76">
            <v>9.8857876484789049</v>
          </cell>
        </row>
        <row r="77">
          <cell r="A77" t="str">
            <v>Jan-Cil ME/W Africa</v>
          </cell>
          <cell r="C77">
            <v>45762</v>
          </cell>
          <cell r="D77">
            <v>39236</v>
          </cell>
          <cell r="E77">
            <v>37660</v>
          </cell>
          <cell r="G77">
            <v>6526</v>
          </cell>
          <cell r="H77">
            <v>16.632684269548374</v>
          </cell>
          <cell r="I77">
            <v>1165.2868561505659</v>
          </cell>
          <cell r="K77">
            <v>2.9699430526826531</v>
          </cell>
          <cell r="L77">
            <v>5360.7131438494343</v>
          </cell>
          <cell r="N77">
            <v>13.662741216865719</v>
          </cell>
          <cell r="O77">
            <v>8102</v>
          </cell>
          <cell r="Q77">
            <v>21.513542219861925</v>
          </cell>
          <cell r="R77">
            <v>-273.52340153137851</v>
          </cell>
          <cell r="U77">
            <v>-0.72629687076839744</v>
          </cell>
          <cell r="V77">
            <v>8375.5234015313781</v>
          </cell>
          <cell r="X77">
            <v>22.239839090630316</v>
          </cell>
        </row>
        <row r="78">
          <cell r="A78" t="str">
            <v>Jan-Cil Pakistan</v>
          </cell>
          <cell r="C78">
            <v>2467</v>
          </cell>
          <cell r="D78">
            <v>2533</v>
          </cell>
          <cell r="E78">
            <v>2113</v>
          </cell>
          <cell r="G78">
            <v>-66</v>
          </cell>
          <cell r="H78">
            <v>-2.6056060007895776</v>
          </cell>
          <cell r="I78">
            <v>-89.653235479477104</v>
          </cell>
          <cell r="K78">
            <v>-3.5394092175079788</v>
          </cell>
          <cell r="L78">
            <v>23.653235479477079</v>
          </cell>
          <cell r="N78">
            <v>0.93380321671840194</v>
          </cell>
          <cell r="O78">
            <v>354</v>
          </cell>
          <cell r="Q78">
            <v>16.753431140558448</v>
          </cell>
          <cell r="R78">
            <v>263.35496843618893</v>
          </cell>
          <cell r="U78">
            <v>12.463557427174109</v>
          </cell>
          <cell r="V78">
            <v>90.64503156381106</v>
          </cell>
          <cell r="X78">
            <v>4.2898737133843383</v>
          </cell>
        </row>
        <row r="79">
          <cell r="A79" t="str">
            <v>Jan-Cil Turkey</v>
          </cell>
          <cell r="C79">
            <v>9612</v>
          </cell>
          <cell r="D79">
            <v>6584</v>
          </cell>
          <cell r="E79">
            <v>5514</v>
          </cell>
          <cell r="G79">
            <v>3028</v>
          </cell>
          <cell r="H79">
            <v>45.990279465370598</v>
          </cell>
          <cell r="I79">
            <v>3028</v>
          </cell>
          <cell r="K79">
            <v>45.990279465370598</v>
          </cell>
          <cell r="L79">
            <v>0</v>
          </cell>
          <cell r="N79">
            <v>0</v>
          </cell>
          <cell r="O79">
            <v>4098</v>
          </cell>
          <cell r="Q79">
            <v>74.31991294885745</v>
          </cell>
          <cell r="R79">
            <v>4098</v>
          </cell>
          <cell r="U79">
            <v>74.31991294885745</v>
          </cell>
          <cell r="V79">
            <v>0</v>
          </cell>
          <cell r="X79">
            <v>0</v>
          </cell>
        </row>
        <row r="80">
          <cell r="A80" t="str">
            <v>Ttl MEWA</v>
          </cell>
          <cell r="B80" t="str">
            <v>Ttl MEWA</v>
          </cell>
          <cell r="C80">
            <v>61796</v>
          </cell>
          <cell r="D80">
            <v>53599</v>
          </cell>
          <cell r="E80">
            <v>49236</v>
          </cell>
          <cell r="G80">
            <v>8197</v>
          </cell>
          <cell r="H80">
            <v>15.293195768577775</v>
          </cell>
          <cell r="J80">
            <v>2821.1279052236491</v>
          </cell>
          <cell r="L80">
            <v>5.2633965283375606</v>
          </cell>
          <cell r="N80">
            <v>5375.8720947763513</v>
          </cell>
          <cell r="Q80">
            <v>10.029799240240218</v>
          </cell>
          <cell r="S80">
            <v>12560</v>
          </cell>
          <cell r="V80">
            <v>25.509789584856609</v>
          </cell>
          <cell r="X80">
            <v>3980.9045144149045</v>
          </cell>
          <cell r="Z80">
            <v>8.0853532261249992</v>
          </cell>
          <cell r="AA80">
            <v>8579.0954855850941</v>
          </cell>
          <cell r="AC80">
            <v>17.424436358731608</v>
          </cell>
        </row>
        <row r="81">
          <cell r="A81" t="str">
            <v>Jan-Cil Belgium</v>
          </cell>
          <cell r="C81">
            <v>48157</v>
          </cell>
          <cell r="D81">
            <v>49705</v>
          </cell>
          <cell r="E81">
            <v>40085</v>
          </cell>
          <cell r="G81">
            <v>-1548</v>
          </cell>
          <cell r="H81">
            <v>-3.1143748113871847</v>
          </cell>
          <cell r="I81">
            <v>-7007.9581099060597</v>
          </cell>
          <cell r="K81">
            <v>-14.099100915211871</v>
          </cell>
          <cell r="L81">
            <v>5459.9581099060597</v>
          </cell>
          <cell r="N81">
            <v>10.984726103824688</v>
          </cell>
          <cell r="O81">
            <v>8072</v>
          </cell>
          <cell r="Q81">
            <v>20.137208432081827</v>
          </cell>
          <cell r="R81">
            <v>-947.84437723398401</v>
          </cell>
          <cell r="U81">
            <v>-2.3645861974154521</v>
          </cell>
          <cell r="V81">
            <v>9019.8443772339851</v>
          </cell>
          <cell r="X81">
            <v>22.501794629497276</v>
          </cell>
        </row>
        <row r="82">
          <cell r="A82" t="str">
            <v>Jan-Cil Holland</v>
          </cell>
          <cell r="C82">
            <v>28072</v>
          </cell>
          <cell r="D82">
            <v>30148</v>
          </cell>
          <cell r="E82">
            <v>25573</v>
          </cell>
          <cell r="G82">
            <v>-2076</v>
          </cell>
          <cell r="H82">
            <v>-6.8860289239750569</v>
          </cell>
          <cell r="I82">
            <v>-5171.2918106886455</v>
          </cell>
          <cell r="K82">
            <v>-17.153017814411058</v>
          </cell>
          <cell r="L82">
            <v>3095.2918106886459</v>
          </cell>
          <cell r="N82">
            <v>10.266988890436</v>
          </cell>
          <cell r="O82">
            <v>2499</v>
          </cell>
          <cell r="Q82">
            <v>9.7720251828099975</v>
          </cell>
          <cell r="R82">
            <v>-2725.8557757786457</v>
          </cell>
          <cell r="U82">
            <v>-10.659116160711084</v>
          </cell>
          <cell r="V82">
            <v>5224.8557757786457</v>
          </cell>
          <cell r="X82">
            <v>20.43114134352108</v>
          </cell>
        </row>
        <row r="83">
          <cell r="A83" t="str">
            <v>Ttl Van Steenbergen</v>
          </cell>
          <cell r="B83" t="str">
            <v>Ttl Van Steenbergen</v>
          </cell>
          <cell r="C83">
            <v>138025</v>
          </cell>
          <cell r="D83">
            <v>133452</v>
          </cell>
          <cell r="E83">
            <v>114894</v>
          </cell>
          <cell r="G83">
            <v>4573</v>
          </cell>
          <cell r="H83">
            <v>3.4267002367892569</v>
          </cell>
          <cell r="J83">
            <v>-9358.1220153710565</v>
          </cell>
          <cell r="L83">
            <v>-7.0123505195658788</v>
          </cell>
          <cell r="N83">
            <v>13931.122015371058</v>
          </cell>
          <cell r="Q83">
            <v>10.439050756355137</v>
          </cell>
          <cell r="S83">
            <v>23131</v>
          </cell>
          <cell r="V83">
            <v>20.132469928803943</v>
          </cell>
          <cell r="X83">
            <v>307.2043614022748</v>
          </cell>
          <cell r="Z83">
            <v>0.26738068254414921</v>
          </cell>
          <cell r="AA83">
            <v>22823.795638597723</v>
          </cell>
          <cell r="AC83">
            <v>19.865089246259796</v>
          </cell>
        </row>
        <row r="85">
          <cell r="A85" t="str">
            <v>Ttl Gorsky</v>
          </cell>
          <cell r="B85" t="str">
            <v>Ttl Gorsky</v>
          </cell>
          <cell r="C85">
            <v>858611</v>
          </cell>
          <cell r="D85">
            <v>796709</v>
          </cell>
          <cell r="E85">
            <v>661585</v>
          </cell>
          <cell r="G85">
            <v>61902</v>
          </cell>
          <cell r="H85">
            <v>7.7697126554363019</v>
          </cell>
          <cell r="J85">
            <v>-21294.609910338815</v>
          </cell>
          <cell r="L85">
            <v>-2.6728215584785433</v>
          </cell>
          <cell r="N85">
            <v>83196.609910338826</v>
          </cell>
          <cell r="Q85">
            <v>10.442534213914843</v>
          </cell>
          <cell r="S85">
            <v>197026</v>
          </cell>
          <cell r="V85">
            <v>29.780904947965873</v>
          </cell>
          <cell r="X85">
            <v>52793.639227693573</v>
          </cell>
          <cell r="Z85">
            <v>7.9798724619955967</v>
          </cell>
          <cell r="AA85">
            <v>144232.36077230645</v>
          </cell>
          <cell r="AC85">
            <v>21.801032485970282</v>
          </cell>
        </row>
        <row r="86">
          <cell r="A86" t="str">
            <v>Jan-Cil Argentina</v>
          </cell>
          <cell r="C86">
            <v>4493</v>
          </cell>
          <cell r="D86">
            <v>3969</v>
          </cell>
          <cell r="E86">
            <v>4269</v>
          </cell>
          <cell r="G86">
            <v>524</v>
          </cell>
          <cell r="H86">
            <v>13.202317964222726</v>
          </cell>
          <cell r="I86">
            <v>-330.8452346674344</v>
          </cell>
          <cell r="K86">
            <v>-8.3357327958537279</v>
          </cell>
          <cell r="L86">
            <v>854.8452346674344</v>
          </cell>
          <cell r="N86">
            <v>21.538050760076459</v>
          </cell>
          <cell r="O86">
            <v>224</v>
          </cell>
          <cell r="Q86">
            <v>5.2471304755211996</v>
          </cell>
          <cell r="R86">
            <v>416.92759244892676</v>
          </cell>
          <cell r="U86">
            <v>9.7663994483234191</v>
          </cell>
          <cell r="V86">
            <v>-192.92759244892682</v>
          </cell>
          <cell r="X86">
            <v>-4.5192689728022195</v>
          </cell>
        </row>
        <row r="87">
          <cell r="A87" t="str">
            <v>Jan-Cil Brazil</v>
          </cell>
          <cell r="C87">
            <v>24473</v>
          </cell>
          <cell r="D87">
            <v>22678</v>
          </cell>
          <cell r="E87">
            <v>29112</v>
          </cell>
          <cell r="G87">
            <v>1795</v>
          </cell>
          <cell r="H87">
            <v>7.9151600670253108</v>
          </cell>
          <cell r="I87">
            <v>-1718.2022823393982</v>
          </cell>
          <cell r="K87">
            <v>-7.5765159288270496</v>
          </cell>
          <cell r="L87">
            <v>3513.2022823393986</v>
          </cell>
          <cell r="N87">
            <v>15.491675995852361</v>
          </cell>
          <cell r="O87">
            <v>-4639</v>
          </cell>
          <cell r="Q87">
            <v>-15.93500961802693</v>
          </cell>
          <cell r="R87">
            <v>521.96345194454409</v>
          </cell>
          <cell r="U87">
            <v>1.7929494776880464</v>
          </cell>
          <cell r="V87">
            <v>-5160.9634519445444</v>
          </cell>
          <cell r="X87">
            <v>-17.727959095714979</v>
          </cell>
        </row>
        <row r="88">
          <cell r="A88" t="str">
            <v>Jan-Cil Colombia</v>
          </cell>
          <cell r="C88">
            <v>2553</v>
          </cell>
          <cell r="D88">
            <v>2500</v>
          </cell>
          <cell r="E88">
            <v>2834</v>
          </cell>
          <cell r="G88">
            <v>53</v>
          </cell>
          <cell r="H88">
            <v>2.12</v>
          </cell>
          <cell r="I88">
            <v>252.59448146275344</v>
          </cell>
          <cell r="K88">
            <v>10.103779258510137</v>
          </cell>
          <cell r="L88">
            <v>-199.59448146275344</v>
          </cell>
          <cell r="N88">
            <v>-7.9837792585101388</v>
          </cell>
          <cell r="O88">
            <v>-281</v>
          </cell>
          <cell r="Q88">
            <v>-9.9153140437544103</v>
          </cell>
          <cell r="R88">
            <v>353.33767000816187</v>
          </cell>
          <cell r="U88">
            <v>12.467807692595688</v>
          </cell>
          <cell r="V88">
            <v>-634.33767000816181</v>
          </cell>
          <cell r="X88">
            <v>-22.383121736350098</v>
          </cell>
        </row>
        <row r="89">
          <cell r="A89" t="str">
            <v>Jan-Cil Mexico</v>
          </cell>
          <cell r="C89">
            <v>63949</v>
          </cell>
          <cell r="D89">
            <v>60677</v>
          </cell>
          <cell r="E89">
            <v>63011</v>
          </cell>
          <cell r="G89">
            <v>3272</v>
          </cell>
          <cell r="H89">
            <v>5.3924880926875094</v>
          </cell>
          <cell r="I89">
            <v>5311.6176897687619</v>
          </cell>
          <cell r="K89">
            <v>8.7539227215728577</v>
          </cell>
          <cell r="L89">
            <v>-2039.6176897687606</v>
          </cell>
          <cell r="N89">
            <v>-3.3614346288853483</v>
          </cell>
          <cell r="O89">
            <v>938</v>
          </cell>
          <cell r="Q89">
            <v>1.4886289695450001</v>
          </cell>
          <cell r="R89">
            <v>8040.1709999797904</v>
          </cell>
          <cell r="U89">
            <v>12.759948262969623</v>
          </cell>
          <cell r="V89">
            <v>-7102.1709999797904</v>
          </cell>
          <cell r="X89">
            <v>-11.27131929342462</v>
          </cell>
        </row>
        <row r="90">
          <cell r="A90" t="str">
            <v>Jan-Cil Venezuela</v>
          </cell>
          <cell r="C90">
            <v>4334</v>
          </cell>
          <cell r="D90">
            <v>5422</v>
          </cell>
          <cell r="E90">
            <v>4819</v>
          </cell>
          <cell r="G90">
            <v>-1088</v>
          </cell>
          <cell r="H90">
            <v>-20.066396163777203</v>
          </cell>
          <cell r="I90">
            <v>-208.16181953765849</v>
          </cell>
          <cell r="K90">
            <v>-3.8392072950508762</v>
          </cell>
          <cell r="L90">
            <v>-879.8381804623416</v>
          </cell>
          <cell r="N90">
            <v>-16.22718886872633</v>
          </cell>
          <cell r="O90">
            <v>-485</v>
          </cell>
          <cell r="Q90">
            <v>-10.064328698900187</v>
          </cell>
          <cell r="R90">
            <v>2415.319111087636</v>
          </cell>
          <cell r="U90">
            <v>50.120753498394606</v>
          </cell>
          <cell r="V90">
            <v>-2900.3191110876364</v>
          </cell>
          <cell r="X90">
            <v>-60.185082197294804</v>
          </cell>
        </row>
        <row r="91">
          <cell r="A91" t="str">
            <v>Ttl Latin Am</v>
          </cell>
          <cell r="B91" t="str">
            <v>Ttl Latin Am</v>
          </cell>
          <cell r="C91">
            <v>99802</v>
          </cell>
          <cell r="D91">
            <v>95246</v>
          </cell>
          <cell r="E91">
            <v>104045</v>
          </cell>
          <cell r="G91">
            <v>4556</v>
          </cell>
          <cell r="H91">
            <v>4.7834029775528633</v>
          </cell>
          <cell r="J91">
            <v>3307.002834687024</v>
          </cell>
          <cell r="L91">
            <v>3.4720647950433863</v>
          </cell>
          <cell r="N91">
            <v>1248.9971653129767</v>
          </cell>
          <cell r="Q91">
            <v>1.3113381825094774</v>
          </cell>
          <cell r="S91">
            <v>-4243</v>
          </cell>
          <cell r="V91">
            <v>-4.0780431544043445</v>
          </cell>
          <cell r="X91">
            <v>11747.718825469059</v>
          </cell>
          <cell r="Z91">
            <v>11.29099795806532</v>
          </cell>
          <cell r="AA91">
            <v>-15990.718825469061</v>
          </cell>
          <cell r="AC91">
            <v>-15.369041112469663</v>
          </cell>
        </row>
        <row r="92">
          <cell r="A92" t="str">
            <v>Janssen Pharm KK Japan</v>
          </cell>
          <cell r="C92">
            <v>142842</v>
          </cell>
          <cell r="D92">
            <v>139018</v>
          </cell>
          <cell r="E92">
            <v>99205</v>
          </cell>
          <cell r="G92">
            <v>3824</v>
          </cell>
          <cell r="H92">
            <v>2.7507229279661631</v>
          </cell>
          <cell r="I92">
            <v>-771.34630186918935</v>
          </cell>
          <cell r="K92">
            <v>-0.55485354548992882</v>
          </cell>
          <cell r="L92">
            <v>4595.34630186919</v>
          </cell>
          <cell r="N92">
            <v>3.3055764734560911</v>
          </cell>
          <cell r="O92">
            <v>43637</v>
          </cell>
          <cell r="Q92">
            <v>43.986694219041382</v>
          </cell>
          <cell r="R92">
            <v>34581.488570019843</v>
          </cell>
          <cell r="U92">
            <v>34.858614555737965</v>
          </cell>
          <cell r="V92">
            <v>9055.5114299801553</v>
          </cell>
          <cell r="X92">
            <v>9.1280796633034207</v>
          </cell>
        </row>
        <row r="94">
          <cell r="A94" t="str">
            <v>Ttl Japan</v>
          </cell>
          <cell r="B94" t="str">
            <v>Ttl Japan</v>
          </cell>
          <cell r="C94">
            <v>142842</v>
          </cell>
          <cell r="D94">
            <v>139018</v>
          </cell>
          <cell r="E94">
            <v>99205</v>
          </cell>
          <cell r="G94">
            <v>3824</v>
          </cell>
          <cell r="H94">
            <v>2.7507229279661631</v>
          </cell>
          <cell r="J94">
            <v>-771.34630186918935</v>
          </cell>
          <cell r="L94">
            <v>-0.55485354548992893</v>
          </cell>
          <cell r="N94">
            <v>4595.34630186919</v>
          </cell>
          <cell r="Q94">
            <v>3.3055764734560911</v>
          </cell>
          <cell r="S94">
            <v>43637</v>
          </cell>
          <cell r="V94">
            <v>43.986694219041382</v>
          </cell>
          <cell r="X94">
            <v>34581.488570019843</v>
          </cell>
          <cell r="Z94">
            <v>34.858614555737965</v>
          </cell>
          <cell r="AA94">
            <v>9055.5114299801553</v>
          </cell>
          <cell r="AC94">
            <v>9.1280796633034207</v>
          </cell>
        </row>
        <row r="95">
          <cell r="A95" t="str">
            <v>Janssen China</v>
          </cell>
          <cell r="C95">
            <v>80825</v>
          </cell>
          <cell r="D95">
            <v>79882</v>
          </cell>
          <cell r="E95">
            <v>76342</v>
          </cell>
          <cell r="G95">
            <v>943</v>
          </cell>
          <cell r="H95">
            <v>1.1804912245562205</v>
          </cell>
          <cell r="I95">
            <v>945.51639795517099</v>
          </cell>
          <cell r="K95">
            <v>1.1836413684624458</v>
          </cell>
          <cell r="L95">
            <v>-2.5163979551708326</v>
          </cell>
          <cell r="N95">
            <v>-3.1501439062253667E-3</v>
          </cell>
          <cell r="O95">
            <v>4483</v>
          </cell>
          <cell r="Q95">
            <v>5.8722590448246059</v>
          </cell>
          <cell r="R95">
            <v>4484.5655916326814</v>
          </cell>
          <cell r="U95">
            <v>5.8743098053924214</v>
          </cell>
          <cell r="V95">
            <v>-1.5655916326813166</v>
          </cell>
          <cell r="X95">
            <v>-2.0507605678164965E-3</v>
          </cell>
        </row>
        <row r="96">
          <cell r="A96" t="str">
            <v>Jan-Cil Australia</v>
          </cell>
          <cell r="C96">
            <v>30579</v>
          </cell>
          <cell r="D96">
            <v>28993</v>
          </cell>
          <cell r="E96">
            <v>26254</v>
          </cell>
          <cell r="G96">
            <v>1586</v>
          </cell>
          <cell r="H96">
            <v>5.4702859310868144</v>
          </cell>
          <cell r="I96">
            <v>-2082.2281026471551</v>
          </cell>
          <cell r="K96">
            <v>-7.1818304509611117</v>
          </cell>
          <cell r="L96">
            <v>3668.228102647156</v>
          </cell>
          <cell r="N96">
            <v>12.652116382047925</v>
          </cell>
          <cell r="O96">
            <v>4325</v>
          </cell>
          <cell r="Q96">
            <v>16.473680201112213</v>
          </cell>
          <cell r="R96">
            <v>78.216671180649598</v>
          </cell>
          <cell r="U96">
            <v>0.29792287339319573</v>
          </cell>
          <cell r="V96">
            <v>4246.7833288193506</v>
          </cell>
          <cell r="X96">
            <v>16.175757327719015</v>
          </cell>
        </row>
        <row r="97">
          <cell r="A97" t="str">
            <v>Jan-Cil Hong Kong</v>
          </cell>
          <cell r="C97">
            <v>2031</v>
          </cell>
          <cell r="D97">
            <v>3077</v>
          </cell>
          <cell r="E97">
            <v>2844</v>
          </cell>
          <cell r="G97">
            <v>-1046</v>
          </cell>
          <cell r="H97">
            <v>-33.994150146246341</v>
          </cell>
          <cell r="I97">
            <v>-1047.4157223796035</v>
          </cell>
          <cell r="K97">
            <v>-34.040159973337779</v>
          </cell>
          <cell r="L97">
            <v>1.4157223796033942</v>
          </cell>
          <cell r="N97">
            <v>4.6009827091438638E-2</v>
          </cell>
          <cell r="O97">
            <v>-813</v>
          </cell>
          <cell r="Q97">
            <v>-28.586497890295355</v>
          </cell>
          <cell r="R97">
            <v>-814.20140641904072</v>
          </cell>
          <cell r="U97">
            <v>-28.628741435268662</v>
          </cell>
          <cell r="V97">
            <v>1.2014064190407225</v>
          </cell>
          <cell r="X97">
            <v>4.224354497330296E-2</v>
          </cell>
        </row>
        <row r="98">
          <cell r="A98" t="str">
            <v>Jan-Cil India</v>
          </cell>
          <cell r="C98">
            <v>6111</v>
          </cell>
          <cell r="D98">
            <v>7083</v>
          </cell>
          <cell r="E98">
            <v>5623</v>
          </cell>
          <cell r="G98">
            <v>-972</v>
          </cell>
          <cell r="H98">
            <v>-13.72299872935197</v>
          </cell>
          <cell r="I98">
            <v>-1111.7059225419018</v>
          </cell>
          <cell r="K98">
            <v>-15.695410455201211</v>
          </cell>
          <cell r="L98">
            <v>139.70592254190183</v>
          </cell>
          <cell r="N98">
            <v>1.9724117258492424</v>
          </cell>
          <cell r="O98">
            <v>488</v>
          </cell>
          <cell r="Q98">
            <v>8.6786412946825546</v>
          </cell>
          <cell r="R98">
            <v>265.11026573039442</v>
          </cell>
          <cell r="U98">
            <v>4.7147477455165294</v>
          </cell>
          <cell r="V98">
            <v>222.88973426960558</v>
          </cell>
          <cell r="X98">
            <v>3.9638935491660265</v>
          </cell>
        </row>
        <row r="99">
          <cell r="A99" t="str">
            <v>Jan-Cil Korea</v>
          </cell>
          <cell r="C99">
            <v>26317</v>
          </cell>
          <cell r="D99">
            <v>28633</v>
          </cell>
          <cell r="E99">
            <v>24007</v>
          </cell>
          <cell r="G99">
            <v>-2316</v>
          </cell>
          <cell r="H99">
            <v>-8.0885691335172698</v>
          </cell>
          <cell r="I99">
            <v>-2386.8483719496312</v>
          </cell>
          <cell r="K99">
            <v>-8.3360052105948768</v>
          </cell>
          <cell r="L99">
            <v>70.848371949630959</v>
          </cell>
          <cell r="N99">
            <v>0.2474360770776059</v>
          </cell>
          <cell r="O99">
            <v>2310</v>
          </cell>
          <cell r="Q99">
            <v>9.6221935268879903</v>
          </cell>
          <cell r="R99">
            <v>1156.8204969595447</v>
          </cell>
          <cell r="U99">
            <v>4.8186799556776974</v>
          </cell>
          <cell r="V99">
            <v>1153.1795030404553</v>
          </cell>
          <cell r="X99">
            <v>4.8035135712102912</v>
          </cell>
        </row>
        <row r="100">
          <cell r="A100" t="str">
            <v>Jan-Cil Philippines</v>
          </cell>
          <cell r="C100">
            <v>4448</v>
          </cell>
          <cell r="D100">
            <v>4838</v>
          </cell>
          <cell r="E100">
            <v>4697</v>
          </cell>
          <cell r="G100">
            <v>-390</v>
          </cell>
          <cell r="H100">
            <v>-8.0611823067383224</v>
          </cell>
          <cell r="I100">
            <v>-456.72943853154413</v>
          </cell>
          <cell r="K100">
            <v>-9.4404596637359273</v>
          </cell>
          <cell r="L100">
            <v>66.729438531544218</v>
          </cell>
          <cell r="N100">
            <v>1.3792773569976045</v>
          </cell>
          <cell r="O100">
            <v>-249</v>
          </cell>
          <cell r="Q100">
            <v>-5.3012561209282509</v>
          </cell>
          <cell r="R100">
            <v>-36.220232058952782</v>
          </cell>
          <cell r="U100">
            <v>-0.77113544941351453</v>
          </cell>
          <cell r="V100">
            <v>-212.77976794104723</v>
          </cell>
          <cell r="X100">
            <v>-4.5301206715147364</v>
          </cell>
        </row>
        <row r="101">
          <cell r="A101" t="str">
            <v>Jan-Cil S.M.</v>
          </cell>
          <cell r="C101">
            <v>6119</v>
          </cell>
          <cell r="D101">
            <v>5796</v>
          </cell>
          <cell r="E101">
            <v>5435</v>
          </cell>
          <cell r="G101">
            <v>323</v>
          </cell>
          <cell r="H101">
            <v>5.5728088336783985</v>
          </cell>
          <cell r="I101">
            <v>256.57020280811224</v>
          </cell>
          <cell r="K101">
            <v>4.4266770670826823</v>
          </cell>
          <cell r="L101">
            <v>66.429797191887772</v>
          </cell>
          <cell r="N101">
            <v>1.1461317665957171</v>
          </cell>
          <cell r="O101">
            <v>684</v>
          </cell>
          <cell r="Q101">
            <v>12.585096596136154</v>
          </cell>
          <cell r="R101">
            <v>502.86085892073868</v>
          </cell>
          <cell r="U101">
            <v>9.2522697133530567</v>
          </cell>
          <cell r="V101">
            <v>181.13914107926132</v>
          </cell>
          <cell r="X101">
            <v>3.3328268827830971</v>
          </cell>
        </row>
        <row r="102">
          <cell r="A102" t="str">
            <v>Jan-Cil Indonesia</v>
          </cell>
          <cell r="C102">
            <v>3112</v>
          </cell>
          <cell r="D102">
            <v>3453</v>
          </cell>
          <cell r="E102">
            <v>2928</v>
          </cell>
          <cell r="G102">
            <v>-341</v>
          </cell>
          <cell r="H102">
            <v>-9.8754706052707792</v>
          </cell>
          <cell r="I102">
            <v>-497.72993972887684</v>
          </cell>
          <cell r="K102">
            <v>-14.414420496057831</v>
          </cell>
          <cell r="L102">
            <v>156.72993972887684</v>
          </cell>
          <cell r="N102">
            <v>4.5389498907870482</v>
          </cell>
          <cell r="O102">
            <v>184</v>
          </cell>
          <cell r="Q102">
            <v>6.2841530054644821</v>
          </cell>
          <cell r="R102">
            <v>-38.389273863265352</v>
          </cell>
          <cell r="U102">
            <v>-1.3111090800295544</v>
          </cell>
          <cell r="V102">
            <v>222.38927386326534</v>
          </cell>
          <cell r="X102">
            <v>7.5952620854940358</v>
          </cell>
        </row>
        <row r="103">
          <cell r="A103" t="str">
            <v>Jan-Cil Taiwan</v>
          </cell>
          <cell r="C103">
            <v>10048</v>
          </cell>
          <cell r="D103">
            <v>9329</v>
          </cell>
          <cell r="E103">
            <v>9258</v>
          </cell>
          <cell r="G103">
            <v>719</v>
          </cell>
          <cell r="H103">
            <v>7.707149748097331</v>
          </cell>
          <cell r="I103">
            <v>685.41249309249417</v>
          </cell>
          <cell r="K103">
            <v>7.3471164443401662</v>
          </cell>
          <cell r="L103">
            <v>33.587506907506032</v>
          </cell>
          <cell r="N103">
            <v>0.36003330375716475</v>
          </cell>
          <cell r="O103">
            <v>790</v>
          </cell>
          <cell r="Q103">
            <v>8.5331605098293366</v>
          </cell>
          <cell r="R103">
            <v>868.42347641726087</v>
          </cell>
          <cell r="U103">
            <v>9.3802492592056677</v>
          </cell>
          <cell r="V103">
            <v>-78.423476417260829</v>
          </cell>
          <cell r="X103">
            <v>-0.84708874937633027</v>
          </cell>
        </row>
        <row r="104">
          <cell r="A104" t="str">
            <v>Jan-Cil Thailand</v>
          </cell>
          <cell r="C104">
            <v>7736</v>
          </cell>
          <cell r="D104">
            <v>7660</v>
          </cell>
          <cell r="E104">
            <v>6890</v>
          </cell>
          <cell r="G104">
            <v>76</v>
          </cell>
          <cell r="H104">
            <v>0.9921671018276762</v>
          </cell>
          <cell r="I104">
            <v>-141.08643888143217</v>
          </cell>
          <cell r="K104">
            <v>-1.8418595154233963</v>
          </cell>
          <cell r="L104">
            <v>217.0864388814322</v>
          </cell>
          <cell r="N104">
            <v>2.8340266172510726</v>
          </cell>
          <cell r="O104">
            <v>846</v>
          </cell>
          <cell r="Q104">
            <v>12.278664731494921</v>
          </cell>
          <cell r="R104">
            <v>754.41148120744765</v>
          </cell>
          <cell r="U104">
            <v>10.949368377466586</v>
          </cell>
          <cell r="V104">
            <v>91.588518792552208</v>
          </cell>
          <cell r="X104">
            <v>1.3292963540283314</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QTD
Elimination: Exclude All
Non-Operating Co's: Excluded</v>
          </cell>
          <cell r="T107" t="str">
            <v xml:space="preserve">Page 3 of 3
Date : 07/07/03
Time : 11:14:40
</v>
          </cell>
        </row>
        <row r="111">
          <cell r="G111" t="str">
            <v>2003 JUN ACTUAL vs 2003 JUN BPY1</v>
          </cell>
          <cell r="O111" t="str">
            <v xml:space="preserve">2003 JUN ACTUAL vs 2002 JUN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JUN ACTUAL</v>
          </cell>
          <cell r="D114" t="str">
            <v>JUN BPY1</v>
          </cell>
          <cell r="E114" t="str">
            <v>JUN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177326</v>
          </cell>
          <cell r="D117">
            <v>178744</v>
          </cell>
          <cell r="E117">
            <v>164278</v>
          </cell>
          <cell r="G117">
            <v>-1418</v>
          </cell>
          <cell r="H117">
            <v>-0.79331334198630443</v>
          </cell>
          <cell r="J117">
            <v>-5836.2448428043663</v>
          </cell>
          <cell r="L117">
            <v>-3.2651416790518097</v>
          </cell>
          <cell r="N117">
            <v>4418.2448428043663</v>
          </cell>
          <cell r="Q117">
            <v>2.4718283370655052</v>
          </cell>
          <cell r="S117">
            <v>13048</v>
          </cell>
          <cell r="V117">
            <v>7.9426338280232294</v>
          </cell>
          <cell r="X117">
            <v>7221.5979297074573</v>
          </cell>
          <cell r="Z117">
            <v>4.3959616806312827</v>
          </cell>
          <cell r="AA117">
            <v>5826.4020702925427</v>
          </cell>
          <cell r="AC117">
            <v>3.546672147391948</v>
          </cell>
        </row>
        <row r="118">
          <cell r="A118" t="str">
            <v>Total Asia/Pacific</v>
          </cell>
          <cell r="B118" t="str">
            <v>Total Asia/Pacific</v>
          </cell>
          <cell r="C118">
            <v>320168</v>
          </cell>
          <cell r="D118">
            <v>317762</v>
          </cell>
          <cell r="E118">
            <v>263483</v>
          </cell>
          <cell r="G118">
            <v>2406</v>
          </cell>
          <cell r="H118">
            <v>0.75717046091099638</v>
          </cell>
          <cell r="J118">
            <v>-6607.5911446735554</v>
          </cell>
          <cell r="L118">
            <v>-2.0794151423623828</v>
          </cell>
          <cell r="N118">
            <v>9013.5911446735536</v>
          </cell>
          <cell r="Q118">
            <v>2.8365856032733792</v>
          </cell>
          <cell r="S118">
            <v>56685</v>
          </cell>
          <cell r="V118">
            <v>21.513721947905562</v>
          </cell>
          <cell r="X118">
            <v>41803.086499727302</v>
          </cell>
          <cell r="Z118">
            <v>15.865572541578514</v>
          </cell>
          <cell r="AA118">
            <v>14881.913500272693</v>
          </cell>
          <cell r="AC118">
            <v>5.6481494063270477</v>
          </cell>
        </row>
        <row r="119">
          <cell r="A119" t="str">
            <v>Total Sartarelli</v>
          </cell>
          <cell r="B119" t="str">
            <v>Total Sartarelli</v>
          </cell>
          <cell r="C119">
            <v>419970</v>
          </cell>
          <cell r="D119">
            <v>413008</v>
          </cell>
          <cell r="E119">
            <v>367528</v>
          </cell>
          <cell r="G119">
            <v>6962</v>
          </cell>
          <cell r="H119">
            <v>1.685681633285554</v>
          </cell>
          <cell r="J119">
            <v>-3300.5883099865332</v>
          </cell>
          <cell r="L119">
            <v>-0.79915844486947774</v>
          </cell>
          <cell r="N119">
            <v>10262.588309986533</v>
          </cell>
          <cell r="Q119">
            <v>2.4848400781550319</v>
          </cell>
          <cell r="S119">
            <v>52442</v>
          </cell>
          <cell r="V119">
            <v>14.268844822707386</v>
          </cell>
          <cell r="X119">
            <v>53550.805325196357</v>
          </cell>
          <cell r="Z119">
            <v>14.570537571340511</v>
          </cell>
          <cell r="AA119">
            <v>-1108.8053251963481</v>
          </cell>
          <cell r="AC119">
            <v>-0.30169274863312467</v>
          </cell>
        </row>
        <row r="120">
          <cell r="A120" t="str">
            <v>Janssen Belgium</v>
          </cell>
          <cell r="C120">
            <v>33604</v>
          </cell>
          <cell r="D120">
            <v>22135</v>
          </cell>
          <cell r="E120">
            <v>28099</v>
          </cell>
          <cell r="G120">
            <v>11469</v>
          </cell>
          <cell r="H120">
            <v>51.813869437542351</v>
          </cell>
          <cell r="I120">
            <v>7565.0377981983602</v>
          </cell>
          <cell r="K120">
            <v>34.176814087184823</v>
          </cell>
          <cell r="L120">
            <v>3903.9622018016412</v>
          </cell>
          <cell r="N120">
            <v>17.637055350357517</v>
          </cell>
          <cell r="O120">
            <v>5505</v>
          </cell>
          <cell r="Q120">
            <v>19.591444535392718</v>
          </cell>
          <cell r="R120">
            <v>-824.4655336149591</v>
          </cell>
          <cell r="U120">
            <v>-2.9341454628810952</v>
          </cell>
          <cell r="V120">
            <v>6329.4655336149599</v>
          </cell>
          <cell r="X120">
            <v>22.525589998273812</v>
          </cell>
        </row>
        <row r="121">
          <cell r="A121" t="str">
            <v>Total Jans Beerse</v>
          </cell>
          <cell r="B121" t="str">
            <v>Total Jans Beerse</v>
          </cell>
          <cell r="C121">
            <v>33604</v>
          </cell>
          <cell r="D121">
            <v>22135</v>
          </cell>
          <cell r="E121">
            <v>28099</v>
          </cell>
          <cell r="G121">
            <v>11469</v>
          </cell>
          <cell r="H121">
            <v>51.813869437542351</v>
          </cell>
          <cell r="J121">
            <v>7565.0377981983602</v>
          </cell>
          <cell r="L121">
            <v>34.176814087184816</v>
          </cell>
          <cell r="N121">
            <v>3903.9622018016412</v>
          </cell>
          <cell r="Q121">
            <v>17.637055350357532</v>
          </cell>
          <cell r="S121">
            <v>5505</v>
          </cell>
          <cell r="V121">
            <v>19.591444535392718</v>
          </cell>
          <cell r="X121">
            <v>-824.4655336149591</v>
          </cell>
          <cell r="Z121">
            <v>-2.9341454628810952</v>
          </cell>
          <cell r="AA121">
            <v>6329.4655336149599</v>
          </cell>
          <cell r="AC121">
            <v>22.525589998273812</v>
          </cell>
        </row>
        <row r="122">
          <cell r="A122" t="str">
            <v>Janssen Ireland Mfg</v>
          </cell>
          <cell r="C122">
            <v>9315</v>
          </cell>
          <cell r="D122">
            <v>10033</v>
          </cell>
          <cell r="E122">
            <v>12029</v>
          </cell>
          <cell r="G122">
            <v>-718</v>
          </cell>
          <cell r="H122">
            <v>-7.156383933021031</v>
          </cell>
          <cell r="I122">
            <v>-1732.4535104364327</v>
          </cell>
          <cell r="K122">
            <v>-17.26755218216319</v>
          </cell>
          <cell r="L122">
            <v>1014.4535104364329</v>
          </cell>
          <cell r="N122">
            <v>10.111168249142159</v>
          </cell>
          <cell r="O122">
            <v>-2714</v>
          </cell>
          <cell r="Q122">
            <v>-22.562141491395792</v>
          </cell>
          <cell r="R122">
            <v>-4394.8748180494904</v>
          </cell>
          <cell r="U122">
            <v>-36.535662299854437</v>
          </cell>
          <cell r="V122">
            <v>1680.8748180494899</v>
          </cell>
          <cell r="X122">
            <v>13.973520808458639</v>
          </cell>
        </row>
        <row r="123">
          <cell r="A123" t="str">
            <v>Cilag CH-Schaff Oper</v>
          </cell>
          <cell r="C123">
            <v>18623</v>
          </cell>
          <cell r="D123">
            <v>16567</v>
          </cell>
          <cell r="E123">
            <v>12785</v>
          </cell>
          <cell r="G123">
            <v>2056</v>
          </cell>
          <cell r="H123">
            <v>12.410213074183618</v>
          </cell>
          <cell r="I123">
            <v>441.77756254379085</v>
          </cell>
          <cell r="K123">
            <v>2.6666117133083294</v>
          </cell>
          <cell r="L123">
            <v>1614.2224374562093</v>
          </cell>
          <cell r="N123">
            <v>9.7436013608752887</v>
          </cell>
          <cell r="O123">
            <v>5838</v>
          </cell>
          <cell r="Q123">
            <v>45.662886194759487</v>
          </cell>
          <cell r="R123">
            <v>2864.0762124711323</v>
          </cell>
          <cell r="U123">
            <v>22.40184757505774</v>
          </cell>
          <cell r="V123">
            <v>2973.9237875288677</v>
          </cell>
          <cell r="X123">
            <v>23.261038619701743</v>
          </cell>
        </row>
        <row r="124">
          <cell r="A124" t="str">
            <v>Jan-Cil Zug</v>
          </cell>
          <cell r="C124">
            <v>13223</v>
          </cell>
          <cell r="D124">
            <v>8191</v>
          </cell>
          <cell r="E124">
            <v>8661</v>
          </cell>
          <cell r="G124">
            <v>5032</v>
          </cell>
          <cell r="H124">
            <v>61.433280429739966</v>
          </cell>
          <cell r="I124">
            <v>3677.1828746177366</v>
          </cell>
          <cell r="K124">
            <v>44.892966360856263</v>
          </cell>
          <cell r="L124">
            <v>1354.8171253822634</v>
          </cell>
          <cell r="N124">
            <v>16.540314068883699</v>
          </cell>
          <cell r="O124">
            <v>4562</v>
          </cell>
          <cell r="Q124">
            <v>52.672901512527424</v>
          </cell>
          <cell r="R124">
            <v>2201.9336086404069</v>
          </cell>
          <cell r="U124">
            <v>25.423549343498518</v>
          </cell>
          <cell r="V124">
            <v>2360.0663913595931</v>
          </cell>
          <cell r="X124">
            <v>27.249352169028903</v>
          </cell>
        </row>
        <row r="125">
          <cell r="A125" t="str">
            <v>Tasmanian Alkaloids</v>
          </cell>
          <cell r="C125">
            <v>14684</v>
          </cell>
          <cell r="D125">
            <v>10645</v>
          </cell>
          <cell r="E125">
            <v>9217</v>
          </cell>
          <cell r="G125">
            <v>4039</v>
          </cell>
          <cell r="H125">
            <v>37.942696101456079</v>
          </cell>
          <cell r="I125">
            <v>2252.7621698261828</v>
          </cell>
          <cell r="K125">
            <v>21.162631938245028</v>
          </cell>
          <cell r="L125">
            <v>1786.2378301738172</v>
          </cell>
          <cell r="N125">
            <v>16.780064163211051</v>
          </cell>
          <cell r="O125">
            <v>5467</v>
          </cell>
          <cell r="Q125">
            <v>59.314310513182164</v>
          </cell>
          <cell r="R125">
            <v>3362.1932450017739</v>
          </cell>
          <cell r="U125">
            <v>36.478173429551639</v>
          </cell>
          <cell r="V125">
            <v>2104.8067549982252</v>
          </cell>
          <cell r="X125">
            <v>22.836137083630526</v>
          </cell>
        </row>
        <row r="126">
          <cell r="A126" t="str">
            <v>Noramco USA</v>
          </cell>
          <cell r="C126">
            <v>15949</v>
          </cell>
          <cell r="D126">
            <v>30022</v>
          </cell>
          <cell r="E126">
            <v>23242</v>
          </cell>
          <cell r="G126">
            <v>-14073</v>
          </cell>
          <cell r="H126">
            <v>-46.875624542002534</v>
          </cell>
          <cell r="I126">
            <v>-14073</v>
          </cell>
          <cell r="K126">
            <v>-46.875624542002527</v>
          </cell>
          <cell r="L126">
            <v>0</v>
          </cell>
          <cell r="N126">
            <v>-2.7284841053187846E-14</v>
          </cell>
          <cell r="O126">
            <v>-7293</v>
          </cell>
          <cell r="Q126">
            <v>-31.378538852078137</v>
          </cell>
          <cell r="R126">
            <v>-7293</v>
          </cell>
          <cell r="U126">
            <v>-31.378538852078137</v>
          </cell>
          <cell r="V126">
            <v>0</v>
          </cell>
          <cell r="X126">
            <v>0</v>
          </cell>
        </row>
        <row r="127">
          <cell r="A127" t="str">
            <v>Subtot Sourcing</v>
          </cell>
          <cell r="B127" t="str">
            <v>Subtot Sourcing</v>
          </cell>
          <cell r="C127">
            <v>71794</v>
          </cell>
          <cell r="D127">
            <v>75458</v>
          </cell>
          <cell r="E127">
            <v>65934</v>
          </cell>
          <cell r="G127">
            <v>-3664</v>
          </cell>
          <cell r="H127">
            <v>-4.8556813061570674</v>
          </cell>
          <cell r="J127">
            <v>-9433.7309034487225</v>
          </cell>
          <cell r="L127">
            <v>-12.501962553272977</v>
          </cell>
          <cell r="N127">
            <v>5769.7309034487225</v>
          </cell>
          <cell r="Q127">
            <v>7.6462812471159083</v>
          </cell>
          <cell r="S127">
            <v>5860</v>
          </cell>
          <cell r="V127">
            <v>8.8876755543422217</v>
          </cell>
          <cell r="X127">
            <v>-3259.6717519361778</v>
          </cell>
          <cell r="Z127">
            <v>-4.9438404342769706</v>
          </cell>
          <cell r="AA127">
            <v>9119.6717519361791</v>
          </cell>
          <cell r="AC127">
            <v>13.83151598861919</v>
          </cell>
        </row>
        <row r="128">
          <cell r="A128" t="str">
            <v>Ttl Shetty</v>
          </cell>
          <cell r="B128" t="str">
            <v>Ttl Shetty</v>
          </cell>
          <cell r="C128">
            <v>105398</v>
          </cell>
          <cell r="D128">
            <v>97593</v>
          </cell>
          <cell r="E128">
            <v>94033</v>
          </cell>
          <cell r="G128">
            <v>7805</v>
          </cell>
          <cell r="H128">
            <v>7.9974998206838599</v>
          </cell>
          <cell r="J128">
            <v>-1868.6931052503642</v>
          </cell>
          <cell r="L128">
            <v>-1.9147819057210707</v>
          </cell>
          <cell r="N128">
            <v>9673.6931052503642</v>
          </cell>
          <cell r="Q128">
            <v>9.912281726404931</v>
          </cell>
          <cell r="S128">
            <v>11365</v>
          </cell>
          <cell r="V128">
            <v>12.086182510395286</v>
          </cell>
          <cell r="X128">
            <v>-4084.1372855511368</v>
          </cell>
          <cell r="Z128">
            <v>-4.3433021232451772</v>
          </cell>
          <cell r="AA128">
            <v>15449.137285551138</v>
          </cell>
          <cell r="AC128">
            <v>16.429484633640463</v>
          </cell>
        </row>
        <row r="129">
          <cell r="A129" t="str">
            <v>Total Shetty/Sourcings</v>
          </cell>
          <cell r="B129" t="str">
            <v>Total Shetty/Sourcings</v>
          </cell>
          <cell r="C129">
            <v>105398</v>
          </cell>
          <cell r="D129">
            <v>97593</v>
          </cell>
          <cell r="E129">
            <v>94033</v>
          </cell>
          <cell r="G129">
            <v>7805</v>
          </cell>
          <cell r="H129">
            <v>7.9974998206838599</v>
          </cell>
          <cell r="J129">
            <v>-1868.6931052503642</v>
          </cell>
          <cell r="L129">
            <v>-1.9147819057210707</v>
          </cell>
          <cell r="N129">
            <v>9673.6931052503642</v>
          </cell>
          <cell r="Q129">
            <v>9.912281726404931</v>
          </cell>
          <cell r="S129">
            <v>11365</v>
          </cell>
          <cell r="V129">
            <v>12.086182510395286</v>
          </cell>
          <cell r="X129">
            <v>-4084.1372855511368</v>
          </cell>
          <cell r="Z129">
            <v>-4.3433021232451772</v>
          </cell>
          <cell r="AA129">
            <v>15449.137285551138</v>
          </cell>
          <cell r="AC129">
            <v>16.429484633640463</v>
          </cell>
        </row>
        <row r="131">
          <cell r="A131" t="str">
            <v>Tibotec-Virco Belgium</v>
          </cell>
          <cell r="C131">
            <v>1498</v>
          </cell>
          <cell r="D131">
            <v>1399</v>
          </cell>
          <cell r="E131">
            <v>1142</v>
          </cell>
          <cell r="G131">
            <v>99</v>
          </cell>
          <cell r="H131">
            <v>7.0764832022873492</v>
          </cell>
          <cell r="I131">
            <v>-74.159025787965618</v>
          </cell>
          <cell r="K131">
            <v>-5.3008595988538678</v>
          </cell>
          <cell r="L131">
            <v>173.15902578796562</v>
          </cell>
          <cell r="N131">
            <v>12.377342801141218</v>
          </cell>
          <cell r="O131">
            <v>356</v>
          </cell>
          <cell r="Q131">
            <v>31.173380035026273</v>
          </cell>
          <cell r="R131">
            <v>44.889937106918239</v>
          </cell>
          <cell r="U131">
            <v>3.9308176100628929</v>
          </cell>
          <cell r="V131">
            <v>311.11006289308176</v>
          </cell>
          <cell r="X131">
            <v>27.242562424963381</v>
          </cell>
        </row>
        <row r="132">
          <cell r="A132" t="str">
            <v>Alza USA</v>
          </cell>
          <cell r="C132">
            <v>-40826</v>
          </cell>
          <cell r="D132">
            <v>40107</v>
          </cell>
          <cell r="E132">
            <v>49978</v>
          </cell>
          <cell r="G132">
            <v>-80933</v>
          </cell>
          <cell r="H132">
            <v>-201.79270451542121</v>
          </cell>
          <cell r="I132">
            <v>-80933</v>
          </cell>
          <cell r="K132">
            <v>-201.79270451542129</v>
          </cell>
          <cell r="L132">
            <v>0</v>
          </cell>
          <cell r="N132">
            <v>1.0913936421275138E-13</v>
          </cell>
          <cell r="O132">
            <v>-90804</v>
          </cell>
          <cell r="Q132">
            <v>-181.6879426947857</v>
          </cell>
          <cell r="R132">
            <v>-90804</v>
          </cell>
          <cell r="U132">
            <v>-181.68794269478573</v>
          </cell>
          <cell r="V132">
            <v>0</v>
          </cell>
          <cell r="X132">
            <v>3.637978807091713E-14</v>
          </cell>
        </row>
        <row r="133">
          <cell r="A133" t="str">
            <v>Total Peterson</v>
          </cell>
          <cell r="B133" t="str">
            <v>Total Peterson</v>
          </cell>
          <cell r="C133">
            <v>-39328</v>
          </cell>
          <cell r="D133">
            <v>41506</v>
          </cell>
          <cell r="E133">
            <v>51120</v>
          </cell>
          <cell r="G133">
            <v>-80834</v>
          </cell>
          <cell r="H133">
            <v>-194.75256589408761</v>
          </cell>
          <cell r="J133">
            <v>-81007.159025787972</v>
          </cell>
          <cell r="L133">
            <v>-195.16975624196013</v>
          </cell>
          <cell r="N133">
            <v>173.15902578797193</v>
          </cell>
          <cell r="Q133">
            <v>0.41719034787252895</v>
          </cell>
          <cell r="S133">
            <v>-90448</v>
          </cell>
          <cell r="V133">
            <v>-176.93270735524257</v>
          </cell>
          <cell r="X133">
            <v>-90759.110062893116</v>
          </cell>
          <cell r="Z133">
            <v>-177.54129511520563</v>
          </cell>
          <cell r="AA133">
            <v>311.11006289310757</v>
          </cell>
          <cell r="AC133">
            <v>0.60858775996301118</v>
          </cell>
        </row>
        <row r="134">
          <cell r="A134" t="str">
            <v>Ttl Pharm ex Corp + Grp E</v>
          </cell>
          <cell r="B134" t="str">
            <v>Ttl Pharm ex Corp + Grp E</v>
          </cell>
          <cell r="C134">
            <v>4724398</v>
          </cell>
          <cell r="D134">
            <v>4678935</v>
          </cell>
          <cell r="E134">
            <v>4118783</v>
          </cell>
          <cell r="G134">
            <v>45463</v>
          </cell>
          <cell r="H134">
            <v>0.97165273721477219</v>
          </cell>
          <cell r="J134">
            <v>-84074.765405345839</v>
          </cell>
          <cell r="L134">
            <v>-1.796878251254737</v>
          </cell>
          <cell r="N134">
            <v>129537.76540534584</v>
          </cell>
          <cell r="Q134">
            <v>2.7685309884695095</v>
          </cell>
          <cell r="S134">
            <v>605615</v>
          </cell>
          <cell r="V134">
            <v>14.703736516344755</v>
          </cell>
          <cell r="X134">
            <v>412073.99467626004</v>
          </cell>
          <cell r="Z134">
            <v>10.004751274254071</v>
          </cell>
          <cell r="AA134">
            <v>193541.00532373996</v>
          </cell>
          <cell r="AC134">
            <v>4.6989852420906812</v>
          </cell>
        </row>
        <row r="137">
          <cell r="A137" t="str">
            <v>Pharmaceutical Grp w/aj</v>
          </cell>
          <cell r="B137" t="str">
            <v>Pharmaceutical Grp w/aj</v>
          </cell>
          <cell r="C137">
            <v>4724398</v>
          </cell>
          <cell r="D137">
            <v>4678935</v>
          </cell>
          <cell r="E137">
            <v>4118783</v>
          </cell>
          <cell r="G137">
            <v>45463</v>
          </cell>
          <cell r="H137">
            <v>0.97165273721477219</v>
          </cell>
          <cell r="J137">
            <v>-84074.765405345839</v>
          </cell>
          <cell r="L137">
            <v>-1.796878251254737</v>
          </cell>
          <cell r="N137">
            <v>129537.76540534584</v>
          </cell>
          <cell r="Q137">
            <v>2.7685309884695095</v>
          </cell>
          <cell r="S137">
            <v>605615</v>
          </cell>
          <cell r="V137">
            <v>14.703736516344755</v>
          </cell>
          <cell r="X137">
            <v>412073.99467626004</v>
          </cell>
          <cell r="Z137">
            <v>10.004751274254071</v>
          </cell>
          <cell r="AA137">
            <v>193541.00532373996</v>
          </cell>
          <cell r="AC137">
            <v>4.6989852420906812</v>
          </cell>
        </row>
      </sheetData>
      <sheetData sheetId="10"/>
      <sheetData sheetId="11"/>
      <sheetData sheetId="12"/>
      <sheetData sheetId="13">
        <row r="13">
          <cell r="A13" t="str">
            <v>Ortho-McNeil Pharm U</v>
          </cell>
          <cell r="C13">
            <v>319283</v>
          </cell>
          <cell r="D13">
            <v>259287</v>
          </cell>
          <cell r="E13">
            <v>239609</v>
          </cell>
          <cell r="G13">
            <v>59996</v>
          </cell>
          <cell r="H13">
            <v>23.138838430002274</v>
          </cell>
          <cell r="I13">
            <v>59996</v>
          </cell>
          <cell r="K13">
            <v>23.138838430002274</v>
          </cell>
          <cell r="L13">
            <v>0</v>
          </cell>
          <cell r="N13">
            <v>0</v>
          </cell>
          <cell r="O13">
            <v>79674</v>
          </cell>
          <cell r="Q13">
            <v>33.251672516474756</v>
          </cell>
          <cell r="R13">
            <v>79674</v>
          </cell>
          <cell r="U13">
            <v>33.251672516474763</v>
          </cell>
          <cell r="V13">
            <v>0</v>
          </cell>
          <cell r="X13">
            <v>-1.3642420526593923E-14</v>
          </cell>
        </row>
        <row r="14">
          <cell r="A14" t="str">
            <v>Total OMP</v>
          </cell>
          <cell r="B14" t="str">
            <v>Total OMP</v>
          </cell>
          <cell r="C14">
            <v>319283</v>
          </cell>
          <cell r="D14">
            <v>259287</v>
          </cell>
          <cell r="E14">
            <v>239609</v>
          </cell>
          <cell r="G14">
            <v>59996</v>
          </cell>
          <cell r="H14">
            <v>23.138838430002274</v>
          </cell>
          <cell r="J14">
            <v>59996</v>
          </cell>
          <cell r="L14">
            <v>23.138838430002274</v>
          </cell>
          <cell r="N14">
            <v>0</v>
          </cell>
          <cell r="Q14">
            <v>0</v>
          </cell>
          <cell r="S14">
            <v>79674</v>
          </cell>
          <cell r="V14">
            <v>33.251672516474756</v>
          </cell>
          <cell r="X14">
            <v>79674</v>
          </cell>
          <cell r="Z14">
            <v>33.251672516474756</v>
          </cell>
          <cell r="AA14">
            <v>0</v>
          </cell>
          <cell r="AC14">
            <v>0</v>
          </cell>
        </row>
        <row r="15">
          <cell r="A15" t="str">
            <v>Janssen USA</v>
          </cell>
          <cell r="C15">
            <v>203118</v>
          </cell>
          <cell r="D15">
            <v>185538</v>
          </cell>
          <cell r="E15">
            <v>184451</v>
          </cell>
          <cell r="G15">
            <v>17580</v>
          </cell>
          <cell r="H15">
            <v>9.4751479481292247</v>
          </cell>
          <cell r="I15">
            <v>17580</v>
          </cell>
          <cell r="K15">
            <v>9.4751479481292247</v>
          </cell>
          <cell r="L15">
            <v>0</v>
          </cell>
          <cell r="N15">
            <v>0</v>
          </cell>
          <cell r="O15">
            <v>18667</v>
          </cell>
          <cell r="Q15">
            <v>10.120302953087812</v>
          </cell>
          <cell r="R15">
            <v>18667</v>
          </cell>
          <cell r="U15">
            <v>10.120302953087814</v>
          </cell>
          <cell r="V15">
            <v>0</v>
          </cell>
          <cell r="X15">
            <v>0</v>
          </cell>
        </row>
        <row r="16">
          <cell r="A16" t="str">
            <v>Janssen CFC PR</v>
          </cell>
          <cell r="C16">
            <v>30476</v>
          </cell>
          <cell r="D16">
            <v>31094</v>
          </cell>
          <cell r="E16">
            <v>30656</v>
          </cell>
          <cell r="G16">
            <v>-618</v>
          </cell>
          <cell r="H16">
            <v>-1.987521708368174</v>
          </cell>
          <cell r="I16">
            <v>-618</v>
          </cell>
          <cell r="K16">
            <v>-1.987521708368174</v>
          </cell>
          <cell r="L16">
            <v>0</v>
          </cell>
          <cell r="N16">
            <v>0</v>
          </cell>
          <cell r="O16">
            <v>-180</v>
          </cell>
          <cell r="Q16">
            <v>-0.58716075156576197</v>
          </cell>
          <cell r="R16">
            <v>-180</v>
          </cell>
          <cell r="U16">
            <v>-0.58716075156576197</v>
          </cell>
          <cell r="V16">
            <v>0</v>
          </cell>
          <cell r="X16">
            <v>0</v>
          </cell>
        </row>
        <row r="17">
          <cell r="A17" t="str">
            <v>Ttl Janssen USA</v>
          </cell>
          <cell r="B17" t="str">
            <v>Ttl Janssen USA</v>
          </cell>
          <cell r="C17">
            <v>233594</v>
          </cell>
          <cell r="D17">
            <v>216632</v>
          </cell>
          <cell r="E17">
            <v>215107</v>
          </cell>
          <cell r="G17">
            <v>16962</v>
          </cell>
          <cell r="H17">
            <v>7.8298681635215477</v>
          </cell>
          <cell r="J17">
            <v>16962</v>
          </cell>
          <cell r="L17">
            <v>7.8298681635215477</v>
          </cell>
          <cell r="N17">
            <v>0</v>
          </cell>
          <cell r="Q17">
            <v>0</v>
          </cell>
          <cell r="S17">
            <v>18487</v>
          </cell>
          <cell r="V17">
            <v>8.5943274742337543</v>
          </cell>
          <cell r="X17">
            <v>18487</v>
          </cell>
          <cell r="Z17">
            <v>8.5943274742337543</v>
          </cell>
          <cell r="AA17">
            <v>0</v>
          </cell>
          <cell r="AC17">
            <v>0</v>
          </cell>
        </row>
        <row r="18">
          <cell r="A18" t="str">
            <v>Jan-Ortho Canada</v>
          </cell>
          <cell r="C18">
            <v>6459</v>
          </cell>
          <cell r="D18">
            <v>1292</v>
          </cell>
          <cell r="E18">
            <v>7549</v>
          </cell>
          <cell r="G18">
            <v>5167</v>
          </cell>
          <cell r="H18">
            <v>399.92260061919507</v>
          </cell>
          <cell r="I18">
            <v>4607.166015625</v>
          </cell>
          <cell r="K18">
            <v>356.591796875</v>
          </cell>
          <cell r="L18">
            <v>559.833984375</v>
          </cell>
          <cell r="N18">
            <v>43.330803744195073</v>
          </cell>
          <cell r="O18">
            <v>-1090</v>
          </cell>
          <cell r="Q18">
            <v>-14.438998542853358</v>
          </cell>
          <cell r="R18">
            <v>-1641.3341702234495</v>
          </cell>
          <cell r="U18">
            <v>-21.742405222194321</v>
          </cell>
          <cell r="V18">
            <v>551.33417022344975</v>
          </cell>
          <cell r="X18">
            <v>7.3034066793409629</v>
          </cell>
        </row>
        <row r="19">
          <cell r="A19" t="str">
            <v>JOI Canada</v>
          </cell>
          <cell r="B19" t="str">
            <v>JOI Canada</v>
          </cell>
          <cell r="C19">
            <v>6459</v>
          </cell>
          <cell r="D19">
            <v>1292</v>
          </cell>
          <cell r="E19">
            <v>7549</v>
          </cell>
          <cell r="G19">
            <v>5167</v>
          </cell>
          <cell r="H19">
            <v>399.92260061919507</v>
          </cell>
          <cell r="J19">
            <v>4607.166015625</v>
          </cell>
          <cell r="L19">
            <v>356.591796875</v>
          </cell>
          <cell r="N19">
            <v>559.833984375</v>
          </cell>
          <cell r="Q19">
            <v>43.330803744195073</v>
          </cell>
          <cell r="S19">
            <v>-1090</v>
          </cell>
          <cell r="V19">
            <v>-14.438998542853358</v>
          </cell>
          <cell r="X19">
            <v>-1641.3341702234495</v>
          </cell>
          <cell r="Z19">
            <v>-21.742405222194328</v>
          </cell>
          <cell r="AA19">
            <v>551.33417022344975</v>
          </cell>
          <cell r="AC19">
            <v>7.3034066793409762</v>
          </cell>
        </row>
        <row r="20">
          <cell r="A20" t="str">
            <v>Ortho Biotech Int'l</v>
          </cell>
          <cell r="C20">
            <v>-3704</v>
          </cell>
          <cell r="D20">
            <v>-1390</v>
          </cell>
          <cell r="E20">
            <v>-932</v>
          </cell>
          <cell r="G20">
            <v>-2314</v>
          </cell>
          <cell r="H20">
            <v>-166.4748201438849</v>
          </cell>
          <cell r="I20">
            <v>-2314</v>
          </cell>
          <cell r="K20">
            <v>-166.4748201438849</v>
          </cell>
          <cell r="L20">
            <v>0</v>
          </cell>
          <cell r="N20">
            <v>0</v>
          </cell>
          <cell r="O20">
            <v>-2772</v>
          </cell>
          <cell r="Q20">
            <v>-297.42489270386267</v>
          </cell>
          <cell r="R20">
            <v>-2772</v>
          </cell>
          <cell r="U20">
            <v>-297.42489270386267</v>
          </cell>
          <cell r="V20">
            <v>0</v>
          </cell>
          <cell r="X20">
            <v>0</v>
          </cell>
        </row>
        <row r="21">
          <cell r="A21" t="str">
            <v>Alza Sourcing USA</v>
          </cell>
          <cell r="C21">
            <v>86935</v>
          </cell>
          <cell r="D21">
            <v>0</v>
          </cell>
          <cell r="E21">
            <v>0</v>
          </cell>
          <cell r="G21">
            <v>86935</v>
          </cell>
          <cell r="H21">
            <v>0</v>
          </cell>
          <cell r="I21">
            <v>86935</v>
          </cell>
          <cell r="K21">
            <v>0</v>
          </cell>
          <cell r="L21">
            <v>0</v>
          </cell>
          <cell r="N21">
            <v>0</v>
          </cell>
          <cell r="O21">
            <v>86935</v>
          </cell>
          <cell r="Q21">
            <v>0</v>
          </cell>
          <cell r="R21">
            <v>86935</v>
          </cell>
          <cell r="U21">
            <v>0</v>
          </cell>
          <cell r="V21">
            <v>0</v>
          </cell>
          <cell r="X21">
            <v>0</v>
          </cell>
        </row>
        <row r="22">
          <cell r="A22" t="str">
            <v>Ttl Norton</v>
          </cell>
          <cell r="B22" t="str">
            <v>Ttl Norton</v>
          </cell>
          <cell r="C22">
            <v>642567</v>
          </cell>
          <cell r="D22">
            <v>475821</v>
          </cell>
          <cell r="E22">
            <v>461333</v>
          </cell>
          <cell r="G22">
            <v>166746</v>
          </cell>
          <cell r="H22">
            <v>35.043850523621281</v>
          </cell>
          <cell r="J22">
            <v>166186.166015625</v>
          </cell>
          <cell r="L22">
            <v>34.926194097281339</v>
          </cell>
          <cell r="N22">
            <v>559.833984375</v>
          </cell>
          <cell r="Q22">
            <v>0.11765642633994502</v>
          </cell>
          <cell r="S22">
            <v>181234</v>
          </cell>
          <cell r="V22">
            <v>39.284854974606198</v>
          </cell>
          <cell r="X22">
            <v>180682.66582977655</v>
          </cell>
          <cell r="Z22">
            <v>39.165346036328749</v>
          </cell>
          <cell r="AA22">
            <v>551.33417022347453</v>
          </cell>
          <cell r="AC22">
            <v>0.11950893827744949</v>
          </cell>
        </row>
        <row r="23">
          <cell r="A23" t="str">
            <v>Ortho Biotech Canada</v>
          </cell>
          <cell r="C23">
            <v>2063</v>
          </cell>
          <cell r="D23">
            <v>-786</v>
          </cell>
          <cell r="E23">
            <v>1868</v>
          </cell>
          <cell r="G23">
            <v>2849</v>
          </cell>
          <cell r="H23">
            <v>362.46819338422392</v>
          </cell>
          <cell r="I23">
            <v>2657.0080256821821</v>
          </cell>
          <cell r="K23">
            <v>338.0417335473515</v>
          </cell>
          <cell r="L23">
            <v>191.99197431781795</v>
          </cell>
          <cell r="N23">
            <v>24.426459836872311</v>
          </cell>
          <cell r="O23">
            <v>195</v>
          </cell>
          <cell r="Q23">
            <v>10.4389721627409</v>
          </cell>
          <cell r="R23">
            <v>6.9536379018612529</v>
          </cell>
          <cell r="U23">
            <v>0.37225042301184436</v>
          </cell>
          <cell r="V23">
            <v>188.04636209813876</v>
          </cell>
          <cell r="X23">
            <v>10.066721739729056</v>
          </cell>
        </row>
        <row r="24">
          <cell r="A24" t="str">
            <v>OBI Canada</v>
          </cell>
          <cell r="B24" t="str">
            <v>OBI Canada</v>
          </cell>
          <cell r="C24">
            <v>2063</v>
          </cell>
          <cell r="D24">
            <v>-786</v>
          </cell>
          <cell r="E24">
            <v>1868</v>
          </cell>
          <cell r="G24">
            <v>2849</v>
          </cell>
          <cell r="H24">
            <v>362.46819338422392</v>
          </cell>
          <cell r="J24">
            <v>2657.0080256821821</v>
          </cell>
          <cell r="L24">
            <v>338.04173354735138</v>
          </cell>
          <cell r="N24">
            <v>191.99197431781795</v>
          </cell>
          <cell r="Q24">
            <v>24.426459836872528</v>
          </cell>
          <cell r="S24">
            <v>195</v>
          </cell>
          <cell r="V24">
            <v>10.4389721627409</v>
          </cell>
          <cell r="X24">
            <v>6.9536379018612529</v>
          </cell>
          <cell r="Z24">
            <v>0.37225042301184436</v>
          </cell>
          <cell r="AA24">
            <v>188.04636209813876</v>
          </cell>
          <cell r="AC24">
            <v>10.066721739729056</v>
          </cell>
        </row>
        <row r="25">
          <cell r="A25" t="str">
            <v>Ortho Biotech France</v>
          </cell>
          <cell r="C25">
            <v>-2887</v>
          </cell>
          <cell r="D25">
            <v>-1648</v>
          </cell>
          <cell r="E25">
            <v>-1129</v>
          </cell>
          <cell r="G25">
            <v>-1239</v>
          </cell>
          <cell r="H25">
            <v>-75.182038834951456</v>
          </cell>
          <cell r="I25">
            <v>-892.24847746650448</v>
          </cell>
          <cell r="K25">
            <v>-54.141291108404396</v>
          </cell>
          <cell r="L25">
            <v>-346.75152253349557</v>
          </cell>
          <cell r="N25">
            <v>-21.04074772654706</v>
          </cell>
          <cell r="O25">
            <v>-1758</v>
          </cell>
          <cell r="Q25">
            <v>-155.71302037201065</v>
          </cell>
          <cell r="R25">
            <v>-1158.8294635708567</v>
          </cell>
          <cell r="U25">
            <v>-102.64211369095278</v>
          </cell>
          <cell r="V25">
            <v>-599.17053642914345</v>
          </cell>
          <cell r="X25">
            <v>-53.070906681057878</v>
          </cell>
        </row>
        <row r="26">
          <cell r="A26" t="str">
            <v>Ortho Biotech German</v>
          </cell>
          <cell r="C26">
            <v>155</v>
          </cell>
          <cell r="D26">
            <v>-239</v>
          </cell>
          <cell r="E26">
            <v>-210</v>
          </cell>
          <cell r="G26">
            <v>394</v>
          </cell>
          <cell r="H26">
            <v>164.85355648535565</v>
          </cell>
          <cell r="I26">
            <v>412.91063829787237</v>
          </cell>
          <cell r="K26">
            <v>172.76595744680853</v>
          </cell>
          <cell r="L26">
            <v>-18.910638297872428</v>
          </cell>
          <cell r="N26">
            <v>-7.9124009614529136</v>
          </cell>
          <cell r="O26">
            <v>365</v>
          </cell>
          <cell r="Q26">
            <v>173.8095238095238</v>
          </cell>
          <cell r="R26">
            <v>372.48868778280541</v>
          </cell>
          <cell r="U26">
            <v>177.37556561085975</v>
          </cell>
          <cell r="V26">
            <v>-7.4886877828053553</v>
          </cell>
          <cell r="X26">
            <v>-3.5660418013359596</v>
          </cell>
        </row>
        <row r="27">
          <cell r="A27" t="str">
            <v>Ortho Biotech Italy</v>
          </cell>
          <cell r="C27">
            <v>-254</v>
          </cell>
          <cell r="D27">
            <v>154</v>
          </cell>
          <cell r="E27">
            <v>-45</v>
          </cell>
          <cell r="G27">
            <v>-408</v>
          </cell>
          <cell r="H27">
            <v>-264.93506493506493</v>
          </cell>
          <cell r="I27">
            <v>-385.50993377483445</v>
          </cell>
          <cell r="K27">
            <v>-250.33112582781459</v>
          </cell>
          <cell r="L27">
            <v>-22.490066225165574</v>
          </cell>
          <cell r="N27">
            <v>-14.603939107250335</v>
          </cell>
          <cell r="O27">
            <v>-209</v>
          </cell>
          <cell r="Q27">
            <v>-464.44444444444451</v>
          </cell>
          <cell r="R27">
            <v>-192.55813953488374</v>
          </cell>
          <cell r="U27">
            <v>-427.90697674418607</v>
          </cell>
          <cell r="V27">
            <v>-16.441860465116225</v>
          </cell>
          <cell r="X27">
            <v>-36.537467700258638</v>
          </cell>
        </row>
        <row r="28">
          <cell r="A28" t="str">
            <v>Ortho Biotech UK</v>
          </cell>
          <cell r="C28">
            <v>2408</v>
          </cell>
          <cell r="D28">
            <v>175</v>
          </cell>
          <cell r="E28">
            <v>-188</v>
          </cell>
          <cell r="G28">
            <v>2233</v>
          </cell>
          <cell r="H28">
            <v>1276</v>
          </cell>
          <cell r="I28">
            <v>2206.5909090909095</v>
          </cell>
          <cell r="K28">
            <v>1260.909090909091</v>
          </cell>
          <cell r="L28">
            <v>26.409090909090594</v>
          </cell>
          <cell r="N28">
            <v>15.090909090908973</v>
          </cell>
          <cell r="O28">
            <v>2596</v>
          </cell>
          <cell r="Q28">
            <v>1380.8510638297873</v>
          </cell>
          <cell r="R28">
            <v>2533.3000000000002</v>
          </cell>
          <cell r="U28">
            <v>1347.5</v>
          </cell>
          <cell r="V28">
            <v>62.7</v>
          </cell>
          <cell r="X28">
            <v>33.351063829787307</v>
          </cell>
        </row>
        <row r="29">
          <cell r="A29" t="str">
            <v>OBI Europe</v>
          </cell>
          <cell r="B29" t="str">
            <v>OBI Europe</v>
          </cell>
          <cell r="C29">
            <v>-578</v>
          </cell>
          <cell r="D29">
            <v>-1558</v>
          </cell>
          <cell r="E29">
            <v>-1572</v>
          </cell>
          <cell r="G29">
            <v>980</v>
          </cell>
          <cell r="H29">
            <v>62.90115532734275</v>
          </cell>
          <cell r="J29">
            <v>1341.7431361474428</v>
          </cell>
          <cell r="L29">
            <v>86.119585118577874</v>
          </cell>
          <cell r="N29">
            <v>-361.74313614744318</v>
          </cell>
          <cell r="Q29">
            <v>-23.218429791235121</v>
          </cell>
          <cell r="S29">
            <v>994</v>
          </cell>
          <cell r="V29">
            <v>63.231552162849866</v>
          </cell>
          <cell r="X29">
            <v>1554.4010846770652</v>
          </cell>
          <cell r="Z29">
            <v>98.880476124495218</v>
          </cell>
          <cell r="AA29">
            <v>-560.40108467706477</v>
          </cell>
          <cell r="AC29">
            <v>-35.648923961645373</v>
          </cell>
        </row>
        <row r="30">
          <cell r="A30" t="str">
            <v>Ortho Biotech Manati</v>
          </cell>
          <cell r="C30">
            <v>29788</v>
          </cell>
          <cell r="D30">
            <v>41704</v>
          </cell>
          <cell r="E30">
            <v>44446</v>
          </cell>
          <cell r="G30">
            <v>-11916</v>
          </cell>
          <cell r="H30">
            <v>-28.572798772300018</v>
          </cell>
          <cell r="I30">
            <v>-11916</v>
          </cell>
          <cell r="K30">
            <v>-28.572798772300018</v>
          </cell>
          <cell r="L30">
            <v>0</v>
          </cell>
          <cell r="N30">
            <v>0</v>
          </cell>
          <cell r="O30">
            <v>-14658</v>
          </cell>
          <cell r="Q30">
            <v>-32.979345722899701</v>
          </cell>
          <cell r="R30">
            <v>-14658</v>
          </cell>
          <cell r="U30">
            <v>-32.979345722899701</v>
          </cell>
          <cell r="V30">
            <v>-2.3283064365386963E-12</v>
          </cell>
          <cell r="X30">
            <v>0</v>
          </cell>
        </row>
        <row r="31">
          <cell r="A31" t="str">
            <v>Ortho Biotech Zug</v>
          </cell>
          <cell r="C31">
            <v>23470</v>
          </cell>
          <cell r="D31">
            <v>30490</v>
          </cell>
          <cell r="E31">
            <v>30296</v>
          </cell>
          <cell r="G31">
            <v>-7020</v>
          </cell>
          <cell r="H31">
            <v>-23.023942276156117</v>
          </cell>
          <cell r="I31">
            <v>-9445.2063888523735</v>
          </cell>
          <cell r="K31">
            <v>-30.978046536085184</v>
          </cell>
          <cell r="L31">
            <v>2425.206388852373</v>
          </cell>
          <cell r="N31">
            <v>7.9541042599290677</v>
          </cell>
          <cell r="O31">
            <v>-6826</v>
          </cell>
          <cell r="Q31">
            <v>-22.531027198310007</v>
          </cell>
          <cell r="R31">
            <v>-10899.688818436774</v>
          </cell>
          <cell r="U31">
            <v>-35.977319839044014</v>
          </cell>
          <cell r="V31">
            <v>4073.6888184367749</v>
          </cell>
          <cell r="X31">
            <v>13.44629264073401</v>
          </cell>
        </row>
        <row r="32">
          <cell r="A32" t="str">
            <v>OBII Sourcing</v>
          </cell>
          <cell r="B32" t="str">
            <v>OBII Sourcing</v>
          </cell>
          <cell r="C32">
            <v>53258</v>
          </cell>
          <cell r="D32">
            <v>72194</v>
          </cell>
          <cell r="E32">
            <v>74742</v>
          </cell>
          <cell r="G32">
            <v>-18936</v>
          </cell>
          <cell r="H32">
            <v>-26.229326536831319</v>
          </cell>
          <cell r="J32">
            <v>-21361.206388852373</v>
          </cell>
          <cell r="L32">
            <v>-29.588617321179562</v>
          </cell>
          <cell r="N32">
            <v>2425.206388852373</v>
          </cell>
          <cell r="Q32">
            <v>3.35929078434825</v>
          </cell>
          <cell r="S32">
            <v>-21484</v>
          </cell>
          <cell r="V32">
            <v>-28.74421342752402</v>
          </cell>
          <cell r="X32">
            <v>-25557.688818436774</v>
          </cell>
          <cell r="Z32">
            <v>-34.194547668562215</v>
          </cell>
          <cell r="AA32">
            <v>4073.6888184367681</v>
          </cell>
          <cell r="AC32">
            <v>5.4503342410381856</v>
          </cell>
        </row>
        <row r="33">
          <cell r="A33" t="str">
            <v>Ttl Webb</v>
          </cell>
          <cell r="B33" t="str">
            <v>Ttl Webb</v>
          </cell>
          <cell r="C33">
            <v>54743</v>
          </cell>
          <cell r="D33">
            <v>69850</v>
          </cell>
          <cell r="E33">
            <v>75038</v>
          </cell>
          <cell r="G33">
            <v>-15107</v>
          </cell>
          <cell r="H33">
            <v>-21.627773801002146</v>
          </cell>
          <cell r="J33">
            <v>-17362.45522702275</v>
          </cell>
          <cell r="L33">
            <v>-24.856771978557983</v>
          </cell>
          <cell r="N33">
            <v>2255.4552270227487</v>
          </cell>
          <cell r="Q33">
            <v>3.228998177555841</v>
          </cell>
          <cell r="S33">
            <v>-20295</v>
          </cell>
          <cell r="V33">
            <v>-27.046296543084836</v>
          </cell>
          <cell r="X33">
            <v>-23996.334095857848</v>
          </cell>
          <cell r="Z33">
            <v>-31.978909480340427</v>
          </cell>
          <cell r="AA33">
            <v>3701.3340958578465</v>
          </cell>
          <cell r="AC33">
            <v>4.9326129372555849</v>
          </cell>
        </row>
        <row r="34">
          <cell r="A34" t="str">
            <v>Ortho Biotech USA</v>
          </cell>
          <cell r="C34">
            <v>292577</v>
          </cell>
          <cell r="D34">
            <v>350560</v>
          </cell>
          <cell r="E34">
            <v>328863</v>
          </cell>
          <cell r="G34">
            <v>-57983</v>
          </cell>
          <cell r="H34">
            <v>-16.540107256960294</v>
          </cell>
          <cell r="I34">
            <v>-57983</v>
          </cell>
          <cell r="K34">
            <v>-16.540107256960294</v>
          </cell>
          <cell r="L34">
            <v>0</v>
          </cell>
          <cell r="N34">
            <v>0</v>
          </cell>
          <cell r="O34">
            <v>-36286</v>
          </cell>
          <cell r="Q34">
            <v>-11.033773942340732</v>
          </cell>
          <cell r="R34">
            <v>-36286</v>
          </cell>
          <cell r="U34">
            <v>-11.033773942340732</v>
          </cell>
          <cell r="V34">
            <v>-4.6566128730773927E-12</v>
          </cell>
          <cell r="X34">
            <v>0</v>
          </cell>
        </row>
        <row r="35">
          <cell r="A35" t="str">
            <v>Total OBI USA</v>
          </cell>
          <cell r="B35" t="str">
            <v>Total OBI USA</v>
          </cell>
          <cell r="C35">
            <v>292577</v>
          </cell>
          <cell r="D35">
            <v>350560</v>
          </cell>
          <cell r="E35">
            <v>328863</v>
          </cell>
          <cell r="G35">
            <v>-57983</v>
          </cell>
          <cell r="H35">
            <v>-16.540107256960294</v>
          </cell>
          <cell r="J35">
            <v>-57983</v>
          </cell>
          <cell r="L35">
            <v>-16.540107256960294</v>
          </cell>
          <cell r="N35">
            <v>0</v>
          </cell>
          <cell r="Q35">
            <v>0</v>
          </cell>
          <cell r="S35">
            <v>-36286</v>
          </cell>
          <cell r="V35">
            <v>-11.033773942340732</v>
          </cell>
          <cell r="X35">
            <v>-36286</v>
          </cell>
          <cell r="Z35">
            <v>-11.033773942340732</v>
          </cell>
          <cell r="AA35">
            <v>-4.6566128730773927E-12</v>
          </cell>
          <cell r="AC35">
            <v>0</v>
          </cell>
        </row>
        <row r="36">
          <cell r="A36" t="str">
            <v>Centocor USA</v>
          </cell>
          <cell r="C36">
            <v>152951</v>
          </cell>
          <cell r="D36">
            <v>145193</v>
          </cell>
          <cell r="E36">
            <v>126338</v>
          </cell>
          <cell r="G36">
            <v>7758</v>
          </cell>
          <cell r="H36">
            <v>5.3432328004793623</v>
          </cell>
          <cell r="I36">
            <v>7758</v>
          </cell>
          <cell r="K36">
            <v>5.3432328004793623</v>
          </cell>
          <cell r="L36">
            <v>0</v>
          </cell>
          <cell r="N36">
            <v>0</v>
          </cell>
          <cell r="O36">
            <v>26613</v>
          </cell>
          <cell r="Q36">
            <v>21.064921084709272</v>
          </cell>
          <cell r="R36">
            <v>26613</v>
          </cell>
          <cell r="U36">
            <v>21.064921084709269</v>
          </cell>
          <cell r="V36">
            <v>4.6566128730773927E-12</v>
          </cell>
          <cell r="X36">
            <v>0</v>
          </cell>
        </row>
        <row r="37">
          <cell r="A37" t="str">
            <v>Scios Inc USA</v>
          </cell>
          <cell r="C37">
            <v>-489</v>
          </cell>
          <cell r="D37">
            <v>0</v>
          </cell>
          <cell r="E37">
            <v>0</v>
          </cell>
          <cell r="G37">
            <v>-489</v>
          </cell>
          <cell r="H37">
            <v>0</v>
          </cell>
          <cell r="I37">
            <v>-489</v>
          </cell>
          <cell r="K37">
            <v>0</v>
          </cell>
          <cell r="L37">
            <v>0</v>
          </cell>
          <cell r="N37">
            <v>0</v>
          </cell>
          <cell r="O37">
            <v>-489</v>
          </cell>
          <cell r="Q37">
            <v>0</v>
          </cell>
          <cell r="R37">
            <v>-489</v>
          </cell>
          <cell r="U37">
            <v>0</v>
          </cell>
          <cell r="V37">
            <v>0</v>
          </cell>
          <cell r="X37">
            <v>0</v>
          </cell>
        </row>
        <row r="38">
          <cell r="A38" t="str">
            <v>Ttl Scodari</v>
          </cell>
          <cell r="B38" t="str">
            <v>Ttl Scodari</v>
          </cell>
          <cell r="C38">
            <v>499782</v>
          </cell>
          <cell r="D38">
            <v>565603</v>
          </cell>
          <cell r="E38">
            <v>530239</v>
          </cell>
          <cell r="G38">
            <v>-65821</v>
          </cell>
          <cell r="H38">
            <v>-11.63731451212246</v>
          </cell>
          <cell r="J38">
            <v>-68076.455227022758</v>
          </cell>
          <cell r="L38">
            <v>-12.036084537568357</v>
          </cell>
          <cell r="N38">
            <v>2255.4552270227578</v>
          </cell>
          <cell r="Q38">
            <v>0.39877002544589912</v>
          </cell>
          <cell r="S38">
            <v>-30457</v>
          </cell>
          <cell r="V38">
            <v>-5.7440135486073265</v>
          </cell>
          <cell r="X38">
            <v>-34158.334095857848</v>
          </cell>
          <cell r="Z38">
            <v>-6.442063691252029</v>
          </cell>
          <cell r="AA38">
            <v>3701.3340958578465</v>
          </cell>
          <cell r="AC38">
            <v>0.69805014264470178</v>
          </cell>
        </row>
        <row r="39">
          <cell r="A39" t="str">
            <v>Jan-Cil Denmark</v>
          </cell>
          <cell r="C39">
            <v>560</v>
          </cell>
          <cell r="D39">
            <v>402</v>
          </cell>
          <cell r="E39">
            <v>140</v>
          </cell>
          <cell r="G39">
            <v>158</v>
          </cell>
          <cell r="H39">
            <v>39.303482587064686</v>
          </cell>
          <cell r="I39">
            <v>98.492676431424769</v>
          </cell>
          <cell r="K39">
            <v>24.500665778961388</v>
          </cell>
          <cell r="L39">
            <v>59.507323568575231</v>
          </cell>
          <cell r="N39">
            <v>14.802816808103294</v>
          </cell>
          <cell r="O39">
            <v>420</v>
          </cell>
          <cell r="Q39">
            <v>300</v>
          </cell>
          <cell r="R39">
            <v>302.97800338409473</v>
          </cell>
          <cell r="U39">
            <v>216.41285956006766</v>
          </cell>
          <cell r="V39">
            <v>117.02199661590527</v>
          </cell>
          <cell r="X39">
            <v>83.587140439932298</v>
          </cell>
        </row>
        <row r="40">
          <cell r="A40" t="str">
            <v>Jan-Cil Finland</v>
          </cell>
          <cell r="C40">
            <v>1054</v>
          </cell>
          <cell r="D40">
            <v>579</v>
          </cell>
          <cell r="E40">
            <v>568</v>
          </cell>
          <cell r="G40">
            <v>475</v>
          </cell>
          <cell r="H40">
            <v>82.037996545768564</v>
          </cell>
          <cell r="I40">
            <v>372.28596187175049</v>
          </cell>
          <cell r="K40">
            <v>64.298093587521677</v>
          </cell>
          <cell r="L40">
            <v>102.71403812824953</v>
          </cell>
          <cell r="N40">
            <v>17.739902958246866</v>
          </cell>
          <cell r="O40">
            <v>486</v>
          </cell>
          <cell r="Q40">
            <v>85.563380281690158</v>
          </cell>
          <cell r="R40">
            <v>288.06359300476947</v>
          </cell>
          <cell r="U40">
            <v>50.715421303656598</v>
          </cell>
          <cell r="V40">
            <v>197.93640699523053</v>
          </cell>
          <cell r="X40">
            <v>34.847958978033589</v>
          </cell>
        </row>
        <row r="41">
          <cell r="A41" t="str">
            <v>Jan-Cil Norway</v>
          </cell>
          <cell r="C41">
            <v>599</v>
          </cell>
          <cell r="D41">
            <v>881</v>
          </cell>
          <cell r="E41">
            <v>432</v>
          </cell>
          <cell r="G41">
            <v>-282</v>
          </cell>
          <cell r="H41">
            <v>-32.009080590238362</v>
          </cell>
          <cell r="I41">
            <v>-314.15923762680603</v>
          </cell>
          <cell r="K41">
            <v>-35.659391331079007</v>
          </cell>
          <cell r="L41">
            <v>32.159237626805989</v>
          </cell>
          <cell r="N41">
            <v>3.650310740840637</v>
          </cell>
          <cell r="O41">
            <v>167</v>
          </cell>
          <cell r="Q41">
            <v>38.657407407407405</v>
          </cell>
          <cell r="R41">
            <v>54.116129032258073</v>
          </cell>
          <cell r="U41">
            <v>12.526881720430111</v>
          </cell>
          <cell r="V41">
            <v>112.88387096774193</v>
          </cell>
          <cell r="X41">
            <v>26.130525686977293</v>
          </cell>
        </row>
        <row r="42">
          <cell r="A42" t="str">
            <v>Jan-Cil Sweden</v>
          </cell>
          <cell r="C42">
            <v>-109</v>
          </cell>
          <cell r="D42">
            <v>602</v>
          </cell>
          <cell r="E42">
            <v>431</v>
          </cell>
          <cell r="G42">
            <v>-711</v>
          </cell>
          <cell r="H42">
            <v>-118.10631229235882</v>
          </cell>
          <cell r="I42">
            <v>-701.64903225806438</v>
          </cell>
          <cell r="K42">
            <v>-116.55299539170505</v>
          </cell>
          <cell r="L42">
            <v>-9.3509677419357473</v>
          </cell>
          <cell r="N42">
            <v>-1.5533169006537901</v>
          </cell>
          <cell r="O42">
            <v>-540</v>
          </cell>
          <cell r="Q42">
            <v>-125.29002320185613</v>
          </cell>
          <cell r="R42">
            <v>-519.48605395518985</v>
          </cell>
          <cell r="U42">
            <v>-120.53040695016006</v>
          </cell>
          <cell r="V42">
            <v>-20.513946044810293</v>
          </cell>
          <cell r="X42">
            <v>-4.7596162516961158</v>
          </cell>
        </row>
        <row r="43">
          <cell r="A43" t="str">
            <v>Ttl Scandanavia</v>
          </cell>
          <cell r="B43" t="str">
            <v>Ttl Scandanavia</v>
          </cell>
          <cell r="C43">
            <v>2104</v>
          </cell>
          <cell r="D43">
            <v>2464</v>
          </cell>
          <cell r="E43">
            <v>1571</v>
          </cell>
          <cell r="G43">
            <v>-360</v>
          </cell>
          <cell r="H43">
            <v>-14.610389610389612</v>
          </cell>
          <cell r="J43">
            <v>-545.02963158169518</v>
          </cell>
          <cell r="L43">
            <v>-22.119709073932437</v>
          </cell>
          <cell r="N43">
            <v>185.02963158169521</v>
          </cell>
          <cell r="Q43">
            <v>7.5093194635428295</v>
          </cell>
          <cell r="S43">
            <v>533</v>
          </cell>
          <cell r="V43">
            <v>33.927434754933167</v>
          </cell>
          <cell r="X43">
            <v>125.67167146593252</v>
          </cell>
          <cell r="Z43">
            <v>7.9994698577932866</v>
          </cell>
          <cell r="AA43">
            <v>407.32832853406751</v>
          </cell>
          <cell r="AC43">
            <v>25.927964897139876</v>
          </cell>
        </row>
        <row r="44">
          <cell r="A44" t="str">
            <v>Jan-Cil Poland</v>
          </cell>
          <cell r="C44">
            <v>1386</v>
          </cell>
          <cell r="D44">
            <v>-1568</v>
          </cell>
          <cell r="E44">
            <v>-1529</v>
          </cell>
          <cell r="G44">
            <v>2954</v>
          </cell>
          <cell r="H44">
            <v>188.39285714285714</v>
          </cell>
          <cell r="I44">
            <v>2925.7113167722036</v>
          </cell>
          <cell r="K44">
            <v>186.58873193700279</v>
          </cell>
          <cell r="L44">
            <v>28.288683227796575</v>
          </cell>
          <cell r="N44">
            <v>1.8041252058543615</v>
          </cell>
          <cell r="O44">
            <v>2915</v>
          </cell>
          <cell r="Q44">
            <v>190.64748201438852</v>
          </cell>
          <cell r="R44">
            <v>2857.9043350717075</v>
          </cell>
          <cell r="U44">
            <v>186.91329856584093</v>
          </cell>
          <cell r="V44">
            <v>57.095664928292393</v>
          </cell>
          <cell r="X44">
            <v>3.7341834485475922</v>
          </cell>
        </row>
        <row r="45">
          <cell r="A45" t="str">
            <v>Jan-Cil Czech Rep</v>
          </cell>
          <cell r="C45">
            <v>-560</v>
          </cell>
          <cell r="D45">
            <v>-161</v>
          </cell>
          <cell r="E45">
            <v>-401</v>
          </cell>
          <cell r="G45">
            <v>-399</v>
          </cell>
          <cell r="H45">
            <v>-247.82608695652172</v>
          </cell>
          <cell r="I45">
            <v>-370.391551584078</v>
          </cell>
          <cell r="K45">
            <v>-230.05686433793664</v>
          </cell>
          <cell r="L45">
            <v>-28.608448415921959</v>
          </cell>
          <cell r="N45">
            <v>-17.769222618585044</v>
          </cell>
          <cell r="O45">
            <v>-159</v>
          </cell>
          <cell r="Q45">
            <v>-39.650872817955118</v>
          </cell>
          <cell r="R45">
            <v>-86.693781336526229</v>
          </cell>
          <cell r="U45">
            <v>-21.619396842026489</v>
          </cell>
          <cell r="V45">
            <v>-72.306218663473771</v>
          </cell>
          <cell r="X45">
            <v>-18.031475975928625</v>
          </cell>
        </row>
        <row r="46">
          <cell r="A46" t="str">
            <v>Jan-Cil E Europe</v>
          </cell>
          <cell r="C46">
            <v>5330</v>
          </cell>
          <cell r="D46">
            <v>5672</v>
          </cell>
          <cell r="E46">
            <v>6178</v>
          </cell>
          <cell r="G46">
            <v>-342</v>
          </cell>
          <cell r="H46">
            <v>-6.029619181946404</v>
          </cell>
          <cell r="I46">
            <v>-964.70081243376887</v>
          </cell>
          <cell r="K46">
            <v>-17.008124337689861</v>
          </cell>
          <cell r="L46">
            <v>622.70081243376887</v>
          </cell>
          <cell r="N46">
            <v>10.978505155743456</v>
          </cell>
          <cell r="O46">
            <v>-848</v>
          </cell>
          <cell r="Q46">
            <v>-13.726124959533832</v>
          </cell>
          <cell r="R46">
            <v>-1861.8504311626525</v>
          </cell>
          <cell r="U46">
            <v>-30.136782634552489</v>
          </cell>
          <cell r="V46">
            <v>1013.8504311626522</v>
          </cell>
          <cell r="X46">
            <v>16.410657675018655</v>
          </cell>
        </row>
        <row r="47">
          <cell r="A47" t="str">
            <v>Jan-Cil Russia</v>
          </cell>
          <cell r="C47">
            <v>2727</v>
          </cell>
          <cell r="D47">
            <v>3403</v>
          </cell>
          <cell r="E47">
            <v>0</v>
          </cell>
          <cell r="G47">
            <v>-676</v>
          </cell>
          <cell r="H47">
            <v>-19.864825154275639</v>
          </cell>
          <cell r="I47">
            <v>-676</v>
          </cell>
          <cell r="K47">
            <v>-19.864825154275636</v>
          </cell>
          <cell r="L47">
            <v>-1.4551915228366852E-13</v>
          </cell>
          <cell r="N47">
            <v>0</v>
          </cell>
          <cell r="O47">
            <v>2727</v>
          </cell>
          <cell r="Q47">
            <v>0</v>
          </cell>
          <cell r="R47">
            <v>2727</v>
          </cell>
          <cell r="U47">
            <v>0</v>
          </cell>
          <cell r="V47">
            <v>0</v>
          </cell>
          <cell r="X47">
            <v>0</v>
          </cell>
        </row>
        <row r="48">
          <cell r="A48" t="str">
            <v>Jan-Cil Hungary</v>
          </cell>
          <cell r="C48">
            <v>-944</v>
          </cell>
          <cell r="D48">
            <v>403</v>
          </cell>
          <cell r="E48">
            <v>440</v>
          </cell>
          <cell r="G48">
            <v>-1347</v>
          </cell>
          <cell r="H48">
            <v>-334.24317617866006</v>
          </cell>
          <cell r="I48">
            <v>-1295.5464948733477</v>
          </cell>
          <cell r="K48">
            <v>-321.47555704053292</v>
          </cell>
          <cell r="L48">
            <v>-51.45350512665231</v>
          </cell>
          <cell r="N48">
            <v>-12.767619138127193</v>
          </cell>
          <cell r="O48">
            <v>-1384</v>
          </cell>
          <cell r="Q48">
            <v>-314.54545454545456</v>
          </cell>
          <cell r="R48">
            <v>-1236.7342200064875</v>
          </cell>
          <cell r="U48">
            <v>-281.07595909238347</v>
          </cell>
          <cell r="V48">
            <v>-147.26577999351255</v>
          </cell>
          <cell r="X48">
            <v>-33.469495453071033</v>
          </cell>
        </row>
        <row r="49">
          <cell r="A49" t="str">
            <v>Ttl New Europe</v>
          </cell>
          <cell r="B49" t="str">
            <v>Ttl New Europe</v>
          </cell>
          <cell r="C49">
            <v>7939</v>
          </cell>
          <cell r="D49">
            <v>7749</v>
          </cell>
          <cell r="E49">
            <v>4688</v>
          </cell>
          <cell r="G49">
            <v>190</v>
          </cell>
          <cell r="H49">
            <v>2.4519292811975739</v>
          </cell>
          <cell r="J49">
            <v>-380.92754211899114</v>
          </cell>
          <cell r="L49">
            <v>-4.9158283922956665</v>
          </cell>
          <cell r="N49">
            <v>570.92754211899125</v>
          </cell>
          <cell r="Q49">
            <v>7.3677576734932408</v>
          </cell>
          <cell r="S49">
            <v>3251</v>
          </cell>
          <cell r="V49">
            <v>69.3472696245734</v>
          </cell>
          <cell r="X49">
            <v>2399.625902566042</v>
          </cell>
          <cell r="Z49">
            <v>51.186559355077691</v>
          </cell>
          <cell r="AA49">
            <v>851.37409743395779</v>
          </cell>
          <cell r="AC49">
            <v>18.160710269495695</v>
          </cell>
        </row>
        <row r="50">
          <cell r="A50" t="str">
            <v>Jan-Cil Greece</v>
          </cell>
          <cell r="C50">
            <v>2577</v>
          </cell>
          <cell r="D50">
            <v>2169</v>
          </cell>
          <cell r="E50">
            <v>1669</v>
          </cell>
          <cell r="G50">
            <v>408</v>
          </cell>
          <cell r="H50">
            <v>18.810511756569849</v>
          </cell>
          <cell r="I50">
            <v>166.30669745958429</v>
          </cell>
          <cell r="K50">
            <v>7.6674364896073897</v>
          </cell>
          <cell r="L50">
            <v>241.69330254041574</v>
          </cell>
          <cell r="N50">
            <v>11.143075266962461</v>
          </cell>
          <cell r="O50">
            <v>908</v>
          </cell>
          <cell r="Q50">
            <v>54.403834631515878</v>
          </cell>
          <cell r="R50">
            <v>461.57995618838987</v>
          </cell>
          <cell r="U50">
            <v>27.656078860898138</v>
          </cell>
          <cell r="V50">
            <v>446.42004381161019</v>
          </cell>
          <cell r="X50">
            <v>26.747755770617747</v>
          </cell>
        </row>
        <row r="51">
          <cell r="A51" t="str">
            <v>Jan-Cil Italy</v>
          </cell>
          <cell r="C51">
            <v>5300</v>
          </cell>
          <cell r="D51">
            <v>2501</v>
          </cell>
          <cell r="E51">
            <v>-169</v>
          </cell>
          <cell r="G51">
            <v>2799</v>
          </cell>
          <cell r="H51">
            <v>111.91523390643742</v>
          </cell>
          <cell r="I51">
            <v>2388.7756410256402</v>
          </cell>
          <cell r="K51">
            <v>95.512820512820511</v>
          </cell>
          <cell r="L51">
            <v>410.22435897435992</v>
          </cell>
          <cell r="N51">
            <v>16.4024133936169</v>
          </cell>
          <cell r="O51">
            <v>5469</v>
          </cell>
          <cell r="Q51">
            <v>3236.0946745562128</v>
          </cell>
          <cell r="R51">
            <v>4272.0845771144277</v>
          </cell>
          <cell r="U51">
            <v>2527.8606965174131</v>
          </cell>
          <cell r="V51">
            <v>1196.9154228855723</v>
          </cell>
          <cell r="X51">
            <v>708.23397803879982</v>
          </cell>
        </row>
        <row r="52">
          <cell r="A52" t="str">
            <v>Ttl Cermak</v>
          </cell>
          <cell r="B52" t="str">
            <v>Ttl Cermak</v>
          </cell>
          <cell r="C52">
            <v>17920</v>
          </cell>
          <cell r="D52">
            <v>14883</v>
          </cell>
          <cell r="E52">
            <v>7759</v>
          </cell>
          <cell r="G52">
            <v>3037</v>
          </cell>
          <cell r="H52">
            <v>20.40583215749513</v>
          </cell>
          <cell r="J52">
            <v>1629.1251647845384</v>
          </cell>
          <cell r="L52">
            <v>10.946214908180734</v>
          </cell>
          <cell r="N52">
            <v>1407.8748352154614</v>
          </cell>
          <cell r="Q52">
            <v>9.4596172493143964</v>
          </cell>
          <cell r="S52">
            <v>10161</v>
          </cell>
          <cell r="V52">
            <v>130.95759762856039</v>
          </cell>
          <cell r="X52">
            <v>7258.9621073347917</v>
          </cell>
          <cell r="Z52">
            <v>93.555382231406028</v>
          </cell>
          <cell r="AA52">
            <v>2902.0378926652079</v>
          </cell>
          <cell r="AC52">
            <v>37.402215397154357</v>
          </cell>
        </row>
        <row r="55">
          <cell r="B55" t="str">
            <v>Report Name : BRDMAF116
Responsibility: 
USD in Thousands
Exchange Rate: as Reported</v>
          </cell>
          <cell r="G55" t="str">
            <v>Johnson &amp; Johnson
Worldwide Company Account Comparison
Report Level:  A00007 : Pharmaceutical Grp w/aj
Acct Code: 900020 : Mgt Net Income EB
 Company Composite QTD
Elimination: Exclude All
Non-Operating Co's: Excluded</v>
          </cell>
          <cell r="T55" t="str">
            <v xml:space="preserve">Page 2 of 3
Date : 07/08/03
Time : 09:14:33
</v>
          </cell>
        </row>
        <row r="59">
          <cell r="G59" t="str">
            <v>2003 JUN ACTUAL vs 2003 JUN BPY1</v>
          </cell>
          <cell r="O59" t="str">
            <v xml:space="preserve">2003 JUN ACTUAL vs 2002 JUN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JUN ACTUAL</v>
          </cell>
          <cell r="D62" t="str">
            <v>JUN BPY1</v>
          </cell>
          <cell r="E62" t="str">
            <v>JUN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France</v>
          </cell>
          <cell r="C65">
            <v>5099</v>
          </cell>
          <cell r="D65">
            <v>10394</v>
          </cell>
          <cell r="E65">
            <v>2299</v>
          </cell>
          <cell r="G65">
            <v>-5295</v>
          </cell>
          <cell r="H65">
            <v>-50.942851645179921</v>
          </cell>
          <cell r="I65">
            <v>-6009.9861204819281</v>
          </cell>
          <cell r="K65">
            <v>-57.821686746987943</v>
          </cell>
          <cell r="L65">
            <v>714.98612048192763</v>
          </cell>
          <cell r="N65">
            <v>6.8788351018080363</v>
          </cell>
          <cell r="O65">
            <v>2800</v>
          </cell>
          <cell r="Q65">
            <v>121.79208351457157</v>
          </cell>
          <cell r="R65">
            <v>1839.3891402714935</v>
          </cell>
          <cell r="U65">
            <v>80.008227067050598</v>
          </cell>
          <cell r="V65">
            <v>960.61085972850674</v>
          </cell>
          <cell r="X65">
            <v>41.783856447520968</v>
          </cell>
        </row>
        <row r="66">
          <cell r="A66" t="str">
            <v>Ttl Pharm France</v>
          </cell>
          <cell r="B66" t="str">
            <v>Ttl Pharm France</v>
          </cell>
          <cell r="C66">
            <v>5099</v>
          </cell>
          <cell r="D66">
            <v>10394</v>
          </cell>
          <cell r="E66">
            <v>2299</v>
          </cell>
          <cell r="G66">
            <v>-5295</v>
          </cell>
          <cell r="H66">
            <v>-50.942851645179921</v>
          </cell>
          <cell r="J66">
            <v>-6009.9861204819281</v>
          </cell>
          <cell r="L66">
            <v>-57.821686746987943</v>
          </cell>
          <cell r="N66">
            <v>714.98612048192763</v>
          </cell>
          <cell r="Q66">
            <v>6.8788351018080363</v>
          </cell>
          <cell r="S66">
            <v>2800</v>
          </cell>
          <cell r="V66">
            <v>121.79208351457157</v>
          </cell>
          <cell r="X66">
            <v>1839.3891402714935</v>
          </cell>
          <cell r="Z66">
            <v>80.008227067050584</v>
          </cell>
          <cell r="AA66">
            <v>960.61085972850674</v>
          </cell>
          <cell r="AC66">
            <v>41.783856447520996</v>
          </cell>
        </row>
        <row r="67">
          <cell r="A67" t="str">
            <v>Jan-Cil UK</v>
          </cell>
          <cell r="C67">
            <v>9400</v>
          </cell>
          <cell r="D67">
            <v>2373</v>
          </cell>
          <cell r="E67">
            <v>-2024</v>
          </cell>
          <cell r="G67">
            <v>7027</v>
          </cell>
          <cell r="H67">
            <v>296.1230509903076</v>
          </cell>
          <cell r="I67">
            <v>6803.860557768925</v>
          </cell>
          <cell r="K67">
            <v>286.71978751660026</v>
          </cell>
          <cell r="L67">
            <v>223.13944223107421</v>
          </cell>
          <cell r="N67">
            <v>9.4032634737073391</v>
          </cell>
          <cell r="O67">
            <v>11424</v>
          </cell>
          <cell r="Q67">
            <v>564.42687747035575</v>
          </cell>
          <cell r="R67">
            <v>10535.029602888084</v>
          </cell>
          <cell r="U67">
            <v>520.50541516245482</v>
          </cell>
          <cell r="V67">
            <v>888.97039711191553</v>
          </cell>
          <cell r="X67">
            <v>43.921462307900946</v>
          </cell>
        </row>
        <row r="68">
          <cell r="A68" t="str">
            <v>Jan-Cil So. Africa</v>
          </cell>
          <cell r="C68">
            <v>-814</v>
          </cell>
          <cell r="D68">
            <v>165</v>
          </cell>
          <cell r="E68">
            <v>1200</v>
          </cell>
          <cell r="G68">
            <v>-979</v>
          </cell>
          <cell r="H68">
            <v>-593.33333333333348</v>
          </cell>
          <cell r="I68">
            <v>-826.73791821561338</v>
          </cell>
          <cell r="K68">
            <v>-501.05328376703841</v>
          </cell>
          <cell r="L68">
            <v>-152.26208178438668</v>
          </cell>
          <cell r="N68">
            <v>-92.280049566295062</v>
          </cell>
          <cell r="O68">
            <v>-2014</v>
          </cell>
          <cell r="Q68">
            <v>-167.83333333333337</v>
          </cell>
          <cell r="R68">
            <v>-1802.8873020801002</v>
          </cell>
          <cell r="U68">
            <v>-150.24060850667499</v>
          </cell>
          <cell r="V68">
            <v>-211.11269791989966</v>
          </cell>
          <cell r="X68">
            <v>-17.592724826658415</v>
          </cell>
        </row>
        <row r="69">
          <cell r="A69" t="str">
            <v>Ttl McDonald</v>
          </cell>
          <cell r="B69" t="str">
            <v>Ttl McDonald</v>
          </cell>
          <cell r="C69">
            <v>8586</v>
          </cell>
          <cell r="D69">
            <v>2538</v>
          </cell>
          <cell r="E69">
            <v>-824</v>
          </cell>
          <cell r="G69">
            <v>6048</v>
          </cell>
          <cell r="H69">
            <v>238.29787234042553</v>
          </cell>
          <cell r="J69">
            <v>5977.1226395533122</v>
          </cell>
          <cell r="L69">
            <v>235.5052261447326</v>
          </cell>
          <cell r="N69">
            <v>70.877360446687092</v>
          </cell>
          <cell r="Q69">
            <v>2.7926461956929418</v>
          </cell>
          <cell r="S69">
            <v>9410</v>
          </cell>
          <cell r="V69">
            <v>1141.990291262136</v>
          </cell>
          <cell r="X69">
            <v>8732.1423008079855</v>
          </cell>
          <cell r="Z69">
            <v>1059.7260073796099</v>
          </cell>
          <cell r="AA69">
            <v>677.8576991920138</v>
          </cell>
          <cell r="AC69">
            <v>82.264283882526215</v>
          </cell>
        </row>
        <row r="70">
          <cell r="A70" t="str">
            <v>Jan-Cil Austria</v>
          </cell>
          <cell r="C70">
            <v>1562</v>
          </cell>
          <cell r="D70">
            <v>1761</v>
          </cell>
          <cell r="E70">
            <v>1732</v>
          </cell>
          <cell r="G70">
            <v>-199</v>
          </cell>
          <cell r="H70">
            <v>-11.300397501419647</v>
          </cell>
          <cell r="I70">
            <v>-355.20170454545456</v>
          </cell>
          <cell r="K70">
            <v>-20.170454545454547</v>
          </cell>
          <cell r="L70">
            <v>156.20170454545465</v>
          </cell>
          <cell r="N70">
            <v>8.8700570440348994</v>
          </cell>
          <cell r="O70">
            <v>-170</v>
          </cell>
          <cell r="Q70">
            <v>-9.8152424942263288</v>
          </cell>
          <cell r="R70">
            <v>-456.60167714884705</v>
          </cell>
          <cell r="U70">
            <v>-26.362683438155141</v>
          </cell>
          <cell r="V70">
            <v>286.60167714884705</v>
          </cell>
          <cell r="X70">
            <v>16.547440943928812</v>
          </cell>
        </row>
        <row r="71">
          <cell r="A71" t="str">
            <v>Jan-Cil Germany</v>
          </cell>
          <cell r="C71">
            <v>3169</v>
          </cell>
          <cell r="D71">
            <v>1862</v>
          </cell>
          <cell r="E71">
            <v>-637</v>
          </cell>
          <cell r="G71">
            <v>1307</v>
          </cell>
          <cell r="H71">
            <v>70.193340494092368</v>
          </cell>
          <cell r="I71">
            <v>993.06666666666683</v>
          </cell>
          <cell r="K71">
            <v>53.333333333333343</v>
          </cell>
          <cell r="L71">
            <v>313.93333333333317</v>
          </cell>
          <cell r="N71">
            <v>16.860007160759025</v>
          </cell>
          <cell r="O71">
            <v>3806</v>
          </cell>
          <cell r="Q71">
            <v>597.48822605965461</v>
          </cell>
          <cell r="R71">
            <v>3281.4308588064055</v>
          </cell>
          <cell r="U71">
            <v>515.13828238719077</v>
          </cell>
          <cell r="V71">
            <v>524.56914119359396</v>
          </cell>
          <cell r="X71">
            <v>82.34994367246378</v>
          </cell>
        </row>
        <row r="72">
          <cell r="A72" t="str">
            <v>Jan-Cil Switzerland</v>
          </cell>
          <cell r="C72">
            <v>1515</v>
          </cell>
          <cell r="D72">
            <v>1050</v>
          </cell>
          <cell r="E72">
            <v>1251</v>
          </cell>
          <cell r="G72">
            <v>465</v>
          </cell>
          <cell r="H72">
            <v>44.285714285714285</v>
          </cell>
          <cell r="I72">
            <v>347.72283669486023</v>
          </cell>
          <cell r="K72">
            <v>33.116460637605734</v>
          </cell>
          <cell r="L72">
            <v>117.27716330513977</v>
          </cell>
          <cell r="N72">
            <v>11.169253648108539</v>
          </cell>
          <cell r="O72">
            <v>264</v>
          </cell>
          <cell r="Q72">
            <v>21.103117505995208</v>
          </cell>
          <cell r="R72">
            <v>14.222936233316858</v>
          </cell>
          <cell r="U72">
            <v>1.1369253583786456</v>
          </cell>
          <cell r="V72">
            <v>249.77706376668314</v>
          </cell>
          <cell r="X72">
            <v>19.966192147616564</v>
          </cell>
        </row>
        <row r="73">
          <cell r="A73" t="str">
            <v>Ttl Peeters</v>
          </cell>
          <cell r="B73" t="str">
            <v>Ttl Peeters</v>
          </cell>
          <cell r="C73">
            <v>6246</v>
          </cell>
          <cell r="D73">
            <v>4673</v>
          </cell>
          <cell r="E73">
            <v>2346</v>
          </cell>
          <cell r="G73">
            <v>1573</v>
          </cell>
          <cell r="H73">
            <v>33.661459447892149</v>
          </cell>
          <cell r="J73">
            <v>985.58779881607245</v>
          </cell>
          <cell r="L73">
            <v>21.091114890136375</v>
          </cell>
          <cell r="N73">
            <v>587.41220118392744</v>
          </cell>
          <cell r="Q73">
            <v>12.57034455775578</v>
          </cell>
          <cell r="S73">
            <v>3900</v>
          </cell>
          <cell r="V73">
            <v>166.24040920716115</v>
          </cell>
          <cell r="X73">
            <v>2839.0521178908757</v>
          </cell>
          <cell r="Z73">
            <v>121.01671431759915</v>
          </cell>
          <cell r="AA73">
            <v>1060.9478821091243</v>
          </cell>
          <cell r="AC73">
            <v>45.223694889561976</v>
          </cell>
        </row>
        <row r="74">
          <cell r="A74" t="str">
            <v>Jan-Cil Portugal</v>
          </cell>
          <cell r="C74">
            <v>53</v>
          </cell>
          <cell r="D74">
            <v>16</v>
          </cell>
          <cell r="E74">
            <v>48</v>
          </cell>
          <cell r="G74">
            <v>37</v>
          </cell>
          <cell r="H74">
            <v>231.25</v>
          </cell>
          <cell r="I74">
            <v>28.631578947368418</v>
          </cell>
          <cell r="K74">
            <v>178.9473684210526</v>
          </cell>
          <cell r="L74">
            <v>8.3684210526315841</v>
          </cell>
          <cell r="N74">
            <v>52.30263157894737</v>
          </cell>
          <cell r="O74">
            <v>5</v>
          </cell>
          <cell r="Q74">
            <v>10.416666666666666</v>
          </cell>
          <cell r="R74">
            <v>-11.657142857142858</v>
          </cell>
          <cell r="U74">
            <v>-24.285714285714288</v>
          </cell>
          <cell r="V74">
            <v>16.657142857142862</v>
          </cell>
          <cell r="X74">
            <v>34.702380952380956</v>
          </cell>
        </row>
        <row r="75">
          <cell r="A75" t="str">
            <v>Jan-Cil Spain</v>
          </cell>
          <cell r="C75">
            <v>2316</v>
          </cell>
          <cell r="D75">
            <v>3462</v>
          </cell>
          <cell r="E75">
            <v>1468</v>
          </cell>
          <cell r="G75">
            <v>-1146</v>
          </cell>
          <cell r="H75">
            <v>-33.102253032928942</v>
          </cell>
          <cell r="I75">
            <v>-1427.2367736339986</v>
          </cell>
          <cell r="K75">
            <v>-41.225787799942189</v>
          </cell>
          <cell r="L75">
            <v>281.23677363399855</v>
          </cell>
          <cell r="N75">
            <v>8.1235347670132487</v>
          </cell>
          <cell r="O75">
            <v>848</v>
          </cell>
          <cell r="Q75">
            <v>57.765667574931875</v>
          </cell>
          <cell r="R75">
            <v>394.94881398252181</v>
          </cell>
          <cell r="U75">
            <v>26.903870162297121</v>
          </cell>
          <cell r="V75">
            <v>453.05118601747819</v>
          </cell>
          <cell r="X75">
            <v>30.861797412634751</v>
          </cell>
        </row>
        <row r="76">
          <cell r="A76" t="str">
            <v>Ttl Sotoca</v>
          </cell>
          <cell r="B76" t="str">
            <v>Ttl Sotoca</v>
          </cell>
          <cell r="C76">
            <v>2369</v>
          </cell>
          <cell r="D76">
            <v>3478</v>
          </cell>
          <cell r="E76">
            <v>1516</v>
          </cell>
          <cell r="G76">
            <v>-1109</v>
          </cell>
          <cell r="H76">
            <v>-31.886141460609547</v>
          </cell>
          <cell r="J76">
            <v>-1398.6051946866301</v>
          </cell>
          <cell r="L76">
            <v>-40.212915315889305</v>
          </cell>
          <cell r="N76">
            <v>289.60519468663</v>
          </cell>
          <cell r="Q76">
            <v>8.3267738552797663</v>
          </cell>
          <cell r="S76">
            <v>853</v>
          </cell>
          <cell r="V76">
            <v>56.266490765171511</v>
          </cell>
          <cell r="X76">
            <v>383.29167112537903</v>
          </cell>
          <cell r="Z76">
            <v>25.283091762887793</v>
          </cell>
          <cell r="AA76">
            <v>469.70832887462109</v>
          </cell>
          <cell r="AC76">
            <v>30.983399002283718</v>
          </cell>
        </row>
        <row r="77">
          <cell r="A77" t="str">
            <v>Jan-Cil Egypt</v>
          </cell>
          <cell r="C77">
            <v>-89</v>
          </cell>
          <cell r="D77">
            <v>2</v>
          </cell>
          <cell r="E77">
            <v>246</v>
          </cell>
          <cell r="G77">
            <v>-91</v>
          </cell>
          <cell r="H77">
            <v>-4550</v>
          </cell>
          <cell r="I77">
            <v>-45.304347826086961</v>
          </cell>
          <cell r="K77">
            <v>-2265.217391304348</v>
          </cell>
          <cell r="L77">
            <v>-45.695652173913039</v>
          </cell>
          <cell r="N77">
            <v>-2284.782608695652</v>
          </cell>
          <cell r="O77">
            <v>-335</v>
          </cell>
          <cell r="Q77">
            <v>-136.17886178861789</v>
          </cell>
          <cell r="R77">
            <v>-353.65202108963098</v>
          </cell>
          <cell r="U77">
            <v>-143.76098418277681</v>
          </cell>
          <cell r="V77">
            <v>18.652021089630946</v>
          </cell>
          <cell r="X77">
            <v>7.582122394158942</v>
          </cell>
        </row>
        <row r="78">
          <cell r="A78" t="str">
            <v>Jan-Cil Israel</v>
          </cell>
          <cell r="C78">
            <v>238</v>
          </cell>
          <cell r="D78">
            <v>308</v>
          </cell>
          <cell r="E78">
            <v>-80</v>
          </cell>
          <cell r="G78">
            <v>-70</v>
          </cell>
          <cell r="H78">
            <v>-22.727272727272727</v>
          </cell>
          <cell r="I78">
            <v>-82.458362009635238</v>
          </cell>
          <cell r="K78">
            <v>-26.772195457673778</v>
          </cell>
          <cell r="L78">
            <v>12.458362009635239</v>
          </cell>
          <cell r="N78">
            <v>4.0449227304010629</v>
          </cell>
          <cell r="O78">
            <v>318</v>
          </cell>
          <cell r="Q78">
            <v>397.5</v>
          </cell>
          <cell r="R78">
            <v>313.84615384615387</v>
          </cell>
          <cell r="U78">
            <v>392.30769230769226</v>
          </cell>
          <cell r="V78">
            <v>4.1538461538461346</v>
          </cell>
          <cell r="X78">
            <v>5.1923076923078044</v>
          </cell>
        </row>
        <row r="79">
          <cell r="A79" t="str">
            <v>Jan-Cil ME/W Africa</v>
          </cell>
          <cell r="C79">
            <v>9086</v>
          </cell>
          <cell r="D79">
            <v>8844</v>
          </cell>
          <cell r="E79">
            <v>8766</v>
          </cell>
          <cell r="G79">
            <v>242</v>
          </cell>
          <cell r="H79">
            <v>2.7363184079601997</v>
          </cell>
          <cell r="I79">
            <v>-929.99796033994357</v>
          </cell>
          <cell r="K79">
            <v>-10.515580736543912</v>
          </cell>
          <cell r="L79">
            <v>1171.9979603399436</v>
          </cell>
          <cell r="N79">
            <v>13.251899144504113</v>
          </cell>
          <cell r="O79">
            <v>320</v>
          </cell>
          <cell r="Q79">
            <v>3.6504677161761352</v>
          </cell>
          <cell r="R79">
            <v>-1415.3122378550572</v>
          </cell>
          <cell r="U79">
            <v>-16.145473851871515</v>
          </cell>
          <cell r="V79">
            <v>1735.3122378550572</v>
          </cell>
          <cell r="X79">
            <v>19.795941568047649</v>
          </cell>
        </row>
        <row r="80">
          <cell r="A80" t="str">
            <v>Jan-Cil Pakistan</v>
          </cell>
          <cell r="C80">
            <v>37</v>
          </cell>
          <cell r="D80">
            <v>100</v>
          </cell>
          <cell r="E80">
            <v>62</v>
          </cell>
          <cell r="G80">
            <v>-63</v>
          </cell>
          <cell r="H80">
            <v>-63</v>
          </cell>
          <cell r="I80">
            <v>-62.294789436117064</v>
          </cell>
          <cell r="K80">
            <v>-62.294789436117064</v>
          </cell>
          <cell r="L80">
            <v>-0.70521056388293801</v>
          </cell>
          <cell r="N80">
            <v>-0.70521056388293801</v>
          </cell>
          <cell r="O80">
            <v>-25</v>
          </cell>
          <cell r="Q80">
            <v>-40.322580645161295</v>
          </cell>
          <cell r="R80">
            <v>-26.506637767542667</v>
          </cell>
          <cell r="U80">
            <v>-42.752641560552696</v>
          </cell>
          <cell r="V80">
            <v>1.5066377675426657</v>
          </cell>
          <cell r="X80">
            <v>2.4300609153914046</v>
          </cell>
        </row>
        <row r="81">
          <cell r="A81" t="str">
            <v>Jan-Cil Turkey</v>
          </cell>
          <cell r="C81">
            <v>-608</v>
          </cell>
          <cell r="D81">
            <v>594</v>
          </cell>
          <cell r="E81">
            <v>1743</v>
          </cell>
          <cell r="G81">
            <v>-1202</v>
          </cell>
          <cell r="H81">
            <v>-202.35690235690237</v>
          </cell>
          <cell r="I81">
            <v>-1202</v>
          </cell>
          <cell r="K81">
            <v>-202.3569023569024</v>
          </cell>
          <cell r="L81">
            <v>0</v>
          </cell>
          <cell r="N81">
            <v>0</v>
          </cell>
          <cell r="O81">
            <v>-2351</v>
          </cell>
          <cell r="Q81">
            <v>-134.8823866896156</v>
          </cell>
          <cell r="R81">
            <v>-2351</v>
          </cell>
          <cell r="U81">
            <v>-134.8823866896156</v>
          </cell>
          <cell r="V81">
            <v>0</v>
          </cell>
          <cell r="X81">
            <v>0</v>
          </cell>
        </row>
        <row r="82">
          <cell r="A82" t="str">
            <v>Ttl MEWA</v>
          </cell>
          <cell r="B82" t="str">
            <v>Ttl MEWA</v>
          </cell>
          <cell r="C82">
            <v>8664</v>
          </cell>
          <cell r="D82">
            <v>9848</v>
          </cell>
          <cell r="E82">
            <v>10737</v>
          </cell>
          <cell r="G82">
            <v>-1184</v>
          </cell>
          <cell r="H82">
            <v>-12.022745735174656</v>
          </cell>
          <cell r="J82">
            <v>-2322.0554596117831</v>
          </cell>
          <cell r="L82">
            <v>-23.578954707674487</v>
          </cell>
          <cell r="N82">
            <v>1138.0554596117834</v>
          </cell>
          <cell r="Q82">
            <v>11.556208972499833</v>
          </cell>
          <cell r="S82">
            <v>-2073</v>
          </cell>
          <cell r="V82">
            <v>-19.307069013690974</v>
          </cell>
          <cell r="X82">
            <v>-3832.6247428660772</v>
          </cell>
          <cell r="Z82">
            <v>-35.695489828314038</v>
          </cell>
          <cell r="AA82">
            <v>1759.624742866077</v>
          </cell>
          <cell r="AC82">
            <v>16.388420814623057</v>
          </cell>
        </row>
        <row r="83">
          <cell r="A83" t="str">
            <v>Jan-Cil Belgium</v>
          </cell>
          <cell r="C83">
            <v>-82</v>
          </cell>
          <cell r="D83">
            <v>256</v>
          </cell>
          <cell r="E83">
            <v>109</v>
          </cell>
          <cell r="G83">
            <v>-338</v>
          </cell>
          <cell r="H83">
            <v>-132.03125</v>
          </cell>
          <cell r="I83">
            <v>-347.64202334630357</v>
          </cell>
          <cell r="K83">
            <v>-135.79766536964982</v>
          </cell>
          <cell r="L83">
            <v>9.6420233463035405</v>
          </cell>
          <cell r="N83">
            <v>3.7664153696498217</v>
          </cell>
          <cell r="O83">
            <v>-191</v>
          </cell>
          <cell r="Q83">
            <v>-175.22935779816515</v>
          </cell>
          <cell r="R83">
            <v>-196.96491228070175</v>
          </cell>
          <cell r="U83">
            <v>-180.7017543859649</v>
          </cell>
          <cell r="V83">
            <v>5.9649122807017925</v>
          </cell>
          <cell r="X83">
            <v>5.4723965877997403</v>
          </cell>
        </row>
        <row r="84">
          <cell r="A84" t="str">
            <v>Jan-Cil Holland</v>
          </cell>
          <cell r="C84">
            <v>1048</v>
          </cell>
          <cell r="D84">
            <v>1549</v>
          </cell>
          <cell r="E84">
            <v>1753</v>
          </cell>
          <cell r="G84">
            <v>-501</v>
          </cell>
          <cell r="H84">
            <v>-32.343447385409945</v>
          </cell>
          <cell r="I84">
            <v>-634</v>
          </cell>
          <cell r="K84">
            <v>-40.929632020658488</v>
          </cell>
          <cell r="L84">
            <v>133</v>
          </cell>
          <cell r="N84">
            <v>8.5861846352485376</v>
          </cell>
          <cell r="O84">
            <v>-705</v>
          </cell>
          <cell r="Q84">
            <v>-40.216771249286936</v>
          </cell>
          <cell r="R84">
            <v>-921.48367029549001</v>
          </cell>
          <cell r="U84">
            <v>-52.566096423017107</v>
          </cell>
          <cell r="V84">
            <v>216.48367029549016</v>
          </cell>
          <cell r="X84">
            <v>12.349325173730172</v>
          </cell>
        </row>
        <row r="85">
          <cell r="A85" t="str">
            <v>Ttl Van Steenbergen</v>
          </cell>
          <cell r="B85" t="str">
            <v>Ttl Van Steenbergen</v>
          </cell>
          <cell r="C85">
            <v>9630</v>
          </cell>
          <cell r="D85">
            <v>11653</v>
          </cell>
          <cell r="E85">
            <v>12599</v>
          </cell>
          <cell r="G85">
            <v>-2023</v>
          </cell>
          <cell r="H85">
            <v>-17.360336394061616</v>
          </cell>
          <cell r="J85">
            <v>-3303.6974829580868</v>
          </cell>
          <cell r="L85">
            <v>-28.350617720398922</v>
          </cell>
          <cell r="N85">
            <v>1280.6974829580868</v>
          </cell>
          <cell r="Q85">
            <v>10.990281326337312</v>
          </cell>
          <cell r="S85">
            <v>-2969</v>
          </cell>
          <cell r="V85">
            <v>-23.565362330343678</v>
          </cell>
          <cell r="X85">
            <v>-4951.0733254422694</v>
          </cell>
          <cell r="Z85">
            <v>-39.297351579032217</v>
          </cell>
          <cell r="AA85">
            <v>1982.0733254422689</v>
          </cell>
          <cell r="AC85">
            <v>15.731989248688533</v>
          </cell>
        </row>
        <row r="87">
          <cell r="A87" t="str">
            <v>Ttl Gorsky</v>
          </cell>
          <cell r="B87" t="str">
            <v>Ttl Gorsky</v>
          </cell>
          <cell r="C87">
            <v>49850</v>
          </cell>
          <cell r="D87">
            <v>47619</v>
          </cell>
          <cell r="E87">
            <v>25695</v>
          </cell>
          <cell r="G87">
            <v>2231</v>
          </cell>
          <cell r="H87">
            <v>4.6851046851046849</v>
          </cell>
          <cell r="J87">
            <v>-2120.4531949727225</v>
          </cell>
          <cell r="L87">
            <v>-4.4529561623988796</v>
          </cell>
          <cell r="N87">
            <v>4351.4531949727225</v>
          </cell>
          <cell r="Q87">
            <v>9.1380608475035654</v>
          </cell>
          <cell r="S87">
            <v>24155</v>
          </cell>
          <cell r="V87">
            <v>94.006616073165986</v>
          </cell>
          <cell r="X87">
            <v>16101.764011988256</v>
          </cell>
          <cell r="Z87">
            <v>62.664969885145965</v>
          </cell>
          <cell r="AA87">
            <v>8053.2359880117447</v>
          </cell>
          <cell r="AC87">
            <v>31.341646188020015</v>
          </cell>
        </row>
        <row r="88">
          <cell r="A88" t="str">
            <v>Jan-Cil Argentina</v>
          </cell>
          <cell r="C88">
            <v>-367</v>
          </cell>
          <cell r="D88">
            <v>-263</v>
          </cell>
          <cell r="E88">
            <v>-126</v>
          </cell>
          <cell r="G88">
            <v>-104</v>
          </cell>
          <cell r="H88">
            <v>-39.543726235741445</v>
          </cell>
          <cell r="I88">
            <v>-39.194384449244062</v>
          </cell>
          <cell r="K88">
            <v>-14.902807775377971</v>
          </cell>
          <cell r="L88">
            <v>-64.805615550755945</v>
          </cell>
          <cell r="N88">
            <v>-24.64091846036348</v>
          </cell>
          <cell r="O88">
            <v>-241</v>
          </cell>
          <cell r="Q88">
            <v>-191.26984126984127</v>
          </cell>
          <cell r="R88">
            <v>-47.6580310880829</v>
          </cell>
          <cell r="U88">
            <v>-37.823834196891191</v>
          </cell>
          <cell r="V88">
            <v>-193.34196891191709</v>
          </cell>
          <cell r="X88">
            <v>-153.44600707295007</v>
          </cell>
        </row>
        <row r="89">
          <cell r="A89" t="str">
            <v>Jan-Cil Brazil</v>
          </cell>
          <cell r="C89">
            <v>2244</v>
          </cell>
          <cell r="D89">
            <v>2583</v>
          </cell>
          <cell r="E89">
            <v>3567</v>
          </cell>
          <cell r="G89">
            <v>-339</v>
          </cell>
          <cell r="H89">
            <v>-13.124274099883856</v>
          </cell>
          <cell r="I89">
            <v>-631.84764938488593</v>
          </cell>
          <cell r="K89">
            <v>-24.461775043936736</v>
          </cell>
          <cell r="L89">
            <v>292.84764938488598</v>
          </cell>
          <cell r="N89">
            <v>11.337500944052879</v>
          </cell>
          <cell r="O89">
            <v>-1323</v>
          </cell>
          <cell r="Q89">
            <v>-37.089991589571071</v>
          </cell>
          <cell r="R89">
            <v>-820.35807860262014</v>
          </cell>
          <cell r="U89">
            <v>-22.998544395924309</v>
          </cell>
          <cell r="V89">
            <v>-502.64192139738009</v>
          </cell>
          <cell r="X89">
            <v>-14.09144719364676</v>
          </cell>
        </row>
        <row r="90">
          <cell r="A90" t="str">
            <v>Jan-Cil Colombia</v>
          </cell>
          <cell r="C90">
            <v>104</v>
          </cell>
          <cell r="D90">
            <v>174</v>
          </cell>
          <cell r="E90">
            <v>284</v>
          </cell>
          <cell r="G90">
            <v>-70</v>
          </cell>
          <cell r="H90">
            <v>-40.229885057471265</v>
          </cell>
          <cell r="I90">
            <v>-68.165785963251437</v>
          </cell>
          <cell r="K90">
            <v>-39.175739059339911</v>
          </cell>
          <cell r="L90">
            <v>-1.8342140367485626</v>
          </cell>
          <cell r="N90">
            <v>-1.0541459981313392</v>
          </cell>
          <cell r="O90">
            <v>-180</v>
          </cell>
          <cell r="Q90">
            <v>-63.380281690140848</v>
          </cell>
          <cell r="R90">
            <v>-160.77234202569335</v>
          </cell>
          <cell r="U90">
            <v>-56.609979586511749</v>
          </cell>
          <cell r="V90">
            <v>-19.227657974306659</v>
          </cell>
          <cell r="X90">
            <v>-6.7703021036290831</v>
          </cell>
        </row>
        <row r="91">
          <cell r="A91" t="str">
            <v>Jan-Cil Mexico</v>
          </cell>
          <cell r="C91">
            <v>13150</v>
          </cell>
          <cell r="D91">
            <v>11384</v>
          </cell>
          <cell r="E91">
            <v>12131</v>
          </cell>
          <cell r="G91">
            <v>1766</v>
          </cell>
          <cell r="H91">
            <v>15.51300070274069</v>
          </cell>
          <cell r="I91">
            <v>2197.9892840758603</v>
          </cell>
          <cell r="K91">
            <v>19.307706290195537</v>
          </cell>
          <cell r="L91">
            <v>-431.98928407586033</v>
          </cell>
          <cell r="N91">
            <v>-3.7947055874548461</v>
          </cell>
          <cell r="O91">
            <v>1019</v>
          </cell>
          <cell r="Q91">
            <v>8.3999670266259994</v>
          </cell>
          <cell r="R91">
            <v>2538.2668772206871</v>
          </cell>
          <cell r="U91">
            <v>20.923805763916302</v>
          </cell>
          <cell r="V91">
            <v>-1519.2668772206871</v>
          </cell>
          <cell r="X91">
            <v>-12.523838737290298</v>
          </cell>
        </row>
        <row r="92">
          <cell r="A92" t="str">
            <v>Jan-Cil Venezuela</v>
          </cell>
          <cell r="C92">
            <v>696</v>
          </cell>
          <cell r="D92">
            <v>-26</v>
          </cell>
          <cell r="E92">
            <v>-837</v>
          </cell>
          <cell r="G92">
            <v>722</v>
          </cell>
          <cell r="H92">
            <v>2776.9230769230776</v>
          </cell>
          <cell r="I92">
            <v>863.68307233407893</v>
          </cell>
          <cell r="K92">
            <v>3321.8579705156881</v>
          </cell>
          <cell r="L92">
            <v>-141.68307233407904</v>
          </cell>
          <cell r="N92">
            <v>-544.93489359261002</v>
          </cell>
          <cell r="O92">
            <v>1533</v>
          </cell>
          <cell r="Q92">
            <v>183.1541218637993</v>
          </cell>
          <cell r="R92">
            <v>2094.0302576148733</v>
          </cell>
          <cell r="U92">
            <v>250.18282647728472</v>
          </cell>
          <cell r="V92">
            <v>-561.03025761487311</v>
          </cell>
          <cell r="X92">
            <v>-67.02870461348536</v>
          </cell>
        </row>
        <row r="93">
          <cell r="A93" t="str">
            <v>Ttl Latin Am</v>
          </cell>
          <cell r="B93" t="str">
            <v>Ttl Latin Am</v>
          </cell>
          <cell r="C93">
            <v>15827</v>
          </cell>
          <cell r="D93">
            <v>13852</v>
          </cell>
          <cell r="E93">
            <v>15019</v>
          </cell>
          <cell r="G93">
            <v>1975</v>
          </cell>
          <cell r="H93">
            <v>14.257868899797863</v>
          </cell>
          <cell r="J93">
            <v>2322.4645366125574</v>
          </cell>
          <cell r="L93">
            <v>16.766275892380573</v>
          </cell>
          <cell r="N93">
            <v>-347.46453661255742</v>
          </cell>
          <cell r="Q93">
            <v>-2.5084069925827066</v>
          </cell>
          <cell r="S93">
            <v>808</v>
          </cell>
          <cell r="V93">
            <v>5.3798521872295089</v>
          </cell>
          <cell r="X93">
            <v>3603.5086831191638</v>
          </cell>
          <cell r="Z93">
            <v>23.993000087350453</v>
          </cell>
          <cell r="AA93">
            <v>-2795.5086831191643</v>
          </cell>
          <cell r="AC93">
            <v>-18.613147900120939</v>
          </cell>
        </row>
        <row r="94">
          <cell r="A94" t="str">
            <v>Janssen Pharm KK Japan</v>
          </cell>
          <cell r="C94">
            <v>9892</v>
          </cell>
          <cell r="D94">
            <v>8497</v>
          </cell>
          <cell r="E94">
            <v>6915</v>
          </cell>
          <cell r="G94">
            <v>1395</v>
          </cell>
          <cell r="H94">
            <v>16.417559138519479</v>
          </cell>
          <cell r="I94">
            <v>1101.5187093854995</v>
          </cell>
          <cell r="K94">
            <v>12.963619034782857</v>
          </cell>
          <cell r="L94">
            <v>293.48129061450032</v>
          </cell>
          <cell r="N94">
            <v>3.4539401037366226</v>
          </cell>
          <cell r="O94">
            <v>2977</v>
          </cell>
          <cell r="Q94">
            <v>43.051337671728135</v>
          </cell>
          <cell r="R94">
            <v>2358.9895384362171</v>
          </cell>
          <cell r="U94">
            <v>34.114093108260555</v>
          </cell>
          <cell r="V94">
            <v>618.01046156378266</v>
          </cell>
          <cell r="X94">
            <v>8.9372445634675852</v>
          </cell>
        </row>
        <row r="96">
          <cell r="A96" t="str">
            <v>Jan-Cil K.K. Japan</v>
          </cell>
          <cell r="C96">
            <v>6</v>
          </cell>
          <cell r="D96">
            <v>6</v>
          </cell>
          <cell r="E96">
            <v>1194</v>
          </cell>
          <cell r="G96">
            <v>0</v>
          </cell>
          <cell r="H96">
            <v>0</v>
          </cell>
          <cell r="I96">
            <v>-1.2835051546391754</v>
          </cell>
          <cell r="K96">
            <v>-21.39175257731959</v>
          </cell>
          <cell r="L96">
            <v>1.2835051546391754</v>
          </cell>
          <cell r="N96">
            <v>21.391752577319586</v>
          </cell>
          <cell r="O96">
            <v>-1188</v>
          </cell>
          <cell r="Q96">
            <v>-99.497487437185924</v>
          </cell>
          <cell r="R96">
            <v>-1189.2903976721627</v>
          </cell>
          <cell r="U96">
            <v>-99.605560944067236</v>
          </cell>
          <cell r="V96">
            <v>1.2903976721629442</v>
          </cell>
          <cell r="X96">
            <v>0.1080735068813192</v>
          </cell>
        </row>
        <row r="97">
          <cell r="A97" t="str">
            <v>Ttl Japan</v>
          </cell>
          <cell r="B97" t="str">
            <v>Ttl Japan</v>
          </cell>
          <cell r="C97">
            <v>9898</v>
          </cell>
          <cell r="D97">
            <v>8503</v>
          </cell>
          <cell r="E97">
            <v>8109</v>
          </cell>
          <cell r="G97">
            <v>1395</v>
          </cell>
          <cell r="H97">
            <v>16.405974361989887</v>
          </cell>
          <cell r="J97">
            <v>1100.2352042308605</v>
          </cell>
          <cell r="L97">
            <v>12.939376740337066</v>
          </cell>
          <cell r="N97">
            <v>294.76479576913948</v>
          </cell>
          <cell r="Q97">
            <v>3.4665976216528249</v>
          </cell>
          <cell r="S97">
            <v>1789</v>
          </cell>
          <cell r="V97">
            <v>22.061906523615736</v>
          </cell>
          <cell r="X97">
            <v>1169.6991407640544</v>
          </cell>
          <cell r="Z97">
            <v>14.424702685461273</v>
          </cell>
          <cell r="AA97">
            <v>619.3008592359455</v>
          </cell>
          <cell r="AC97">
            <v>7.6372038381544689</v>
          </cell>
        </row>
        <row r="98">
          <cell r="A98" t="str">
            <v>Janssen China</v>
          </cell>
          <cell r="C98">
            <v>20060</v>
          </cell>
          <cell r="D98">
            <v>12787</v>
          </cell>
          <cell r="E98">
            <v>14113</v>
          </cell>
          <cell r="G98">
            <v>7273</v>
          </cell>
          <cell r="H98">
            <v>56.878079299288338</v>
          </cell>
          <cell r="I98">
            <v>7280.912144922605</v>
          </cell>
          <cell r="K98">
            <v>56.939955774791635</v>
          </cell>
          <cell r="L98">
            <v>-7.9121449226047842</v>
          </cell>
          <cell r="N98">
            <v>-6.1876475503304391E-2</v>
          </cell>
          <cell r="O98">
            <v>5947</v>
          </cell>
          <cell r="Q98">
            <v>42.138453907744633</v>
          </cell>
          <cell r="R98">
            <v>5953.4763278654837</v>
          </cell>
          <cell r="U98">
            <v>42.184343001951987</v>
          </cell>
          <cell r="V98">
            <v>-6.4763278654823084</v>
          </cell>
          <cell r="X98">
            <v>-4.5889094207368544E-2</v>
          </cell>
        </row>
        <row r="99">
          <cell r="A99" t="str">
            <v>Jan-Cil Australia</v>
          </cell>
          <cell r="C99">
            <v>570</v>
          </cell>
          <cell r="D99">
            <v>438</v>
          </cell>
          <cell r="E99">
            <v>733</v>
          </cell>
          <cell r="G99">
            <v>132</v>
          </cell>
          <cell r="H99">
            <v>30.136986301369863</v>
          </cell>
          <cell r="I99">
            <v>58.06818181818182</v>
          </cell>
          <cell r="K99">
            <v>13.257575757575758</v>
          </cell>
          <cell r="L99">
            <v>73.931818181818173</v>
          </cell>
          <cell r="N99">
            <v>16.879410543794108</v>
          </cell>
          <cell r="O99">
            <v>-163</v>
          </cell>
          <cell r="Q99">
            <v>-22.237380627557982</v>
          </cell>
          <cell r="R99">
            <v>-250.96114369501473</v>
          </cell>
          <cell r="U99">
            <v>-34.2375366568915</v>
          </cell>
          <cell r="V99">
            <v>87.961143695014727</v>
          </cell>
          <cell r="X99">
            <v>12.000156029333521</v>
          </cell>
        </row>
        <row r="100">
          <cell r="A100" t="str">
            <v>Jan-Cil Hong Kong</v>
          </cell>
          <cell r="C100">
            <v>256</v>
          </cell>
          <cell r="D100">
            <v>374</v>
          </cell>
          <cell r="E100">
            <v>355</v>
          </cell>
          <cell r="G100">
            <v>-118</v>
          </cell>
          <cell r="H100">
            <v>-31.550802139037433</v>
          </cell>
          <cell r="I100">
            <v>-114.96749654218533</v>
          </cell>
          <cell r="K100">
            <v>-30.739972337482715</v>
          </cell>
          <cell r="L100">
            <v>-3.0325034578146735</v>
          </cell>
          <cell r="N100">
            <v>-0.81082980155471884</v>
          </cell>
          <cell r="O100">
            <v>-99</v>
          </cell>
          <cell r="Q100">
            <v>-27.887323943661972</v>
          </cell>
          <cell r="R100">
            <v>-98.852665706051866</v>
          </cell>
          <cell r="U100">
            <v>-27.845821325648412</v>
          </cell>
          <cell r="V100">
            <v>-0.14733429394815176</v>
          </cell>
          <cell r="X100">
            <v>-4.1502618013560096E-2</v>
          </cell>
        </row>
        <row r="101">
          <cell r="A101" t="str">
            <v>Jan-Cil India</v>
          </cell>
          <cell r="C101">
            <v>-5033</v>
          </cell>
          <cell r="D101">
            <v>769</v>
          </cell>
          <cell r="E101">
            <v>408</v>
          </cell>
          <cell r="G101">
            <v>-5802</v>
          </cell>
          <cell r="H101">
            <v>-754.48634590377117</v>
          </cell>
          <cell r="I101">
            <v>-5727.980904468247</v>
          </cell>
          <cell r="K101">
            <v>-744.86097587363417</v>
          </cell>
          <cell r="L101">
            <v>-74.019095531753266</v>
          </cell>
          <cell r="N101">
            <v>-9.6253700301366916</v>
          </cell>
          <cell r="O101">
            <v>-5441</v>
          </cell>
          <cell r="Q101">
            <v>-1333.5784313725492</v>
          </cell>
          <cell r="R101">
            <v>-5254.5220467340932</v>
          </cell>
          <cell r="U101">
            <v>-1287.8730506701211</v>
          </cell>
          <cell r="V101">
            <v>-186.47795326590654</v>
          </cell>
          <cell r="X101">
            <v>-45.705380702428229</v>
          </cell>
        </row>
        <row r="102">
          <cell r="A102" t="str">
            <v>Jan-Cil Korea</v>
          </cell>
          <cell r="C102">
            <v>1101</v>
          </cell>
          <cell r="D102">
            <v>1344</v>
          </cell>
          <cell r="E102">
            <v>1131</v>
          </cell>
          <cell r="G102">
            <v>-243</v>
          </cell>
          <cell r="H102">
            <v>-18.080357142857142</v>
          </cell>
          <cell r="I102">
            <v>-248.96247290696269</v>
          </cell>
          <cell r="K102">
            <v>-18.523993519863296</v>
          </cell>
          <cell r="L102">
            <v>5.9624729069626481</v>
          </cell>
          <cell r="N102">
            <v>0.44363637700615299</v>
          </cell>
          <cell r="O102">
            <v>-30</v>
          </cell>
          <cell r="Q102">
            <v>-2.6525198938992043</v>
          </cell>
          <cell r="R102">
            <v>-86.243218120237799</v>
          </cell>
          <cell r="U102">
            <v>-7.6253950592606374</v>
          </cell>
          <cell r="V102">
            <v>56.243218120237799</v>
          </cell>
          <cell r="X102">
            <v>4.9728751653614323</v>
          </cell>
        </row>
        <row r="103">
          <cell r="A103" t="str">
            <v>Jan-Cil Philippines</v>
          </cell>
          <cell r="C103">
            <v>568</v>
          </cell>
          <cell r="D103">
            <v>507</v>
          </cell>
          <cell r="E103">
            <v>610</v>
          </cell>
          <cell r="G103">
            <v>61</v>
          </cell>
          <cell r="H103">
            <v>12.031558185404339</v>
          </cell>
          <cell r="I103">
            <v>56.042644944896963</v>
          </cell>
          <cell r="K103">
            <v>11.05377612325384</v>
          </cell>
          <cell r="L103">
            <v>4.9573550551030348</v>
          </cell>
          <cell r="N103">
            <v>0.97778206215049979</v>
          </cell>
          <cell r="O103">
            <v>-42</v>
          </cell>
          <cell r="Q103">
            <v>-6.8852459016393439</v>
          </cell>
          <cell r="R103">
            <v>-9.7419902674809773</v>
          </cell>
          <cell r="U103">
            <v>-1.5970475848329471</v>
          </cell>
          <cell r="V103">
            <v>-32.258009732519021</v>
          </cell>
          <cell r="X103">
            <v>-5.2881983168063975</v>
          </cell>
        </row>
        <row r="104">
          <cell r="A104" t="str">
            <v>Jan-Cil S.M.</v>
          </cell>
          <cell r="C104">
            <v>690</v>
          </cell>
          <cell r="D104">
            <v>219</v>
          </cell>
          <cell r="E104">
            <v>368</v>
          </cell>
          <cell r="G104">
            <v>471</v>
          </cell>
          <cell r="H104">
            <v>215.06849315068496</v>
          </cell>
          <cell r="I104">
            <v>458.77692307692297</v>
          </cell>
          <cell r="K104">
            <v>209.48717948717945</v>
          </cell>
          <cell r="L104">
            <v>12.223076923076951</v>
          </cell>
          <cell r="N104">
            <v>5.5813136635054619</v>
          </cell>
          <cell r="O104">
            <v>322</v>
          </cell>
          <cell r="Q104">
            <v>87.5</v>
          </cell>
          <cell r="R104">
            <v>295.94020926756349</v>
          </cell>
          <cell r="U104">
            <v>80.418535127055293</v>
          </cell>
          <cell r="V104">
            <v>26.059790732436522</v>
          </cell>
          <cell r="X104">
            <v>7.0814648729447072</v>
          </cell>
        </row>
        <row r="107">
          <cell r="B107" t="str">
            <v>Report Name : BRDMAF116
Responsibility: 
USD in Thousands
Exchange Rate: as Reported</v>
          </cell>
          <cell r="G107" t="str">
            <v>Johnson &amp; Johnson
Worldwide Company Account Comparison
Report Level:  A00007 : Pharmaceutical Grp w/aj
Acct Code: 900020 : Mgt Net Income EB
 Company Composite QTD
Elimination: Exclude All
Non-Operating Co's: Excluded</v>
          </cell>
          <cell r="T107" t="str">
            <v xml:space="preserve">Page 3 of 3
Date : 07/08/03
Time : 09:14:33
</v>
          </cell>
        </row>
        <row r="111">
          <cell r="G111" t="str">
            <v>2003 JUN ACTUAL vs 2003 JUN BPY1</v>
          </cell>
          <cell r="O111" t="str">
            <v xml:space="preserve">2003 JUN ACTUAL vs 2002 JUN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JUN ACTUAL</v>
          </cell>
          <cell r="D114" t="str">
            <v>JUN BPY1</v>
          </cell>
          <cell r="E114" t="str">
            <v>JUN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Jan-Cil Indonesia</v>
          </cell>
          <cell r="C117">
            <v>106</v>
          </cell>
          <cell r="D117">
            <v>383</v>
          </cell>
          <cell r="E117">
            <v>143</v>
          </cell>
          <cell r="G117">
            <v>-277</v>
          </cell>
          <cell r="H117">
            <v>-72.323759791122711</v>
          </cell>
          <cell r="I117">
            <v>-285.42943597241316</v>
          </cell>
          <cell r="K117">
            <v>-74.524656911857221</v>
          </cell>
          <cell r="L117">
            <v>8.4294359724131578</v>
          </cell>
          <cell r="N117">
            <v>2.2008971207345165</v>
          </cell>
          <cell r="O117">
            <v>-37</v>
          </cell>
          <cell r="Q117">
            <v>-25.874125874125877</v>
          </cell>
          <cell r="R117">
            <v>-42.54306648366078</v>
          </cell>
          <cell r="U117">
            <v>-29.750396142420129</v>
          </cell>
          <cell r="V117">
            <v>5.5430664836607688</v>
          </cell>
          <cell r="X117">
            <v>3.8762702682942471</v>
          </cell>
        </row>
        <row r="118">
          <cell r="A118" t="str">
            <v>Jan-Cil Taiwan</v>
          </cell>
          <cell r="C118">
            <v>-345</v>
          </cell>
          <cell r="D118">
            <v>217</v>
          </cell>
          <cell r="E118">
            <v>590</v>
          </cell>
          <cell r="G118">
            <v>-562</v>
          </cell>
          <cell r="H118">
            <v>-258.98617511520735</v>
          </cell>
          <cell r="I118">
            <v>-556.60278345250265</v>
          </cell>
          <cell r="K118">
            <v>-256.49897854954037</v>
          </cell>
          <cell r="L118">
            <v>-5.3972165474973739</v>
          </cell>
          <cell r="N118">
            <v>-2.4871965656669635</v>
          </cell>
          <cell r="O118">
            <v>-935</v>
          </cell>
          <cell r="Q118">
            <v>-158.47457627118646</v>
          </cell>
          <cell r="R118">
            <v>-945.90481815049952</v>
          </cell>
          <cell r="U118">
            <v>-160.32285053398297</v>
          </cell>
          <cell r="V118">
            <v>10.904818150499487</v>
          </cell>
          <cell r="X118">
            <v>1.848274262796531</v>
          </cell>
        </row>
        <row r="119">
          <cell r="A119" t="str">
            <v>Jan-Cil Thailand</v>
          </cell>
          <cell r="C119">
            <v>124</v>
          </cell>
          <cell r="D119">
            <v>141</v>
          </cell>
          <cell r="E119">
            <v>-18</v>
          </cell>
          <cell r="G119">
            <v>-17</v>
          </cell>
          <cell r="H119">
            <v>-12.056737588652481</v>
          </cell>
          <cell r="I119">
            <v>-22.217629964481752</v>
          </cell>
          <cell r="K119">
            <v>-15.757184371972876</v>
          </cell>
          <cell r="L119">
            <v>5.2176299644817483</v>
          </cell>
          <cell r="N119">
            <v>3.7004467833203947</v>
          </cell>
          <cell r="O119">
            <v>142</v>
          </cell>
          <cell r="Q119">
            <v>788.88888888888891</v>
          </cell>
          <cell r="R119">
            <v>135.405</v>
          </cell>
          <cell r="U119">
            <v>752.25</v>
          </cell>
          <cell r="V119">
            <v>6.5949999999999998</v>
          </cell>
          <cell r="X119">
            <v>36.638888888888758</v>
          </cell>
        </row>
        <row r="120">
          <cell r="A120" t="str">
            <v>Asia/Pac Chang</v>
          </cell>
          <cell r="B120" t="str">
            <v>Asia/Pac Chang</v>
          </cell>
          <cell r="C120">
            <v>18097</v>
          </cell>
          <cell r="D120">
            <v>17179</v>
          </cell>
          <cell r="E120">
            <v>18433</v>
          </cell>
          <cell r="G120">
            <v>918</v>
          </cell>
          <cell r="H120">
            <v>5.3437336282670707</v>
          </cell>
          <cell r="J120">
            <v>897.63917145581456</v>
          </cell>
          <cell r="L120">
            <v>5.2252120115013359</v>
          </cell>
          <cell r="N120">
            <v>20.360828544185498</v>
          </cell>
          <cell r="Q120">
            <v>0.11852161676573701</v>
          </cell>
          <cell r="S120">
            <v>-336</v>
          </cell>
          <cell r="V120">
            <v>-1.8228177724732817</v>
          </cell>
          <cell r="X120">
            <v>-303.94741202399251</v>
          </cell>
          <cell r="Z120">
            <v>-1.6489307873053358</v>
          </cell>
          <cell r="AA120">
            <v>-32.052587976007487</v>
          </cell>
          <cell r="AC120">
            <v>-0.17388698516794562</v>
          </cell>
        </row>
        <row r="121">
          <cell r="A121" t="str">
            <v>Total Asia/Pacific</v>
          </cell>
          <cell r="B121" t="str">
            <v>Total Asia/Pacific</v>
          </cell>
          <cell r="C121">
            <v>27995</v>
          </cell>
          <cell r="D121">
            <v>25682</v>
          </cell>
          <cell r="E121">
            <v>26542</v>
          </cell>
          <cell r="G121">
            <v>2313</v>
          </cell>
          <cell r="H121">
            <v>9.0063079199439322</v>
          </cell>
          <cell r="J121">
            <v>1997.8743756866747</v>
          </cell>
          <cell r="L121">
            <v>7.7792787776912791</v>
          </cell>
          <cell r="N121">
            <v>315.12562431332537</v>
          </cell>
          <cell r="Q121">
            <v>1.2270291422526531</v>
          </cell>
          <cell r="S121">
            <v>1453</v>
          </cell>
          <cell r="V121">
            <v>5.4743425514279247</v>
          </cell>
          <cell r="X121">
            <v>865.75172874006216</v>
          </cell>
          <cell r="Z121">
            <v>3.2618179818403372</v>
          </cell>
          <cell r="AA121">
            <v>587.24827125993795</v>
          </cell>
          <cell r="AC121">
            <v>2.2125245695875875</v>
          </cell>
        </row>
        <row r="122">
          <cell r="A122" t="str">
            <v>Total Sartarelli</v>
          </cell>
          <cell r="B122" t="str">
            <v>Total Sartarelli</v>
          </cell>
          <cell r="C122">
            <v>43822</v>
          </cell>
          <cell r="D122">
            <v>39534</v>
          </cell>
          <cell r="E122">
            <v>41561</v>
          </cell>
          <cell r="G122">
            <v>4288</v>
          </cell>
          <cell r="H122">
            <v>10.846360095108007</v>
          </cell>
          <cell r="J122">
            <v>4320.3389122992321</v>
          </cell>
          <cell r="L122">
            <v>10.928160348811739</v>
          </cell>
          <cell r="N122">
            <v>-32.338912299232909</v>
          </cell>
          <cell r="Q122">
            <v>-8.1800253703731868E-2</v>
          </cell>
          <cell r="S122">
            <v>2261</v>
          </cell>
          <cell r="V122">
            <v>5.4401963379129477</v>
          </cell>
          <cell r="X122">
            <v>4469.2604118592253</v>
          </cell>
          <cell r="Z122">
            <v>10.753495853947751</v>
          </cell>
          <cell r="AA122">
            <v>-2208.2604118592244</v>
          </cell>
          <cell r="AC122">
            <v>-5.3132995160348022</v>
          </cell>
        </row>
        <row r="123">
          <cell r="A123" t="str">
            <v>Janssen Belgium</v>
          </cell>
          <cell r="C123">
            <v>199982</v>
          </cell>
          <cell r="D123">
            <v>131515</v>
          </cell>
          <cell r="E123">
            <v>165450</v>
          </cell>
          <cell r="G123">
            <v>68467</v>
          </cell>
          <cell r="H123">
            <v>52.060221267536015</v>
          </cell>
          <cell r="I123">
            <v>49588.789208627604</v>
          </cell>
          <cell r="K123">
            <v>37.705804819699352</v>
          </cell>
          <cell r="L123">
            <v>18878.210791372396</v>
          </cell>
          <cell r="N123">
            <v>14.354416447836675</v>
          </cell>
          <cell r="O123">
            <v>34532</v>
          </cell>
          <cell r="Q123">
            <v>20.871562405560596</v>
          </cell>
          <cell r="R123">
            <v>-1455.3669651817688</v>
          </cell>
          <cell r="U123">
            <v>-0.87964156251542391</v>
          </cell>
          <cell r="V123">
            <v>35987.366965181769</v>
          </cell>
          <cell r="X123">
            <v>21.75120396807602</v>
          </cell>
        </row>
        <row r="124">
          <cell r="A124" t="str">
            <v>Total Jans Beerse</v>
          </cell>
          <cell r="B124" t="str">
            <v>Total Jans Beerse</v>
          </cell>
          <cell r="C124">
            <v>199982</v>
          </cell>
          <cell r="D124">
            <v>131515</v>
          </cell>
          <cell r="E124">
            <v>165450</v>
          </cell>
          <cell r="G124">
            <v>68467</v>
          </cell>
          <cell r="H124">
            <v>52.060221267536015</v>
          </cell>
          <cell r="J124">
            <v>49588.789208627604</v>
          </cell>
          <cell r="L124">
            <v>37.705804819699352</v>
          </cell>
          <cell r="N124">
            <v>18878.210791372396</v>
          </cell>
          <cell r="Q124">
            <v>14.354416447836675</v>
          </cell>
          <cell r="S124">
            <v>34532</v>
          </cell>
          <cell r="V124">
            <v>20.871562405560596</v>
          </cell>
          <cell r="X124">
            <v>-1455.3669651817688</v>
          </cell>
          <cell r="Z124">
            <v>-0.87964156251542402</v>
          </cell>
          <cell r="AA124">
            <v>35987.366965181769</v>
          </cell>
          <cell r="AC124">
            <v>21.75120396807602</v>
          </cell>
        </row>
        <row r="125">
          <cell r="A125" t="str">
            <v>Janssen Ireland Mfg</v>
          </cell>
          <cell r="C125">
            <v>108966</v>
          </cell>
          <cell r="D125">
            <v>102516</v>
          </cell>
          <cell r="E125">
            <v>88467</v>
          </cell>
          <cell r="G125">
            <v>6450</v>
          </cell>
          <cell r="H125">
            <v>6.2917008076788008</v>
          </cell>
          <cell r="I125">
            <v>-5794.5307295331941</v>
          </cell>
          <cell r="K125">
            <v>-5.6523183986238177</v>
          </cell>
          <cell r="L125">
            <v>12244.530729533197</v>
          </cell>
          <cell r="N125">
            <v>11.944019206302622</v>
          </cell>
          <cell r="O125">
            <v>20499</v>
          </cell>
          <cell r="Q125">
            <v>23.17135202957035</v>
          </cell>
          <cell r="R125">
            <v>224.18806667705257</v>
          </cell>
          <cell r="U125">
            <v>0.25341434283637126</v>
          </cell>
          <cell r="V125">
            <v>20274.811933322948</v>
          </cell>
          <cell r="X125">
            <v>22.917937686733975</v>
          </cell>
        </row>
        <row r="126">
          <cell r="A126" t="str">
            <v>OMJ Mfg Ireland</v>
          </cell>
          <cell r="C126">
            <v>80985</v>
          </cell>
          <cell r="D126">
            <v>107906</v>
          </cell>
          <cell r="E126">
            <v>37721</v>
          </cell>
          <cell r="G126">
            <v>-26921</v>
          </cell>
          <cell r="H126">
            <v>-24.948566344781572</v>
          </cell>
          <cell r="I126">
            <v>-26921</v>
          </cell>
          <cell r="K126">
            <v>-24.948566344781572</v>
          </cell>
          <cell r="L126">
            <v>0</v>
          </cell>
          <cell r="N126">
            <v>0</v>
          </cell>
          <cell r="O126">
            <v>43264</v>
          </cell>
          <cell r="Q126">
            <v>114.69473237719043</v>
          </cell>
          <cell r="R126">
            <v>43264</v>
          </cell>
          <cell r="U126">
            <v>114.69473237719039</v>
          </cell>
          <cell r="V126">
            <v>9.3132257461547854E-12</v>
          </cell>
          <cell r="X126">
            <v>5.4569682106375692E-14</v>
          </cell>
        </row>
        <row r="127">
          <cell r="A127" t="str">
            <v>Cilag CH-Schaff Oper</v>
          </cell>
          <cell r="C127">
            <v>13868</v>
          </cell>
          <cell r="D127">
            <v>15836</v>
          </cell>
          <cell r="E127">
            <v>14814</v>
          </cell>
          <cell r="G127">
            <v>-1968</v>
          </cell>
          <cell r="H127">
            <v>-12.427380651679719</v>
          </cell>
          <cell r="I127">
            <v>-3226.066842037173</v>
          </cell>
          <cell r="K127">
            <v>-20.371727974470655</v>
          </cell>
          <cell r="L127">
            <v>1258.0668420371733</v>
          </cell>
          <cell r="N127">
            <v>7.9443473227909367</v>
          </cell>
          <cell r="O127">
            <v>-946</v>
          </cell>
          <cell r="Q127">
            <v>-6.3858512218171999</v>
          </cell>
          <cell r="R127">
            <v>-3246.3377172580031</v>
          </cell>
          <cell r="U127">
            <v>-21.913984860658857</v>
          </cell>
          <cell r="V127">
            <v>2300.3377172580031</v>
          </cell>
          <cell r="X127">
            <v>15.528133638841656</v>
          </cell>
        </row>
        <row r="128">
          <cell r="A128" t="str">
            <v>Jan-Cil Zug</v>
          </cell>
          <cell r="C128">
            <v>30985</v>
          </cell>
          <cell r="D128">
            <v>38308</v>
          </cell>
          <cell r="E128">
            <v>37186</v>
          </cell>
          <cell r="G128">
            <v>-7323</v>
          </cell>
          <cell r="H128">
            <v>-19.11611151717657</v>
          </cell>
          <cell r="I128">
            <v>-11002.402301857181</v>
          </cell>
          <cell r="K128">
            <v>-28.720899816897724</v>
          </cell>
          <cell r="L128">
            <v>3679.4023018571806</v>
          </cell>
          <cell r="N128">
            <v>9.6047882997211538</v>
          </cell>
          <cell r="O128">
            <v>-6201</v>
          </cell>
          <cell r="Q128">
            <v>-16.67563061367181</v>
          </cell>
          <cell r="R128">
            <v>-12137.958966753182</v>
          </cell>
          <cell r="U128">
            <v>-32.641206278581137</v>
          </cell>
          <cell r="V128">
            <v>5936.9589667531827</v>
          </cell>
          <cell r="X128">
            <v>15.965575664909329</v>
          </cell>
        </row>
        <row r="129">
          <cell r="A129" t="str">
            <v>Tasmanian Alkaloids</v>
          </cell>
          <cell r="C129">
            <v>4317</v>
          </cell>
          <cell r="D129">
            <v>4573</v>
          </cell>
          <cell r="E129">
            <v>4086</v>
          </cell>
          <cell r="G129">
            <v>-256</v>
          </cell>
          <cell r="H129">
            <v>-5.5980756614913627</v>
          </cell>
          <cell r="I129">
            <v>-807.36178016872464</v>
          </cell>
          <cell r="K129">
            <v>-17.6549700452378</v>
          </cell>
          <cell r="L129">
            <v>551.36178016872486</v>
          </cell>
          <cell r="N129">
            <v>12.056894383746442</v>
          </cell>
          <cell r="O129">
            <v>231</v>
          </cell>
          <cell r="Q129">
            <v>5.6534508076358296</v>
          </cell>
          <cell r="R129">
            <v>-446.85559375826512</v>
          </cell>
          <cell r="U129">
            <v>-10.936260248611479</v>
          </cell>
          <cell r="V129">
            <v>677.85559375826506</v>
          </cell>
          <cell r="X129">
            <v>16.58971105624731</v>
          </cell>
        </row>
        <row r="130">
          <cell r="A130" t="str">
            <v>Noramco USA</v>
          </cell>
          <cell r="C130">
            <v>842</v>
          </cell>
          <cell r="D130">
            <v>1714</v>
          </cell>
          <cell r="E130">
            <v>2374</v>
          </cell>
          <cell r="G130">
            <v>-872</v>
          </cell>
          <cell r="H130">
            <v>-50.875145857642941</v>
          </cell>
          <cell r="I130">
            <v>-872</v>
          </cell>
          <cell r="K130">
            <v>-50.875145857642941</v>
          </cell>
          <cell r="L130">
            <v>-1.4551915228366852E-13</v>
          </cell>
          <cell r="N130">
            <v>0</v>
          </cell>
          <cell r="O130">
            <v>-1532</v>
          </cell>
          <cell r="Q130">
            <v>-64.532434709351307</v>
          </cell>
          <cell r="R130">
            <v>-1532</v>
          </cell>
          <cell r="U130">
            <v>-64.532434709351307</v>
          </cell>
          <cell r="V130">
            <v>0</v>
          </cell>
          <cell r="X130">
            <v>0</v>
          </cell>
        </row>
        <row r="131">
          <cell r="A131" t="str">
            <v>Alza Mfg Ireland</v>
          </cell>
          <cell r="C131">
            <v>-1715</v>
          </cell>
          <cell r="D131">
            <v>-1223</v>
          </cell>
          <cell r="E131">
            <v>0</v>
          </cell>
          <cell r="G131">
            <v>-492</v>
          </cell>
          <cell r="H131">
            <v>-40.228945216680295</v>
          </cell>
          <cell r="I131">
            <v>-307.50286650286648</v>
          </cell>
          <cell r="K131">
            <v>-25.143325143325143</v>
          </cell>
          <cell r="L131">
            <v>-184.49713349713352</v>
          </cell>
          <cell r="N131">
            <v>-15.085620073355154</v>
          </cell>
          <cell r="O131">
            <v>-1715</v>
          </cell>
          <cell r="Q131">
            <v>0</v>
          </cell>
          <cell r="R131">
            <v>-1715</v>
          </cell>
          <cell r="U131">
            <v>0</v>
          </cell>
          <cell r="V131">
            <v>0</v>
          </cell>
          <cell r="X131">
            <v>0</v>
          </cell>
        </row>
        <row r="132">
          <cell r="A132" t="str">
            <v>Subtot Sourcing</v>
          </cell>
          <cell r="B132" t="str">
            <v>Subtot Sourcing</v>
          </cell>
          <cell r="C132">
            <v>238248</v>
          </cell>
          <cell r="D132">
            <v>269630</v>
          </cell>
          <cell r="E132">
            <v>184648</v>
          </cell>
          <cell r="G132">
            <v>-31382</v>
          </cell>
          <cell r="H132">
            <v>-11.638912583911285</v>
          </cell>
          <cell r="J132">
            <v>-48930.864520099138</v>
          </cell>
          <cell r="L132">
            <v>-18.147411089307244</v>
          </cell>
          <cell r="N132">
            <v>17548.864520099127</v>
          </cell>
          <cell r="Q132">
            <v>6.5084985053959574</v>
          </cell>
          <cell r="S132">
            <v>53600</v>
          </cell>
          <cell r="V132">
            <v>29.028205017113638</v>
          </cell>
          <cell r="X132">
            <v>24410.035788907589</v>
          </cell>
          <cell r="Z132">
            <v>13.219767226781549</v>
          </cell>
          <cell r="AA132">
            <v>29189.964211092411</v>
          </cell>
          <cell r="AC132">
            <v>15.808437790332084</v>
          </cell>
        </row>
        <row r="133">
          <cell r="A133" t="str">
            <v>Ttl Shetty</v>
          </cell>
          <cell r="B133" t="str">
            <v>Ttl Shetty</v>
          </cell>
          <cell r="C133">
            <v>438230</v>
          </cell>
          <cell r="D133">
            <v>401145</v>
          </cell>
          <cell r="E133">
            <v>350098</v>
          </cell>
          <cell r="G133">
            <v>37085</v>
          </cell>
          <cell r="H133">
            <v>9.2447867977913223</v>
          </cell>
          <cell r="J133">
            <v>657.92468852846685</v>
          </cell>
          <cell r="L133">
            <v>0.16401168867328944</v>
          </cell>
          <cell r="N133">
            <v>36427.075311471533</v>
          </cell>
          <cell r="Q133">
            <v>9.0807751091180329</v>
          </cell>
          <cell r="S133">
            <v>88132</v>
          </cell>
          <cell r="V133">
            <v>25.173522842175618</v>
          </cell>
          <cell r="X133">
            <v>22954.668823725828</v>
          </cell>
          <cell r="Z133">
            <v>6.5566409473135581</v>
          </cell>
          <cell r="AA133">
            <v>65177.33117627418</v>
          </cell>
          <cell r="AC133">
            <v>18.616881894862065</v>
          </cell>
        </row>
        <row r="134">
          <cell r="A134" t="str">
            <v>Ortho Biotech CFC PR</v>
          </cell>
          <cell r="C134">
            <v>35337</v>
          </cell>
          <cell r="D134">
            <v>35809</v>
          </cell>
          <cell r="E134">
            <v>44474</v>
          </cell>
          <cell r="G134">
            <v>-472</v>
          </cell>
          <cell r="H134">
            <v>-1.3181043871652378</v>
          </cell>
          <cell r="I134">
            <v>-472</v>
          </cell>
          <cell r="K134">
            <v>-1.3181043871652378</v>
          </cell>
          <cell r="L134">
            <v>-7.2759576141834261E-14</v>
          </cell>
          <cell r="N134">
            <v>0</v>
          </cell>
          <cell r="O134">
            <v>-9137</v>
          </cell>
          <cell r="Q134">
            <v>-20.544587849080362</v>
          </cell>
          <cell r="R134">
            <v>-9137</v>
          </cell>
          <cell r="U134">
            <v>-20.544587849080358</v>
          </cell>
          <cell r="V134">
            <v>-1.1641532182693482E-12</v>
          </cell>
          <cell r="X134">
            <v>-4.5474735088646413E-15</v>
          </cell>
        </row>
        <row r="135">
          <cell r="A135" t="str">
            <v>Total Shetty/Sourcings</v>
          </cell>
          <cell r="B135" t="str">
            <v>Total Shetty/Sourcings</v>
          </cell>
          <cell r="C135">
            <v>473567</v>
          </cell>
          <cell r="D135">
            <v>436954</v>
          </cell>
          <cell r="E135">
            <v>394572</v>
          </cell>
          <cell r="G135">
            <v>36613</v>
          </cell>
          <cell r="H135">
            <v>8.3791428846057023</v>
          </cell>
          <cell r="J135">
            <v>185.92468852846687</v>
          </cell>
          <cell r="L135">
            <v>4.2550174281152459E-2</v>
          </cell>
          <cell r="N135">
            <v>36427.075311471533</v>
          </cell>
          <cell r="Q135">
            <v>8.336592710324549</v>
          </cell>
          <cell r="S135">
            <v>78995</v>
          </cell>
          <cell r="V135">
            <v>20.020427197064162</v>
          </cell>
          <cell r="X135">
            <v>13817.668823725828</v>
          </cell>
          <cell r="Z135">
            <v>3.50193851153296</v>
          </cell>
          <cell r="AA135">
            <v>65177.331176274172</v>
          </cell>
          <cell r="AC135">
            <v>16.518488685531203</v>
          </cell>
        </row>
        <row r="137">
          <cell r="A137" t="str">
            <v>PGSM USA</v>
          </cell>
          <cell r="C137">
            <v>-12129</v>
          </cell>
          <cell r="D137">
            <v>-15479</v>
          </cell>
          <cell r="E137">
            <v>-15290</v>
          </cell>
          <cell r="G137">
            <v>3350</v>
          </cell>
          <cell r="H137">
            <v>21.642224949932171</v>
          </cell>
          <cell r="I137">
            <v>3350</v>
          </cell>
          <cell r="K137">
            <v>21.642224949932171</v>
          </cell>
          <cell r="L137">
            <v>0</v>
          </cell>
          <cell r="N137">
            <v>0</v>
          </cell>
          <cell r="O137">
            <v>3161</v>
          </cell>
          <cell r="Q137">
            <v>20.673642903858731</v>
          </cell>
          <cell r="R137">
            <v>3161</v>
          </cell>
          <cell r="U137">
            <v>20.673642903858731</v>
          </cell>
          <cell r="V137">
            <v>0</v>
          </cell>
          <cell r="X137">
            <v>0</v>
          </cell>
        </row>
        <row r="138">
          <cell r="A138" t="str">
            <v>PGSM Beerse</v>
          </cell>
          <cell r="C138">
            <v>-3564</v>
          </cell>
          <cell r="D138">
            <v>-4330</v>
          </cell>
          <cell r="E138">
            <v>-2975</v>
          </cell>
          <cell r="G138">
            <v>766</v>
          </cell>
          <cell r="H138">
            <v>17.690531177829101</v>
          </cell>
          <cell r="I138">
            <v>1192.478592918306</v>
          </cell>
          <cell r="K138">
            <v>27.539921314510536</v>
          </cell>
          <cell r="L138">
            <v>-426.47859291830611</v>
          </cell>
          <cell r="N138">
            <v>-9.8493901366814356</v>
          </cell>
          <cell r="O138">
            <v>-589</v>
          </cell>
          <cell r="Q138">
            <v>-19.798319327731093</v>
          </cell>
          <cell r="R138">
            <v>62.328017510944342</v>
          </cell>
          <cell r="U138">
            <v>2.0950594121325827</v>
          </cell>
          <cell r="V138">
            <v>-651.32801751094439</v>
          </cell>
          <cell r="X138">
            <v>-21.893378739863678</v>
          </cell>
        </row>
        <row r="139">
          <cell r="A139" t="str">
            <v>PGSM Crane</v>
          </cell>
          <cell r="B139" t="str">
            <v>PGSM Crane</v>
          </cell>
          <cell r="C139">
            <v>-15693</v>
          </cell>
          <cell r="D139">
            <v>-19809</v>
          </cell>
          <cell r="E139">
            <v>-18265</v>
          </cell>
          <cell r="G139">
            <v>4116</v>
          </cell>
          <cell r="H139">
            <v>20.778434045131004</v>
          </cell>
          <cell r="J139">
            <v>4542.4785929183063</v>
          </cell>
          <cell r="L139">
            <v>22.931387717291663</v>
          </cell>
          <cell r="N139">
            <v>-426.47859291830565</v>
          </cell>
          <cell r="Q139">
            <v>-2.1529536721606699</v>
          </cell>
          <cell r="S139">
            <v>2572</v>
          </cell>
          <cell r="V139">
            <v>14.08157678620312</v>
          </cell>
          <cell r="X139">
            <v>3223.3280175109439</v>
          </cell>
          <cell r="Z139">
            <v>17.64756647966572</v>
          </cell>
          <cell r="AA139">
            <v>-651.32801751094405</v>
          </cell>
          <cell r="AC139">
            <v>-3.5659896934625999</v>
          </cell>
        </row>
        <row r="140">
          <cell r="A140" t="str">
            <v>PRD-Beerse</v>
          </cell>
          <cell r="C140">
            <v>-112690</v>
          </cell>
          <cell r="D140">
            <v>-117087</v>
          </cell>
          <cell r="E140">
            <v>-83336</v>
          </cell>
          <cell r="G140">
            <v>4397</v>
          </cell>
          <cell r="H140">
            <v>3.7553272353036631</v>
          </cell>
          <cell r="I140">
            <v>17284.543400682913</v>
          </cell>
          <cell r="K140">
            <v>14.762137043978333</v>
          </cell>
          <cell r="L140">
            <v>-12887.543400682909</v>
          </cell>
          <cell r="N140">
            <v>-11.006809808674671</v>
          </cell>
          <cell r="O140">
            <v>-29354</v>
          </cell>
          <cell r="Q140">
            <v>-35.223672842469043</v>
          </cell>
          <cell r="R140">
            <v>-7924.5889570552163</v>
          </cell>
          <cell r="U140">
            <v>-9.5092024539877311</v>
          </cell>
          <cell r="V140">
            <v>-21429.411042944786</v>
          </cell>
          <cell r="X140">
            <v>-25.71447038848131</v>
          </cell>
        </row>
        <row r="141">
          <cell r="A141" t="str">
            <v>PRD USA</v>
          </cell>
          <cell r="C141">
            <v>-85035</v>
          </cell>
          <cell r="D141">
            <v>-102762</v>
          </cell>
          <cell r="E141">
            <v>-116535</v>
          </cell>
          <cell r="G141">
            <v>17727</v>
          </cell>
          <cell r="H141">
            <v>17.250540082910025</v>
          </cell>
          <cell r="I141">
            <v>17727</v>
          </cell>
          <cell r="K141">
            <v>17.250540082910021</v>
          </cell>
          <cell r="L141">
            <v>2.3283064365386963E-12</v>
          </cell>
          <cell r="N141">
            <v>6.8212102632969615E-15</v>
          </cell>
          <cell r="O141">
            <v>31500</v>
          </cell>
          <cell r="Q141">
            <v>27.030505856609604</v>
          </cell>
          <cell r="R141">
            <v>31500</v>
          </cell>
          <cell r="U141">
            <v>27.030505856609608</v>
          </cell>
          <cell r="V141">
            <v>0</v>
          </cell>
          <cell r="X141">
            <v>-1.3642420526593923E-14</v>
          </cell>
        </row>
        <row r="142">
          <cell r="A142" t="str">
            <v>JRF PRI UK</v>
          </cell>
          <cell r="C142">
            <v>-13179</v>
          </cell>
          <cell r="D142">
            <v>-15313</v>
          </cell>
          <cell r="E142">
            <v>-15252</v>
          </cell>
          <cell r="G142">
            <v>2134</v>
          </cell>
          <cell r="H142">
            <v>13.935871481747537</v>
          </cell>
          <cell r="I142">
            <v>2498.6357186921659</v>
          </cell>
          <cell r="K142">
            <v>16.317088217149912</v>
          </cell>
          <cell r="L142">
            <v>-364.63571869216599</v>
          </cell>
          <cell r="N142">
            <v>-2.381216735402377</v>
          </cell>
          <cell r="O142">
            <v>2073</v>
          </cell>
          <cell r="Q142">
            <v>13.59166011014949</v>
          </cell>
          <cell r="R142">
            <v>3313.5476053087127</v>
          </cell>
          <cell r="U142">
            <v>21.725331794575876</v>
          </cell>
          <cell r="V142">
            <v>-1240.5476053087129</v>
          </cell>
          <cell r="X142">
            <v>-8.1336716844263943</v>
          </cell>
        </row>
        <row r="143">
          <cell r="A143" t="str">
            <v>Ttl PRD</v>
          </cell>
          <cell r="B143" t="str">
            <v>Ttl PRD</v>
          </cell>
          <cell r="C143">
            <v>-210904</v>
          </cell>
          <cell r="D143">
            <v>-235162</v>
          </cell>
          <cell r="E143">
            <v>-215123</v>
          </cell>
          <cell r="G143">
            <v>24258</v>
          </cell>
          <cell r="H143">
            <v>10.315442120750804</v>
          </cell>
          <cell r="J143">
            <v>37510.179119375076</v>
          </cell>
          <cell r="L143">
            <v>15.950782490102597</v>
          </cell>
          <cell r="N143">
            <v>-13252.179119375069</v>
          </cell>
          <cell r="Q143">
            <v>-5.6353403693517956</v>
          </cell>
          <cell r="S143">
            <v>4219</v>
          </cell>
          <cell r="V143">
            <v>1.9612035905040373</v>
          </cell>
          <cell r="X143">
            <v>26888.958648253498</v>
          </cell>
          <cell r="Z143">
            <v>12.499341608407049</v>
          </cell>
          <cell r="AA143">
            <v>-22669.958648253494</v>
          </cell>
          <cell r="AC143">
            <v>-10.538138017903011</v>
          </cell>
        </row>
        <row r="144">
          <cell r="A144" t="str">
            <v>Centocor R&amp;D USA</v>
          </cell>
          <cell r="C144">
            <v>-59353</v>
          </cell>
          <cell r="D144">
            <v>-47740</v>
          </cell>
          <cell r="E144">
            <v>-40277</v>
          </cell>
          <cell r="G144">
            <v>-11613</v>
          </cell>
          <cell r="H144">
            <v>-24.325513196480937</v>
          </cell>
          <cell r="I144">
            <v>-11613</v>
          </cell>
          <cell r="K144">
            <v>-24.325513196480937</v>
          </cell>
          <cell r="L144">
            <v>0</v>
          </cell>
          <cell r="N144">
            <v>0</v>
          </cell>
          <cell r="O144">
            <v>-19076</v>
          </cell>
          <cell r="Q144">
            <v>-47.362018025175658</v>
          </cell>
          <cell r="R144">
            <v>-19076</v>
          </cell>
          <cell r="U144">
            <v>-47.362018025175665</v>
          </cell>
          <cell r="V144">
            <v>0</v>
          </cell>
          <cell r="X144">
            <v>0</v>
          </cell>
        </row>
        <row r="145">
          <cell r="A145" t="str">
            <v>Tibotec-Virco Belgium</v>
          </cell>
          <cell r="C145">
            <v>-26709</v>
          </cell>
          <cell r="D145">
            <v>-24978</v>
          </cell>
          <cell r="E145">
            <v>-14993</v>
          </cell>
          <cell r="G145">
            <v>-1731</v>
          </cell>
          <cell r="H145">
            <v>-6.9300984866682693</v>
          </cell>
          <cell r="I145">
            <v>1304.6638584667226</v>
          </cell>
          <cell r="K145">
            <v>5.2232518955349612</v>
          </cell>
          <cell r="L145">
            <v>-3035.663858466723</v>
          </cell>
          <cell r="N145">
            <v>-12.153350382203232</v>
          </cell>
          <cell r="O145">
            <v>-11716</v>
          </cell>
          <cell r="Q145">
            <v>-78.143133462282393</v>
          </cell>
          <cell r="R145">
            <v>-6224.1448680703224</v>
          </cell>
          <cell r="U145">
            <v>-41.513672167480308</v>
          </cell>
          <cell r="V145">
            <v>-5491.8551319296766</v>
          </cell>
          <cell r="X145">
            <v>-36.62946129480207</v>
          </cell>
        </row>
        <row r="146">
          <cell r="A146" t="str">
            <v>Alza USA</v>
          </cell>
          <cell r="C146">
            <v>-117969</v>
          </cell>
          <cell r="D146">
            <v>-33418</v>
          </cell>
          <cell r="E146">
            <v>1196</v>
          </cell>
          <cell r="G146">
            <v>-84551</v>
          </cell>
          <cell r="H146">
            <v>-253.01035370159798</v>
          </cell>
          <cell r="I146">
            <v>-84551</v>
          </cell>
          <cell r="K146">
            <v>-253.01035370159798</v>
          </cell>
          <cell r="L146">
            <v>0</v>
          </cell>
          <cell r="N146">
            <v>0</v>
          </cell>
          <cell r="O146">
            <v>-119165</v>
          </cell>
          <cell r="Q146">
            <v>-9963.6287625418063</v>
          </cell>
          <cell r="R146">
            <v>-119165</v>
          </cell>
          <cell r="U146">
            <v>-9963.6287625418026</v>
          </cell>
          <cell r="V146">
            <v>-1.8626451492309571E-11</v>
          </cell>
          <cell r="X146">
            <v>-4.6566128730773927E-12</v>
          </cell>
        </row>
        <row r="147">
          <cell r="A147" t="str">
            <v>Total Peterson</v>
          </cell>
          <cell r="B147" t="str">
            <v>Total Peterson</v>
          </cell>
          <cell r="C147">
            <v>-414935</v>
          </cell>
          <cell r="D147">
            <v>-341298</v>
          </cell>
          <cell r="E147">
            <v>-269197</v>
          </cell>
          <cell r="G147">
            <v>-73637</v>
          </cell>
          <cell r="H147">
            <v>-21.575573252699989</v>
          </cell>
          <cell r="J147">
            <v>-57349.157022158208</v>
          </cell>
          <cell r="L147">
            <v>-16.803250245286584</v>
          </cell>
          <cell r="N147">
            <v>-16287.842977841794</v>
          </cell>
          <cell r="Q147">
            <v>-4.7723230074134042</v>
          </cell>
          <cell r="S147">
            <v>-145738</v>
          </cell>
          <cell r="V147">
            <v>-54.138047600827647</v>
          </cell>
          <cell r="X147">
            <v>-117576.18621981681</v>
          </cell>
          <cell r="Z147">
            <v>-43.676633179350738</v>
          </cell>
          <cell r="AA147">
            <v>-28161.813780183198</v>
          </cell>
          <cell r="AC147">
            <v>-10.461414421476912</v>
          </cell>
        </row>
        <row r="148">
          <cell r="A148" t="str">
            <v>Ttl Pharm ex Corp + Grp E</v>
          </cell>
          <cell r="B148" t="str">
            <v>Ttl Pharm ex Corp + Grp E</v>
          </cell>
          <cell r="C148">
            <v>1278960</v>
          </cell>
          <cell r="D148">
            <v>1204424</v>
          </cell>
          <cell r="E148">
            <v>1165938</v>
          </cell>
          <cell r="G148">
            <v>74536</v>
          </cell>
          <cell r="H148">
            <v>6.1885183290934087</v>
          </cell>
          <cell r="J148">
            <v>47688.842765217276</v>
          </cell>
          <cell r="L148">
            <v>3.9594729734061493</v>
          </cell>
          <cell r="N148">
            <v>26847.157234782728</v>
          </cell>
          <cell r="Q148">
            <v>2.2290453556872585</v>
          </cell>
          <cell r="S148">
            <v>113022</v>
          </cell>
          <cell r="V148">
            <v>9.6936543795639221</v>
          </cell>
          <cell r="X148">
            <v>66560.166779186184</v>
          </cell>
          <cell r="Z148">
            <v>5.7087226575672281</v>
          </cell>
          <cell r="AA148">
            <v>46461.833220813809</v>
          </cell>
          <cell r="AC148">
            <v>3.9849317219966953</v>
          </cell>
        </row>
        <row r="151">
          <cell r="A151" t="str">
            <v>Pharmaceutical Grp w/aj</v>
          </cell>
          <cell r="B151" t="str">
            <v>Pharmaceutical Grp w/aj</v>
          </cell>
          <cell r="C151">
            <v>1278960</v>
          </cell>
          <cell r="D151">
            <v>1204424</v>
          </cell>
          <cell r="E151">
            <v>1165938</v>
          </cell>
          <cell r="G151">
            <v>74536</v>
          </cell>
          <cell r="H151">
            <v>6.1885183290934087</v>
          </cell>
          <cell r="J151">
            <v>47688.842765217276</v>
          </cell>
          <cell r="L151">
            <v>3.9594729734061493</v>
          </cell>
          <cell r="N151">
            <v>26847.157234782728</v>
          </cell>
          <cell r="Q151">
            <v>2.2290453556872585</v>
          </cell>
          <cell r="S151">
            <v>113022</v>
          </cell>
          <cell r="V151">
            <v>9.6936543795639221</v>
          </cell>
          <cell r="X151">
            <v>66560.166779186184</v>
          </cell>
          <cell r="Z151">
            <v>5.7087226575672281</v>
          </cell>
          <cell r="AA151">
            <v>46461.833220813809</v>
          </cell>
          <cell r="AC151">
            <v>3.9849317219966953</v>
          </cell>
        </row>
      </sheetData>
      <sheetData sheetId="14"/>
      <sheetData sheetId="15"/>
      <sheetData sheetId="1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Q YTD Summary"/>
      <sheetName val="2Q Summary"/>
      <sheetName val="vs. ACT02 2Q complete"/>
      <sheetName val="vs. JU 2Q complete"/>
      <sheetName val="vs. BP 2Q complete"/>
      <sheetName val="vs. ACT02 YTD complete"/>
      <sheetName val="vs. JU YTD complete"/>
      <sheetName val="vs. BP 2Q YTD complete"/>
      <sheetName val="grp adj"/>
      <sheetName val="sls_qtd_vs_bp"/>
      <sheetName val="sls_qtd_vs_ju"/>
      <sheetName val="sls_ytd_vs_bp"/>
      <sheetName val="sls_ytd_vs_ju"/>
      <sheetName val="ni_qtd_vs_bp"/>
      <sheetName val="ni_qtd_vs_ju"/>
      <sheetName val="ni_ytd_vs_bp"/>
      <sheetName val="ni_ytd_vs_ju"/>
    </sheetNames>
    <sheetDataSet>
      <sheetData sheetId="0"/>
      <sheetData sheetId="1"/>
      <sheetData sheetId="2"/>
      <sheetData sheetId="3"/>
      <sheetData sheetId="4"/>
      <sheetData sheetId="5"/>
      <sheetData sheetId="6"/>
      <sheetData sheetId="7"/>
      <sheetData sheetId="8"/>
      <sheetData sheetId="9" refreshError="1">
        <row r="13">
          <cell r="A13" t="str">
            <v>Ortho-McNeil Pharm U</v>
          </cell>
          <cell r="C13">
            <v>969746</v>
          </cell>
          <cell r="D13">
            <v>869371</v>
          </cell>
          <cell r="E13">
            <v>805737</v>
          </cell>
          <cell r="G13">
            <v>100375</v>
          </cell>
          <cell r="H13">
            <v>11.54570373292875</v>
          </cell>
          <cell r="I13">
            <v>100375</v>
          </cell>
          <cell r="K13">
            <v>11.54570373292875</v>
          </cell>
          <cell r="L13">
            <v>0</v>
          </cell>
          <cell r="N13">
            <v>0</v>
          </cell>
          <cell r="O13">
            <v>164009</v>
          </cell>
          <cell r="Q13">
            <v>20.355153108272301</v>
          </cell>
          <cell r="R13">
            <v>164009</v>
          </cell>
          <cell r="U13">
            <v>20.355153108272301</v>
          </cell>
          <cell r="V13">
            <v>0</v>
          </cell>
          <cell r="X13">
            <v>0</v>
          </cell>
        </row>
        <row r="14">
          <cell r="A14" t="str">
            <v>Total OMP</v>
          </cell>
          <cell r="B14" t="str">
            <v>Total OMP</v>
          </cell>
          <cell r="C14">
            <v>969746</v>
          </cell>
          <cell r="D14">
            <v>869371</v>
          </cell>
          <cell r="E14">
            <v>805737</v>
          </cell>
          <cell r="G14">
            <v>100375</v>
          </cell>
          <cell r="H14">
            <v>11.54570373292875</v>
          </cell>
          <cell r="J14">
            <v>100375</v>
          </cell>
          <cell r="L14">
            <v>11.54570373292875</v>
          </cell>
          <cell r="N14">
            <v>0</v>
          </cell>
          <cell r="Q14">
            <v>0</v>
          </cell>
          <cell r="S14">
            <v>164009</v>
          </cell>
          <cell r="V14">
            <v>20.355153108272301</v>
          </cell>
          <cell r="X14">
            <v>164009</v>
          </cell>
          <cell r="Z14">
            <v>20.355153108272301</v>
          </cell>
          <cell r="AA14">
            <v>0</v>
          </cell>
          <cell r="AC14">
            <v>0</v>
          </cell>
        </row>
        <row r="15">
          <cell r="A15" t="str">
            <v>Janssen USA</v>
          </cell>
          <cell r="C15">
            <v>811122</v>
          </cell>
          <cell r="D15">
            <v>810812</v>
          </cell>
          <cell r="E15">
            <v>698561</v>
          </cell>
          <cell r="G15">
            <v>310</v>
          </cell>
          <cell r="H15">
            <v>3.8233277257860021E-2</v>
          </cell>
          <cell r="I15">
            <v>310</v>
          </cell>
          <cell r="K15">
            <v>3.8233277257860021E-2</v>
          </cell>
          <cell r="L15">
            <v>0</v>
          </cell>
          <cell r="N15">
            <v>0</v>
          </cell>
          <cell r="O15">
            <v>112561</v>
          </cell>
          <cell r="Q15">
            <v>16.113267130572705</v>
          </cell>
          <cell r="R15">
            <v>112561</v>
          </cell>
          <cell r="U15">
            <v>16.113267130572705</v>
          </cell>
          <cell r="V15">
            <v>0</v>
          </cell>
          <cell r="X15">
            <v>0</v>
          </cell>
        </row>
        <row r="16">
          <cell r="A16" t="str">
            <v>Ttl Janssen USA</v>
          </cell>
          <cell r="B16" t="str">
            <v>Ttl Janssen USA</v>
          </cell>
          <cell r="C16">
            <v>811122</v>
          </cell>
          <cell r="D16">
            <v>810812</v>
          </cell>
          <cell r="E16">
            <v>698561</v>
          </cell>
          <cell r="G16">
            <v>310</v>
          </cell>
          <cell r="H16">
            <v>3.8233277257860021E-2</v>
          </cell>
          <cell r="J16">
            <v>310</v>
          </cell>
          <cell r="L16">
            <v>3.8233277257860021E-2</v>
          </cell>
          <cell r="N16">
            <v>0</v>
          </cell>
          <cell r="Q16">
            <v>0</v>
          </cell>
          <cell r="S16">
            <v>112561</v>
          </cell>
          <cell r="V16">
            <v>16.113267130572705</v>
          </cell>
          <cell r="X16">
            <v>112561</v>
          </cell>
          <cell r="Z16">
            <v>16.113267130572705</v>
          </cell>
          <cell r="AA16">
            <v>0</v>
          </cell>
          <cell r="AC16">
            <v>0</v>
          </cell>
        </row>
        <row r="17">
          <cell r="A17" t="str">
            <v>Jan-Ortho Canada</v>
          </cell>
          <cell r="C17">
            <v>75689</v>
          </cell>
          <cell r="D17">
            <v>61249</v>
          </cell>
          <cell r="E17">
            <v>51602</v>
          </cell>
          <cell r="G17">
            <v>14440</v>
          </cell>
          <cell r="H17">
            <v>23.575895116654966</v>
          </cell>
          <cell r="I17">
            <v>6308.828657933761</v>
          </cell>
          <cell r="K17">
            <v>10.300296589223924</v>
          </cell>
          <cell r="L17">
            <v>8131.171342066239</v>
          </cell>
          <cell r="N17">
            <v>13.275598527431045</v>
          </cell>
          <cell r="O17">
            <v>24087</v>
          </cell>
          <cell r="Q17">
            <v>46.678423316925702</v>
          </cell>
          <cell r="R17">
            <v>17146.321520530397</v>
          </cell>
          <cell r="U17">
            <v>33.228017364695937</v>
          </cell>
          <cell r="V17">
            <v>6940.678479469605</v>
          </cell>
          <cell r="X17">
            <v>13.450405952229758</v>
          </cell>
        </row>
        <row r="18">
          <cell r="A18" t="str">
            <v>JOI Canada</v>
          </cell>
          <cell r="B18" t="str">
            <v>JOI Canada</v>
          </cell>
          <cell r="C18">
            <v>75689</v>
          </cell>
          <cell r="D18">
            <v>61249</v>
          </cell>
          <cell r="E18">
            <v>51602</v>
          </cell>
          <cell r="G18">
            <v>14440</v>
          </cell>
          <cell r="H18">
            <v>23.575895116654966</v>
          </cell>
          <cell r="J18">
            <v>6308.828657933761</v>
          </cell>
          <cell r="L18">
            <v>10.300296589223924</v>
          </cell>
          <cell r="N18">
            <v>8131.171342066239</v>
          </cell>
          <cell r="Q18">
            <v>13.275598527431045</v>
          </cell>
          <cell r="S18">
            <v>24087</v>
          </cell>
          <cell r="V18">
            <v>46.678423316925702</v>
          </cell>
          <cell r="X18">
            <v>17146.321520530397</v>
          </cell>
          <cell r="Z18">
            <v>33.228017364695937</v>
          </cell>
          <cell r="AA18">
            <v>6940.678479469605</v>
          </cell>
          <cell r="AC18">
            <v>13.450405952229758</v>
          </cell>
        </row>
        <row r="19">
          <cell r="A19" t="str">
            <v>Ortho Biotech Int'l</v>
          </cell>
          <cell r="C19">
            <v>1612</v>
          </cell>
          <cell r="D19">
            <v>2701</v>
          </cell>
          <cell r="E19">
            <v>4067</v>
          </cell>
          <cell r="G19">
            <v>-1089</v>
          </cell>
          <cell r="H19">
            <v>-40.318400592373195</v>
          </cell>
          <cell r="I19">
            <v>-1089</v>
          </cell>
          <cell r="K19">
            <v>-40.318400592373195</v>
          </cell>
          <cell r="L19">
            <v>0</v>
          </cell>
          <cell r="N19">
            <v>0</v>
          </cell>
          <cell r="O19">
            <v>-2455</v>
          </cell>
          <cell r="Q19">
            <v>-60.363904597983769</v>
          </cell>
          <cell r="R19">
            <v>-2455</v>
          </cell>
          <cell r="U19">
            <v>-60.363904597983769</v>
          </cell>
          <cell r="V19">
            <v>0</v>
          </cell>
          <cell r="X19">
            <v>0</v>
          </cell>
        </row>
        <row r="20">
          <cell r="A20" t="str">
            <v>Alza Sourcing USA</v>
          </cell>
          <cell r="C20">
            <v>80605</v>
          </cell>
          <cell r="D20">
            <v>0</v>
          </cell>
          <cell r="E20">
            <v>0</v>
          </cell>
          <cell r="G20">
            <v>80605</v>
          </cell>
          <cell r="H20">
            <v>0</v>
          </cell>
          <cell r="I20">
            <v>80605</v>
          </cell>
          <cell r="K20">
            <v>0</v>
          </cell>
          <cell r="L20">
            <v>0</v>
          </cell>
          <cell r="N20">
            <v>0</v>
          </cell>
          <cell r="O20">
            <v>80605</v>
          </cell>
          <cell r="Q20">
            <v>0</v>
          </cell>
          <cell r="R20">
            <v>80605</v>
          </cell>
          <cell r="U20">
            <v>0</v>
          </cell>
          <cell r="V20">
            <v>0</v>
          </cell>
          <cell r="X20">
            <v>0</v>
          </cell>
        </row>
        <row r="21">
          <cell r="A21" t="str">
            <v>Ttl Norton</v>
          </cell>
          <cell r="B21" t="str">
            <v>Ttl Norton</v>
          </cell>
          <cell r="C21">
            <v>1938774</v>
          </cell>
          <cell r="D21">
            <v>1744133</v>
          </cell>
          <cell r="E21">
            <v>1559967</v>
          </cell>
          <cell r="G21">
            <v>194641</v>
          </cell>
          <cell r="H21">
            <v>11.159756738734949</v>
          </cell>
          <cell r="J21">
            <v>186509.82865793377</v>
          </cell>
          <cell r="L21">
            <v>10.693555403053194</v>
          </cell>
          <cell r="N21">
            <v>8131.1713420662281</v>
          </cell>
          <cell r="Q21">
            <v>0.46620133568175337</v>
          </cell>
          <cell r="S21">
            <v>378807</v>
          </cell>
          <cell r="V21">
            <v>24.283013679135522</v>
          </cell>
          <cell r="X21">
            <v>371866.32152053044</v>
          </cell>
          <cell r="Z21">
            <v>23.838088980121405</v>
          </cell>
          <cell r="AA21">
            <v>6940.6784794694931</v>
          </cell>
          <cell r="AC21">
            <v>0.44492469901411824</v>
          </cell>
        </row>
        <row r="22">
          <cell r="A22" t="str">
            <v>Ortho Biotech Canada</v>
          </cell>
          <cell r="C22">
            <v>33210</v>
          </cell>
          <cell r="D22">
            <v>32175</v>
          </cell>
          <cell r="E22">
            <v>29985</v>
          </cell>
          <cell r="G22">
            <v>1035</v>
          </cell>
          <cell r="H22">
            <v>3.2167832167832167</v>
          </cell>
          <cell r="I22">
            <v>-2628.4229253661115</v>
          </cell>
          <cell r="K22">
            <v>-8.1691466211844954</v>
          </cell>
          <cell r="L22">
            <v>3663.4229253661115</v>
          </cell>
          <cell r="N22">
            <v>11.385929837967712</v>
          </cell>
          <cell r="O22">
            <v>3225</v>
          </cell>
          <cell r="Q22">
            <v>10.755377688844421</v>
          </cell>
          <cell r="R22">
            <v>98.905286154900608</v>
          </cell>
          <cell r="U22">
            <v>0.32984921178889648</v>
          </cell>
          <cell r="V22">
            <v>3126.0947138450992</v>
          </cell>
          <cell r="X22">
            <v>10.425528477055522</v>
          </cell>
        </row>
        <row r="23">
          <cell r="A23" t="str">
            <v>OBI Canada</v>
          </cell>
          <cell r="B23" t="str">
            <v>OBI Canada</v>
          </cell>
          <cell r="C23">
            <v>33210</v>
          </cell>
          <cell r="D23">
            <v>32175</v>
          </cell>
          <cell r="E23">
            <v>29985</v>
          </cell>
          <cell r="G23">
            <v>1035</v>
          </cell>
          <cell r="H23">
            <v>3.2167832167832167</v>
          </cell>
          <cell r="J23">
            <v>-2628.4229253661115</v>
          </cell>
          <cell r="L23">
            <v>-8.1691466211844954</v>
          </cell>
          <cell r="N23">
            <v>3663.4229253661115</v>
          </cell>
          <cell r="Q23">
            <v>11.385929837967712</v>
          </cell>
          <cell r="S23">
            <v>3225</v>
          </cell>
          <cell r="V23">
            <v>10.755377688844421</v>
          </cell>
          <cell r="X23">
            <v>98.905286154900608</v>
          </cell>
          <cell r="Z23">
            <v>0.32984921178889648</v>
          </cell>
          <cell r="AA23">
            <v>3126.0947138450992</v>
          </cell>
          <cell r="AC23">
            <v>10.425528477055522</v>
          </cell>
        </row>
        <row r="24">
          <cell r="A24" t="str">
            <v>Ortho Biotech France</v>
          </cell>
          <cell r="C24">
            <v>35270</v>
          </cell>
          <cell r="D24">
            <v>46700</v>
          </cell>
          <cell r="E24">
            <v>38455</v>
          </cell>
          <cell r="G24">
            <v>-11430</v>
          </cell>
          <cell r="H24">
            <v>-24.47537473233405</v>
          </cell>
          <cell r="I24">
            <v>-15394.657454888749</v>
          </cell>
          <cell r="K24">
            <v>-32.965005256721092</v>
          </cell>
          <cell r="L24">
            <v>3964.6574548887461</v>
          </cell>
          <cell r="N24">
            <v>8.4896305243870351</v>
          </cell>
          <cell r="O24">
            <v>-3185</v>
          </cell>
          <cell r="Q24">
            <v>-8.2824080093615908</v>
          </cell>
          <cell r="R24">
            <v>-9778.0483817070835</v>
          </cell>
          <cell r="U24">
            <v>-25.427248424670612</v>
          </cell>
          <cell r="V24">
            <v>6593.0483817070817</v>
          </cell>
          <cell r="X24">
            <v>17.144840415309019</v>
          </cell>
        </row>
        <row r="25">
          <cell r="A25" t="str">
            <v>Ortho Biotech German</v>
          </cell>
          <cell r="C25">
            <v>40348</v>
          </cell>
          <cell r="D25">
            <v>48114</v>
          </cell>
          <cell r="E25">
            <v>43947</v>
          </cell>
          <cell r="G25">
            <v>-7766</v>
          </cell>
          <cell r="H25">
            <v>-16.140832190214905</v>
          </cell>
          <cell r="I25">
            <v>-12249.440834686993</v>
          </cell>
          <cell r="K25">
            <v>-25.459202798950397</v>
          </cell>
          <cell r="L25">
            <v>4483.4408346869959</v>
          </cell>
          <cell r="N25">
            <v>9.3183706087354885</v>
          </cell>
          <cell r="O25">
            <v>-3599</v>
          </cell>
          <cell r="Q25">
            <v>-8.1894099711015542</v>
          </cell>
          <cell r="R25">
            <v>-11083.157216279456</v>
          </cell>
          <cell r="U25">
            <v>-25.219371552732738</v>
          </cell>
          <cell r="V25">
            <v>7484.1572162794582</v>
          </cell>
          <cell r="X25">
            <v>17.029961581631184</v>
          </cell>
        </row>
        <row r="26">
          <cell r="A26" t="str">
            <v>Ortho Biotech Italy</v>
          </cell>
          <cell r="C26">
            <v>44407</v>
          </cell>
          <cell r="D26">
            <v>49024</v>
          </cell>
          <cell r="E26">
            <v>43366</v>
          </cell>
          <cell r="G26">
            <v>-4617</v>
          </cell>
          <cell r="H26">
            <v>-9.4178361618798956</v>
          </cell>
          <cell r="I26">
            <v>-9605.2009974246812</v>
          </cell>
          <cell r="K26">
            <v>-19.592854514981809</v>
          </cell>
          <cell r="L26">
            <v>4988.2009974246803</v>
          </cell>
          <cell r="N26">
            <v>10.175018353101914</v>
          </cell>
          <cell r="O26">
            <v>1041</v>
          </cell>
          <cell r="Q26">
            <v>2.4004980860582021</v>
          </cell>
          <cell r="R26">
            <v>-7305.5806383428453</v>
          </cell>
          <cell r="U26">
            <v>-16.846332699217925</v>
          </cell>
          <cell r="V26">
            <v>8346.5806383428444</v>
          </cell>
          <cell r="X26">
            <v>19.246830785276128</v>
          </cell>
        </row>
        <row r="27">
          <cell r="A27" t="str">
            <v>Ortho Biotech UK</v>
          </cell>
          <cell r="C27">
            <v>8925</v>
          </cell>
          <cell r="D27">
            <v>11574</v>
          </cell>
          <cell r="E27">
            <v>17390</v>
          </cell>
          <cell r="G27">
            <v>-2649</v>
          </cell>
          <cell r="H27">
            <v>-22.88750648004147</v>
          </cell>
          <cell r="I27">
            <v>-2897.0425792409187</v>
          </cell>
          <cell r="K27">
            <v>-25.030608080533256</v>
          </cell>
          <cell r="L27">
            <v>248.04257924091945</v>
          </cell>
          <cell r="N27">
            <v>2.1431016004917911</v>
          </cell>
          <cell r="O27">
            <v>-8465</v>
          </cell>
          <cell r="Q27">
            <v>-48.67740080506038</v>
          </cell>
          <cell r="R27">
            <v>-9337.2069573985373</v>
          </cell>
          <cell r="U27">
            <v>-53.692966977564915</v>
          </cell>
          <cell r="V27">
            <v>872.20695739853659</v>
          </cell>
          <cell r="X27">
            <v>5.0155661725045233</v>
          </cell>
        </row>
        <row r="28">
          <cell r="A28" t="str">
            <v>OBI Europe</v>
          </cell>
          <cell r="B28" t="str">
            <v>OBI Europe</v>
          </cell>
          <cell r="C28">
            <v>128950</v>
          </cell>
          <cell r="D28">
            <v>155412</v>
          </cell>
          <cell r="E28">
            <v>143158</v>
          </cell>
          <cell r="G28">
            <v>-26462</v>
          </cell>
          <cell r="H28">
            <v>-17.026999202120816</v>
          </cell>
          <cell r="J28">
            <v>-40146.341866241346</v>
          </cell>
          <cell r="L28">
            <v>-25.832202060485258</v>
          </cell>
          <cell r="N28">
            <v>13684.341866241341</v>
          </cell>
          <cell r="Q28">
            <v>8.8052028583644368</v>
          </cell>
          <cell r="S28">
            <v>-14208</v>
          </cell>
          <cell r="V28">
            <v>-9.9246985847804527</v>
          </cell>
          <cell r="X28">
            <v>-37503.993193727918</v>
          </cell>
          <cell r="Z28">
            <v>-26.197623041484171</v>
          </cell>
          <cell r="AA28">
            <v>23295.993193727918</v>
          </cell>
          <cell r="AC28">
            <v>16.272924456703713</v>
          </cell>
        </row>
        <row r="29">
          <cell r="A29" t="str">
            <v>Ortho Biotech Zug</v>
          </cell>
          <cell r="C29">
            <v>7682</v>
          </cell>
          <cell r="D29">
            <v>9745</v>
          </cell>
          <cell r="E29">
            <v>7775</v>
          </cell>
          <cell r="G29">
            <v>-2063</v>
          </cell>
          <cell r="H29">
            <v>-21.16983068240123</v>
          </cell>
          <cell r="I29">
            <v>-2815.7789203084835</v>
          </cell>
          <cell r="K29">
            <v>-28.894601542416453</v>
          </cell>
          <cell r="L29">
            <v>752.77892030848363</v>
          </cell>
          <cell r="N29">
            <v>7.7247708600152283</v>
          </cell>
          <cell r="O29">
            <v>-93</v>
          </cell>
          <cell r="Q29">
            <v>-1.1961414790996785</v>
          </cell>
          <cell r="R29">
            <v>-1387.4361411429252</v>
          </cell>
          <cell r="U29">
            <v>-17.844837828204827</v>
          </cell>
          <cell r="V29">
            <v>1294.4361411429252</v>
          </cell>
          <cell r="X29">
            <v>16.648696349105148</v>
          </cell>
        </row>
        <row r="30">
          <cell r="A30" t="str">
            <v>OBII Sourcing</v>
          </cell>
          <cell r="B30" t="str">
            <v>OBII Sourcing</v>
          </cell>
          <cell r="C30">
            <v>7682</v>
          </cell>
          <cell r="D30">
            <v>9745</v>
          </cell>
          <cell r="E30">
            <v>7775</v>
          </cell>
          <cell r="G30">
            <v>-2063</v>
          </cell>
          <cell r="H30">
            <v>-21.16983068240123</v>
          </cell>
          <cell r="J30">
            <v>-2815.7789203084835</v>
          </cell>
          <cell r="L30">
            <v>-28.894601542416453</v>
          </cell>
          <cell r="N30">
            <v>752.77892030848363</v>
          </cell>
          <cell r="Q30">
            <v>7.7247708600152283</v>
          </cell>
          <cell r="S30">
            <v>-93</v>
          </cell>
          <cell r="V30">
            <v>-1.1961414790996785</v>
          </cell>
          <cell r="X30">
            <v>-1387.4361411429252</v>
          </cell>
          <cell r="Z30">
            <v>-17.844837828204827</v>
          </cell>
          <cell r="AA30">
            <v>1294.4361411429252</v>
          </cell>
          <cell r="AC30">
            <v>16.648696349105148</v>
          </cell>
        </row>
        <row r="31">
          <cell r="A31" t="str">
            <v>Ttl Webb</v>
          </cell>
          <cell r="B31" t="str">
            <v>Ttl Webb</v>
          </cell>
          <cell r="C31">
            <v>169842</v>
          </cell>
          <cell r="D31">
            <v>197332</v>
          </cell>
          <cell r="E31">
            <v>180918</v>
          </cell>
          <cell r="G31">
            <v>-27490</v>
          </cell>
          <cell r="H31">
            <v>-13.930837370522775</v>
          </cell>
          <cell r="J31">
            <v>-45590.543711915932</v>
          </cell>
          <cell r="L31">
            <v>-23.103472174769394</v>
          </cell>
          <cell r="N31">
            <v>18100.54371191594</v>
          </cell>
          <cell r="Q31">
            <v>9.1726348042466199</v>
          </cell>
          <cell r="S31">
            <v>-11076</v>
          </cell>
          <cell r="V31">
            <v>-6.1221105694292444</v>
          </cell>
          <cell r="X31">
            <v>-38792.524048715939</v>
          </cell>
          <cell r="Z31">
            <v>-21.442047805478698</v>
          </cell>
          <cell r="AA31">
            <v>27716.524048715943</v>
          </cell>
          <cell r="AC31">
            <v>15.319937236049455</v>
          </cell>
        </row>
        <row r="32">
          <cell r="A32" t="str">
            <v>Ortho Biotech USA</v>
          </cell>
          <cell r="C32">
            <v>744053</v>
          </cell>
          <cell r="D32">
            <v>877818</v>
          </cell>
          <cell r="E32">
            <v>790505</v>
          </cell>
          <cell r="G32">
            <v>-133765</v>
          </cell>
          <cell r="H32">
            <v>-15.23835236916992</v>
          </cell>
          <cell r="I32">
            <v>-133765</v>
          </cell>
          <cell r="K32">
            <v>-15.238352369169919</v>
          </cell>
          <cell r="L32">
            <v>-1.8626451492309571E-11</v>
          </cell>
          <cell r="N32">
            <v>-6.8212102632969615E-15</v>
          </cell>
          <cell r="O32">
            <v>-46452</v>
          </cell>
          <cell r="Q32">
            <v>-5.8762436670229787</v>
          </cell>
          <cell r="R32">
            <v>-46452</v>
          </cell>
          <cell r="U32">
            <v>-5.8762436670229787</v>
          </cell>
          <cell r="V32">
            <v>0</v>
          </cell>
          <cell r="X32">
            <v>0</v>
          </cell>
        </row>
        <row r="33">
          <cell r="A33" t="str">
            <v>Total OBI USA</v>
          </cell>
          <cell r="B33" t="str">
            <v>Total OBI USA</v>
          </cell>
          <cell r="C33">
            <v>744053</v>
          </cell>
          <cell r="D33">
            <v>877818</v>
          </cell>
          <cell r="E33">
            <v>790505</v>
          </cell>
          <cell r="G33">
            <v>-133765</v>
          </cell>
          <cell r="H33">
            <v>-15.23835236916992</v>
          </cell>
          <cell r="J33">
            <v>-133765</v>
          </cell>
          <cell r="L33">
            <v>-15.238352369169919</v>
          </cell>
          <cell r="N33">
            <v>-1.8626451492309571E-11</v>
          </cell>
          <cell r="Q33">
            <v>-6.8212102632969615E-15</v>
          </cell>
          <cell r="S33">
            <v>-46452</v>
          </cell>
          <cell r="V33">
            <v>-5.8762436670229787</v>
          </cell>
          <cell r="X33">
            <v>-46452</v>
          </cell>
          <cell r="Z33">
            <v>-5.8762436670229787</v>
          </cell>
          <cell r="AA33">
            <v>0</v>
          </cell>
          <cell r="AC33">
            <v>0</v>
          </cell>
        </row>
        <row r="34">
          <cell r="A34" t="str">
            <v>Centocor USA</v>
          </cell>
          <cell r="C34">
            <v>495074</v>
          </cell>
          <cell r="D34">
            <v>510836</v>
          </cell>
          <cell r="E34">
            <v>413127</v>
          </cell>
          <cell r="G34">
            <v>-15762</v>
          </cell>
          <cell r="H34">
            <v>-3.0855303854857534</v>
          </cell>
          <cell r="I34">
            <v>-15762</v>
          </cell>
          <cell r="K34">
            <v>-3.0855303854857534</v>
          </cell>
          <cell r="L34">
            <v>0</v>
          </cell>
          <cell r="N34">
            <v>0</v>
          </cell>
          <cell r="O34">
            <v>81947</v>
          </cell>
          <cell r="Q34">
            <v>19.835788994667499</v>
          </cell>
          <cell r="R34">
            <v>81947</v>
          </cell>
          <cell r="U34">
            <v>19.835788994667496</v>
          </cell>
          <cell r="V34">
            <v>9.3132257461547854E-12</v>
          </cell>
          <cell r="X34">
            <v>0</v>
          </cell>
        </row>
        <row r="35">
          <cell r="A35" t="str">
            <v>Scios Inc USA</v>
          </cell>
          <cell r="C35">
            <v>32004</v>
          </cell>
          <cell r="D35">
            <v>0</v>
          </cell>
          <cell r="E35">
            <v>0</v>
          </cell>
          <cell r="G35">
            <v>32004</v>
          </cell>
          <cell r="H35">
            <v>0</v>
          </cell>
          <cell r="I35">
            <v>32004</v>
          </cell>
          <cell r="K35">
            <v>0</v>
          </cell>
          <cell r="L35">
            <v>0</v>
          </cell>
          <cell r="N35">
            <v>0</v>
          </cell>
          <cell r="O35">
            <v>32004</v>
          </cell>
          <cell r="Q35">
            <v>0</v>
          </cell>
          <cell r="R35">
            <v>32004</v>
          </cell>
          <cell r="U35">
            <v>0</v>
          </cell>
          <cell r="V35">
            <v>0</v>
          </cell>
          <cell r="X35">
            <v>0</v>
          </cell>
        </row>
        <row r="36">
          <cell r="A36" t="str">
            <v>Ttl Scodari</v>
          </cell>
          <cell r="B36" t="str">
            <v>Ttl Scodari</v>
          </cell>
          <cell r="C36">
            <v>1440973</v>
          </cell>
          <cell r="D36">
            <v>1585986</v>
          </cell>
          <cell r="E36">
            <v>1384550</v>
          </cell>
          <cell r="G36">
            <v>-145013</v>
          </cell>
          <cell r="H36">
            <v>-9.1433972304925764</v>
          </cell>
          <cell r="J36">
            <v>-163113.5437119159</v>
          </cell>
          <cell r="L36">
            <v>-10.284677400173514</v>
          </cell>
          <cell r="N36">
            <v>18100.543711915911</v>
          </cell>
          <cell r="Q36">
            <v>1.1412801696809367</v>
          </cell>
          <cell r="S36">
            <v>56423</v>
          </cell>
          <cell r="V36">
            <v>4.0751868838250696</v>
          </cell>
          <cell r="X36">
            <v>28706.47595128405</v>
          </cell>
          <cell r="Z36">
            <v>2.0733433932529741</v>
          </cell>
          <cell r="AA36">
            <v>27716.524048715946</v>
          </cell>
          <cell r="AC36">
            <v>2.0018434905720959</v>
          </cell>
        </row>
        <row r="37">
          <cell r="A37" t="str">
            <v>Jan-Cil Denmark</v>
          </cell>
          <cell r="C37">
            <v>8622</v>
          </cell>
          <cell r="D37">
            <v>8101</v>
          </cell>
          <cell r="E37">
            <v>6834</v>
          </cell>
          <cell r="G37">
            <v>521</v>
          </cell>
          <cell r="H37">
            <v>6.4313047771880019</v>
          </cell>
          <cell r="I37">
            <v>-441.00389915518321</v>
          </cell>
          <cell r="K37">
            <v>-5.44382050555713</v>
          </cell>
          <cell r="L37">
            <v>962.00389915518315</v>
          </cell>
          <cell r="N37">
            <v>11.875125282745135</v>
          </cell>
          <cell r="O37">
            <v>1788</v>
          </cell>
          <cell r="Q37">
            <v>26.163301141352065</v>
          </cell>
          <cell r="R37">
            <v>150.28030616839266</v>
          </cell>
          <cell r="U37">
            <v>2.1990094552003607</v>
          </cell>
          <cell r="V37">
            <v>1637.7196938316074</v>
          </cell>
          <cell r="X37">
            <v>23.964291686151697</v>
          </cell>
        </row>
        <row r="38">
          <cell r="A38" t="str">
            <v>Jan-Cil Finland</v>
          </cell>
          <cell r="C38">
            <v>8965</v>
          </cell>
          <cell r="D38">
            <v>8396</v>
          </cell>
          <cell r="E38">
            <v>6922</v>
          </cell>
          <cell r="G38">
            <v>569</v>
          </cell>
          <cell r="H38">
            <v>6.7770366841353029</v>
          </cell>
          <cell r="I38">
            <v>-420.85213032581441</v>
          </cell>
          <cell r="K38">
            <v>-5.0125313283208008</v>
          </cell>
          <cell r="L38">
            <v>989.85213032581441</v>
          </cell>
          <cell r="N38">
            <v>11.789568012456105</v>
          </cell>
          <cell r="O38">
            <v>2043</v>
          </cell>
          <cell r="Q38">
            <v>29.514591158624675</v>
          </cell>
          <cell r="R38">
            <v>379.81550695825058</v>
          </cell>
          <cell r="U38">
            <v>5.4870775347912533</v>
          </cell>
          <cell r="V38">
            <v>1663.1844930417496</v>
          </cell>
          <cell r="X38">
            <v>24.027513623833421</v>
          </cell>
        </row>
        <row r="39">
          <cell r="A39" t="str">
            <v>Jan-Cil Norway</v>
          </cell>
          <cell r="C39">
            <v>6491</v>
          </cell>
          <cell r="D39">
            <v>7607</v>
          </cell>
          <cell r="E39">
            <v>5757</v>
          </cell>
          <cell r="G39">
            <v>-1116</v>
          </cell>
          <cell r="H39">
            <v>-14.670698041277772</v>
          </cell>
          <cell r="I39">
            <v>-1366.5547904568418</v>
          </cell>
          <cell r="K39">
            <v>-17.964437892163033</v>
          </cell>
          <cell r="L39">
            <v>250.55479045684189</v>
          </cell>
          <cell r="N39">
            <v>3.2937398508852609</v>
          </cell>
          <cell r="O39">
            <v>734</v>
          </cell>
          <cell r="Q39">
            <v>12.749696022233802</v>
          </cell>
          <cell r="R39">
            <v>-269.73911681149735</v>
          </cell>
          <cell r="U39">
            <v>-4.6854110962566855</v>
          </cell>
          <cell r="V39">
            <v>1003.7391168114974</v>
          </cell>
          <cell r="X39">
            <v>17.435107118490489</v>
          </cell>
        </row>
        <row r="40">
          <cell r="A40" t="str">
            <v>Jan-Cil Sweden</v>
          </cell>
          <cell r="C40">
            <v>18394</v>
          </cell>
          <cell r="D40">
            <v>19178</v>
          </cell>
          <cell r="E40">
            <v>16673</v>
          </cell>
          <cell r="G40">
            <v>-784</v>
          </cell>
          <cell r="H40">
            <v>-4.0880175200750868</v>
          </cell>
          <cell r="I40">
            <v>-2742.5862194089423</v>
          </cell>
          <cell r="K40">
            <v>-14.300689432729913</v>
          </cell>
          <cell r="L40">
            <v>1958.5862194089423</v>
          </cell>
          <cell r="N40">
            <v>10.212671912654825</v>
          </cell>
          <cell r="O40">
            <v>1721</v>
          </cell>
          <cell r="Q40">
            <v>10.322077610508009</v>
          </cell>
          <cell r="R40">
            <v>-1769.3076368529828</v>
          </cell>
          <cell r="U40">
            <v>-10.611813332051716</v>
          </cell>
          <cell r="V40">
            <v>3490.3076368529828</v>
          </cell>
          <cell r="X40">
            <v>20.933890942559728</v>
          </cell>
        </row>
        <row r="41">
          <cell r="A41" t="str">
            <v>Ttl Scandanavia</v>
          </cell>
          <cell r="B41" t="str">
            <v>Ttl Scandanavia</v>
          </cell>
          <cell r="C41">
            <v>42472</v>
          </cell>
          <cell r="D41">
            <v>43282</v>
          </cell>
          <cell r="E41">
            <v>36186</v>
          </cell>
          <cell r="G41">
            <v>-810</v>
          </cell>
          <cell r="H41">
            <v>-1.8714477149854443</v>
          </cell>
          <cell r="J41">
            <v>-4970.997039346782</v>
          </cell>
          <cell r="L41">
            <v>-11.485137099364129</v>
          </cell>
          <cell r="N41">
            <v>4160.9970393467811</v>
          </cell>
          <cell r="Q41">
            <v>9.6136893843786844</v>
          </cell>
          <cell r="S41">
            <v>6286</v>
          </cell>
          <cell r="V41">
            <v>17.371359089150499</v>
          </cell>
          <cell r="X41">
            <v>-1508.9509405378369</v>
          </cell>
          <cell r="Z41">
            <v>-4.1699854654779118</v>
          </cell>
          <cell r="AA41">
            <v>7794.9509405378367</v>
          </cell>
          <cell r="AC41">
            <v>21.541344554628409</v>
          </cell>
        </row>
        <row r="42">
          <cell r="A42" t="str">
            <v>Jan-Cil Poland</v>
          </cell>
          <cell r="C42">
            <v>26120</v>
          </cell>
          <cell r="D42">
            <v>24999</v>
          </cell>
          <cell r="E42">
            <v>21976</v>
          </cell>
          <cell r="G42">
            <v>1121</v>
          </cell>
          <cell r="H42">
            <v>4.4841793671746872</v>
          </cell>
          <cell r="I42">
            <v>558.50047306577142</v>
          </cell>
          <cell r="K42">
            <v>2.2340912559133219</v>
          </cell>
          <cell r="L42">
            <v>562.49952693422858</v>
          </cell>
          <cell r="N42">
            <v>2.2500881112613658</v>
          </cell>
          <cell r="O42">
            <v>4144</v>
          </cell>
          <cell r="Q42">
            <v>18.856934838005095</v>
          </cell>
          <cell r="R42">
            <v>2819.5427108596068</v>
          </cell>
          <cell r="U42">
            <v>12.83009970358394</v>
          </cell>
          <cell r="V42">
            <v>1324.4572891403927</v>
          </cell>
          <cell r="X42">
            <v>6.0268351344211606</v>
          </cell>
        </row>
        <row r="43">
          <cell r="A43" t="str">
            <v>Jan-Cil Czech Rep</v>
          </cell>
          <cell r="C43">
            <v>8856</v>
          </cell>
          <cell r="D43">
            <v>9257</v>
          </cell>
          <cell r="E43">
            <v>7489</v>
          </cell>
          <cell r="G43">
            <v>-401</v>
          </cell>
          <cell r="H43">
            <v>-4.3318569731014369</v>
          </cell>
          <cell r="I43">
            <v>-1168.2014475143587</v>
          </cell>
          <cell r="K43">
            <v>-12.619654828933335</v>
          </cell>
          <cell r="L43">
            <v>767.20144751435885</v>
          </cell>
          <cell r="N43">
            <v>8.2877978558318972</v>
          </cell>
          <cell r="O43">
            <v>1367</v>
          </cell>
          <cell r="Q43">
            <v>18.253438376285217</v>
          </cell>
          <cell r="R43">
            <v>-45.405567966314159</v>
          </cell>
          <cell r="U43">
            <v>-0.60629680820288634</v>
          </cell>
          <cell r="V43">
            <v>1412.4055679663143</v>
          </cell>
          <cell r="X43">
            <v>18.859735184488105</v>
          </cell>
        </row>
        <row r="44">
          <cell r="A44" t="str">
            <v>Jan-Cil E Europe</v>
          </cell>
          <cell r="C44">
            <v>21340</v>
          </cell>
          <cell r="D44">
            <v>22001</v>
          </cell>
          <cell r="E44">
            <v>30533</v>
          </cell>
          <cell r="G44">
            <v>-661</v>
          </cell>
          <cell r="H44">
            <v>-3.0044088905049775</v>
          </cell>
          <cell r="I44">
            <v>-3143.1431368977142</v>
          </cell>
          <cell r="K44">
            <v>-14.286364878404228</v>
          </cell>
          <cell r="L44">
            <v>2482.1431368977132</v>
          </cell>
          <cell r="N44">
            <v>11.28195598789925</v>
          </cell>
          <cell r="O44">
            <v>-9193</v>
          </cell>
          <cell r="Q44">
            <v>-30.108407297022893</v>
          </cell>
          <cell r="R44">
            <v>-13264.486477552737</v>
          </cell>
          <cell r="U44">
            <v>-43.443115571849269</v>
          </cell>
          <cell r="V44">
            <v>4071.4864775527362</v>
          </cell>
          <cell r="X44">
            <v>13.334708274826376</v>
          </cell>
        </row>
        <row r="45">
          <cell r="A45" t="str">
            <v>Jan-Cil Russia</v>
          </cell>
          <cell r="C45">
            <v>13453</v>
          </cell>
          <cell r="D45">
            <v>12756</v>
          </cell>
          <cell r="E45">
            <v>0</v>
          </cell>
          <cell r="G45">
            <v>697</v>
          </cell>
          <cell r="H45">
            <v>5.4640953276889306</v>
          </cell>
          <cell r="I45">
            <v>697</v>
          </cell>
          <cell r="K45">
            <v>5.4640953276889306</v>
          </cell>
          <cell r="L45">
            <v>0</v>
          </cell>
          <cell r="N45">
            <v>0</v>
          </cell>
          <cell r="O45">
            <v>13453</v>
          </cell>
          <cell r="Q45">
            <v>0</v>
          </cell>
          <cell r="R45">
            <v>13453</v>
          </cell>
          <cell r="U45">
            <v>0</v>
          </cell>
          <cell r="V45">
            <v>0</v>
          </cell>
          <cell r="X45">
            <v>0</v>
          </cell>
        </row>
        <row r="46">
          <cell r="A46" t="str">
            <v>Jan-Cil Hungary</v>
          </cell>
          <cell r="C46">
            <v>10023</v>
          </cell>
          <cell r="D46">
            <v>10773</v>
          </cell>
          <cell r="E46">
            <v>7023</v>
          </cell>
          <cell r="G46">
            <v>-750</v>
          </cell>
          <cell r="H46">
            <v>-6.961849067112226</v>
          </cell>
          <cell r="I46">
            <v>-1419.1546638582863</v>
          </cell>
          <cell r="K46">
            <v>-13.173254096893032</v>
          </cell>
          <cell r="L46">
            <v>669.15466385828654</v>
          </cell>
          <cell r="N46">
            <v>6.2114050297808063</v>
          </cell>
          <cell r="O46">
            <v>3000</v>
          </cell>
          <cell r="Q46">
            <v>42.716787697565152</v>
          </cell>
          <cell r="R46">
            <v>1328.2210260738639</v>
          </cell>
          <cell r="U46">
            <v>18.912445195413127</v>
          </cell>
          <cell r="V46">
            <v>1671.7789739261361</v>
          </cell>
          <cell r="X46">
            <v>23.804342502152021</v>
          </cell>
        </row>
        <row r="47">
          <cell r="A47" t="str">
            <v>Ttl New Europe</v>
          </cell>
          <cell r="B47" t="str">
            <v>Ttl New Europe</v>
          </cell>
          <cell r="C47">
            <v>79792</v>
          </cell>
          <cell r="D47">
            <v>79786</v>
          </cell>
          <cell r="E47">
            <v>67021</v>
          </cell>
          <cell r="G47">
            <v>6</v>
          </cell>
          <cell r="H47">
            <v>7.5201163111322791E-3</v>
          </cell>
          <cell r="J47">
            <v>-4474.9987752045881</v>
          </cell>
          <cell r="L47">
            <v>-5.6087518802854985</v>
          </cell>
          <cell r="N47">
            <v>4480.9987752045881</v>
          </cell>
          <cell r="Q47">
            <v>5.6162719965966303</v>
          </cell>
          <cell r="S47">
            <v>12771</v>
          </cell>
          <cell r="V47">
            <v>19.055221497739517</v>
          </cell>
          <cell r="X47">
            <v>4290.8716914144206</v>
          </cell>
          <cell r="Z47">
            <v>6.4022794219937342</v>
          </cell>
          <cell r="AA47">
            <v>8480.1283085855794</v>
          </cell>
          <cell r="AC47">
            <v>12.652942075745777</v>
          </cell>
        </row>
        <row r="48">
          <cell r="A48" t="str">
            <v>Jan-Cil Greece</v>
          </cell>
          <cell r="C48">
            <v>51147</v>
          </cell>
          <cell r="D48">
            <v>46585</v>
          </cell>
          <cell r="E48">
            <v>38168</v>
          </cell>
          <cell r="G48">
            <v>4562</v>
          </cell>
          <cell r="H48">
            <v>9.7928517763228502</v>
          </cell>
          <cell r="I48">
            <v>-1079.154370644412</v>
          </cell>
          <cell r="K48">
            <v>-2.3165275746364968</v>
          </cell>
          <cell r="L48">
            <v>5641.1543706444118</v>
          </cell>
          <cell r="N48">
            <v>12.109379350959347</v>
          </cell>
          <cell r="O48">
            <v>12979</v>
          </cell>
          <cell r="Q48">
            <v>34.004925592119051</v>
          </cell>
          <cell r="R48">
            <v>3432.2620716137085</v>
          </cell>
          <cell r="U48">
            <v>8.992512239608331</v>
          </cell>
          <cell r="V48">
            <v>9546.737928386292</v>
          </cell>
          <cell r="X48">
            <v>25.012413352510716</v>
          </cell>
        </row>
        <row r="49">
          <cell r="A49" t="str">
            <v>Jan-Cil Italy</v>
          </cell>
          <cell r="C49">
            <v>74064</v>
          </cell>
          <cell r="D49">
            <v>59957</v>
          </cell>
          <cell r="E49">
            <v>49571</v>
          </cell>
          <cell r="G49">
            <v>14107</v>
          </cell>
          <cell r="H49">
            <v>23.528528778958254</v>
          </cell>
          <cell r="I49">
            <v>6049.1068903855476</v>
          </cell>
          <cell r="K49">
            <v>10.089075321289505</v>
          </cell>
          <cell r="L49">
            <v>8057.8931096144534</v>
          </cell>
          <cell r="N49">
            <v>13.439453457668751</v>
          </cell>
          <cell r="O49">
            <v>24493</v>
          </cell>
          <cell r="Q49">
            <v>49.409937261705437</v>
          </cell>
          <cell r="R49">
            <v>10773.834956479957</v>
          </cell>
          <cell r="U49">
            <v>21.734148910612976</v>
          </cell>
          <cell r="V49">
            <v>13719.165043520043</v>
          </cell>
          <cell r="X49">
            <v>27.675788351092464</v>
          </cell>
        </row>
        <row r="50">
          <cell r="A50" t="str">
            <v>Ttl Cermak</v>
          </cell>
          <cell r="B50" t="str">
            <v>Ttl Cermak</v>
          </cell>
          <cell r="C50">
            <v>247475</v>
          </cell>
          <cell r="D50">
            <v>229610</v>
          </cell>
          <cell r="E50">
            <v>190946</v>
          </cell>
          <cell r="G50">
            <v>17865</v>
          </cell>
          <cell r="H50">
            <v>7.7805844693175397</v>
          </cell>
          <cell r="J50">
            <v>-4476.0432948102325</v>
          </cell>
          <cell r="L50">
            <v>-1.9494113038675289</v>
          </cell>
          <cell r="N50">
            <v>22341.043294810235</v>
          </cell>
          <cell r="Q50">
            <v>9.7299957731850686</v>
          </cell>
          <cell r="S50">
            <v>56529</v>
          </cell>
          <cell r="V50">
            <v>29.604704995129513</v>
          </cell>
          <cell r="X50">
            <v>16988.01777897025</v>
          </cell>
          <cell r="Z50">
            <v>8.8967654619474921</v>
          </cell>
          <cell r="AA50">
            <v>39540.98222102975</v>
          </cell>
          <cell r="AC50">
            <v>20.707939533182024</v>
          </cell>
        </row>
        <row r="51">
          <cell r="A51" t="str">
            <v>Jan-Cil France</v>
          </cell>
          <cell r="C51">
            <v>135400</v>
          </cell>
          <cell r="D51">
            <v>128441</v>
          </cell>
          <cell r="E51">
            <v>104693</v>
          </cell>
          <cell r="G51">
            <v>6959</v>
          </cell>
          <cell r="H51">
            <v>5.4180518681729364</v>
          </cell>
          <cell r="I51">
            <v>-8349.7070851276276</v>
          </cell>
          <cell r="K51">
            <v>-6.5008113337077944</v>
          </cell>
          <cell r="L51">
            <v>15308.707085127631</v>
          </cell>
          <cell r="N51">
            <v>11.918863201880731</v>
          </cell>
          <cell r="O51">
            <v>30707</v>
          </cell>
          <cell r="Q51">
            <v>29.330518754835566</v>
          </cell>
          <cell r="R51">
            <v>5547.3860745036018</v>
          </cell>
          <cell r="U51">
            <v>5.2987172728870142</v>
          </cell>
          <cell r="V51">
            <v>25159.613925496396</v>
          </cell>
          <cell r="X51">
            <v>24.031801481948555</v>
          </cell>
        </row>
        <row r="52">
          <cell r="A52" t="str">
            <v>Ttl Pharm France</v>
          </cell>
          <cell r="B52" t="str">
            <v>Ttl Pharm France</v>
          </cell>
          <cell r="C52">
            <v>135400</v>
          </cell>
          <cell r="D52">
            <v>128441</v>
          </cell>
          <cell r="E52">
            <v>104693</v>
          </cell>
          <cell r="G52">
            <v>6959</v>
          </cell>
          <cell r="H52">
            <v>5.4180518681729364</v>
          </cell>
          <cell r="J52">
            <v>-8349.7070851276276</v>
          </cell>
          <cell r="L52">
            <v>-6.5008113337077953</v>
          </cell>
          <cell r="N52">
            <v>15308.707085127631</v>
          </cell>
          <cell r="Q52">
            <v>11.918863201880734</v>
          </cell>
          <cell r="S52">
            <v>30707</v>
          </cell>
          <cell r="V52">
            <v>29.330518754835566</v>
          </cell>
          <cell r="X52">
            <v>5547.3860745036018</v>
          </cell>
          <cell r="Z52">
            <v>5.298717272887016</v>
          </cell>
          <cell r="AA52">
            <v>25159.613925496396</v>
          </cell>
          <cell r="AC52">
            <v>24.031801481948555</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QTD
Elimination: Exclude All
Non-Operating Co's: Excluded</v>
          </cell>
          <cell r="T55" t="str">
            <v xml:space="preserve">Page 2 of 3
Date : 07/07/03
Time : 11:14:40
</v>
          </cell>
        </row>
        <row r="59">
          <cell r="G59" t="str">
            <v>2003 JUN ACTUAL vs 2003 JUN BPY1</v>
          </cell>
          <cell r="O59" t="str">
            <v xml:space="preserve">2003 JUN ACTUAL vs 2002 JUN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JUN ACTUAL</v>
          </cell>
          <cell r="D62" t="str">
            <v>JUN BPY1</v>
          </cell>
          <cell r="E62" t="str">
            <v>JUN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UK</v>
          </cell>
          <cell r="C65">
            <v>76712</v>
          </cell>
          <cell r="D65">
            <v>70839</v>
          </cell>
          <cell r="E65">
            <v>55024</v>
          </cell>
          <cell r="G65">
            <v>5873</v>
          </cell>
          <cell r="H65">
            <v>8.2906308671776845</v>
          </cell>
          <cell r="I65">
            <v>3775.6867373474688</v>
          </cell>
          <cell r="K65">
            <v>5.3299548798648608</v>
          </cell>
          <cell r="L65">
            <v>2097.3132626525312</v>
          </cell>
          <cell r="N65">
            <v>2.9606759873128214</v>
          </cell>
          <cell r="O65">
            <v>21688</v>
          </cell>
          <cell r="Q65">
            <v>39.415527769700496</v>
          </cell>
          <cell r="R65">
            <v>14167.008225866368</v>
          </cell>
          <cell r="U65">
            <v>25.746961736453855</v>
          </cell>
          <cell r="V65">
            <v>7520.9917741336321</v>
          </cell>
          <cell r="X65">
            <v>13.668566033246643</v>
          </cell>
        </row>
        <row r="66">
          <cell r="A66" t="str">
            <v>Jan-Cil So. Africa</v>
          </cell>
          <cell r="C66">
            <v>11287</v>
          </cell>
          <cell r="D66">
            <v>8906</v>
          </cell>
          <cell r="E66">
            <v>8079</v>
          </cell>
          <cell r="G66">
            <v>2381</v>
          </cell>
          <cell r="H66">
            <v>26.734785537839656</v>
          </cell>
          <cell r="I66">
            <v>63.846737428223413</v>
          </cell>
          <cell r="K66">
            <v>0.71689577170697749</v>
          </cell>
          <cell r="L66">
            <v>2317.1532625717768</v>
          </cell>
          <cell r="N66">
            <v>26.017889766132676</v>
          </cell>
          <cell r="O66">
            <v>3208</v>
          </cell>
          <cell r="Q66">
            <v>39.707884639188016</v>
          </cell>
          <cell r="R66">
            <v>120.1211908686047</v>
          </cell>
          <cell r="U66">
            <v>1.4868324157520079</v>
          </cell>
          <cell r="V66">
            <v>3087.8788091313954</v>
          </cell>
          <cell r="X66">
            <v>38.221052223436011</v>
          </cell>
        </row>
        <row r="67">
          <cell r="A67" t="str">
            <v>Ttl McDonald</v>
          </cell>
          <cell r="B67" t="str">
            <v>Ttl McDonald</v>
          </cell>
          <cell r="C67">
            <v>87999</v>
          </cell>
          <cell r="D67">
            <v>79745</v>
          </cell>
          <cell r="E67">
            <v>63103</v>
          </cell>
          <cell r="G67">
            <v>8254</v>
          </cell>
          <cell r="H67">
            <v>10.350492193867954</v>
          </cell>
          <cell r="J67">
            <v>3839.533474775692</v>
          </cell>
          <cell r="L67">
            <v>4.8147639034117411</v>
          </cell>
          <cell r="N67">
            <v>4414.4665252243085</v>
          </cell>
          <cell r="Q67">
            <v>5.5357282904562162</v>
          </cell>
          <cell r="S67">
            <v>24896</v>
          </cell>
          <cell r="V67">
            <v>39.452957862542192</v>
          </cell>
          <cell r="X67">
            <v>14287.129416734972</v>
          </cell>
          <cell r="Z67">
            <v>22.640967016995983</v>
          </cell>
          <cell r="AA67">
            <v>10608.870583265027</v>
          </cell>
          <cell r="AC67">
            <v>16.811990845546205</v>
          </cell>
        </row>
        <row r="68">
          <cell r="A68" t="str">
            <v>Jan-Cil Austria</v>
          </cell>
          <cell r="C68">
            <v>22666</v>
          </cell>
          <cell r="D68">
            <v>25328</v>
          </cell>
          <cell r="E68">
            <v>22195</v>
          </cell>
          <cell r="G68">
            <v>-2662</v>
          </cell>
          <cell r="H68">
            <v>-10.51010739102969</v>
          </cell>
          <cell r="I68">
            <v>-5191.0426836504612</v>
          </cell>
          <cell r="K68">
            <v>-20.495272756042564</v>
          </cell>
          <cell r="L68">
            <v>2529.0426836504603</v>
          </cell>
          <cell r="N68">
            <v>9.9851653650128718</v>
          </cell>
          <cell r="O68">
            <v>471</v>
          </cell>
          <cell r="Q68">
            <v>2.1220995719756699</v>
          </cell>
          <cell r="R68">
            <v>-3768.2357072042296</v>
          </cell>
          <cell r="U68">
            <v>-16.977858559153997</v>
          </cell>
          <cell r="V68">
            <v>4239.2357072042296</v>
          </cell>
          <cell r="X68">
            <v>19.099958131129672</v>
          </cell>
        </row>
        <row r="69">
          <cell r="A69" t="str">
            <v>Jan-Cil Germany</v>
          </cell>
          <cell r="C69">
            <v>105204</v>
          </cell>
          <cell r="D69">
            <v>86249</v>
          </cell>
          <cell r="E69">
            <v>71823</v>
          </cell>
          <cell r="G69">
            <v>18955</v>
          </cell>
          <cell r="H69">
            <v>21.977066400769864</v>
          </cell>
          <cell r="I69">
            <v>7295.5489735934107</v>
          </cell>
          <cell r="K69">
            <v>8.4587055775642739</v>
          </cell>
          <cell r="L69">
            <v>11659.45102640659</v>
          </cell>
          <cell r="N69">
            <v>13.518360823205594</v>
          </cell>
          <cell r="O69">
            <v>33381</v>
          </cell>
          <cell r="Q69">
            <v>46.476755356919092</v>
          </cell>
          <cell r="R69">
            <v>13804.742526210941</v>
          </cell>
          <cell r="U69">
            <v>19.220503914081757</v>
          </cell>
          <cell r="V69">
            <v>19576.257473789065</v>
          </cell>
          <cell r="X69">
            <v>27.256251442837339</v>
          </cell>
        </row>
        <row r="70">
          <cell r="A70" t="str">
            <v>Jan-Cil Switzerland</v>
          </cell>
          <cell r="C70">
            <v>19376</v>
          </cell>
          <cell r="D70">
            <v>18022</v>
          </cell>
          <cell r="E70">
            <v>15744</v>
          </cell>
          <cell r="G70">
            <v>1354</v>
          </cell>
          <cell r="H70">
            <v>7.5130396182443668</v>
          </cell>
          <cell r="I70">
            <v>-290.19284685913465</v>
          </cell>
          <cell r="K70">
            <v>-1.6102144426763658</v>
          </cell>
          <cell r="L70">
            <v>1644.1928468591348</v>
          </cell>
          <cell r="N70">
            <v>9.1232540609207327</v>
          </cell>
          <cell r="O70">
            <v>3632</v>
          </cell>
          <cell r="Q70">
            <v>23.069105691056912</v>
          </cell>
          <cell r="R70">
            <v>508.17378860754457</v>
          </cell>
          <cell r="U70">
            <v>3.2277298565011723</v>
          </cell>
          <cell r="V70">
            <v>3123.8262113924557</v>
          </cell>
          <cell r="X70">
            <v>19.841375834555745</v>
          </cell>
        </row>
        <row r="71">
          <cell r="A71" t="str">
            <v>Ttl Peeters</v>
          </cell>
          <cell r="B71" t="str">
            <v>Ttl Peeters</v>
          </cell>
          <cell r="C71">
            <v>147246</v>
          </cell>
          <cell r="D71">
            <v>129599</v>
          </cell>
          <cell r="E71">
            <v>109762</v>
          </cell>
          <cell r="G71">
            <v>17647</v>
          </cell>
          <cell r="H71">
            <v>13.61661741217139</v>
          </cell>
          <cell r="J71">
            <v>1814.3134430838149</v>
          </cell>
          <cell r="L71">
            <v>1.3999440142931778</v>
          </cell>
          <cell r="N71">
            <v>15832.686556916186</v>
          </cell>
          <cell r="Q71">
            <v>12.216673397878212</v>
          </cell>
          <cell r="S71">
            <v>37484</v>
          </cell>
          <cell r="V71">
            <v>34.150252364206189</v>
          </cell>
          <cell r="X71">
            <v>10544.680607614255</v>
          </cell>
          <cell r="Z71">
            <v>9.6068590291851947</v>
          </cell>
          <cell r="AA71">
            <v>26939.319392385743</v>
          </cell>
          <cell r="AC71">
            <v>24.543393335020994</v>
          </cell>
        </row>
        <row r="72">
          <cell r="A72" t="str">
            <v>Jan-Cil Portugal</v>
          </cell>
          <cell r="C72">
            <v>18113</v>
          </cell>
          <cell r="D72">
            <v>18224</v>
          </cell>
          <cell r="E72">
            <v>14735</v>
          </cell>
          <cell r="G72">
            <v>-111</v>
          </cell>
          <cell r="H72">
            <v>-0.6090869183494293</v>
          </cell>
          <cell r="I72">
            <v>-2133.3312805850328</v>
          </cell>
          <cell r="K72">
            <v>-11.70616374333315</v>
          </cell>
          <cell r="L72">
            <v>2022.3312805850328</v>
          </cell>
          <cell r="N72">
            <v>11.097076824983723</v>
          </cell>
          <cell r="O72">
            <v>3378</v>
          </cell>
          <cell r="Q72">
            <v>22.925008483203257</v>
          </cell>
          <cell r="R72">
            <v>-18.329394203259113</v>
          </cell>
          <cell r="U72">
            <v>-0.12439358129120537</v>
          </cell>
          <cell r="V72">
            <v>3396.3293942032592</v>
          </cell>
          <cell r="X72">
            <v>23.049402064494462</v>
          </cell>
        </row>
        <row r="73">
          <cell r="A73" t="str">
            <v>Jan-Cil Spain</v>
          </cell>
          <cell r="C73">
            <v>84353</v>
          </cell>
          <cell r="D73">
            <v>77638</v>
          </cell>
          <cell r="E73">
            <v>63452</v>
          </cell>
          <cell r="G73">
            <v>6715</v>
          </cell>
          <cell r="H73">
            <v>8.6491151240371984</v>
          </cell>
          <cell r="I73">
            <v>-2631.2531523043763</v>
          </cell>
          <cell r="K73">
            <v>-3.3891305189525442</v>
          </cell>
          <cell r="L73">
            <v>9346.2531523043763</v>
          </cell>
          <cell r="N73">
            <v>12.038245642989743</v>
          </cell>
          <cell r="O73">
            <v>20901</v>
          </cell>
          <cell r="Q73">
            <v>32.939860051692619</v>
          </cell>
          <cell r="R73">
            <v>5137.5503826714794</v>
          </cell>
          <cell r="U73">
            <v>8.0967509025270754</v>
          </cell>
          <cell r="V73">
            <v>15763.449617328521</v>
          </cell>
          <cell r="X73">
            <v>24.843109149165549</v>
          </cell>
        </row>
        <row r="74">
          <cell r="A74" t="str">
            <v>Ttl Sotoca</v>
          </cell>
          <cell r="B74" t="str">
            <v>Ttl Sotoca</v>
          </cell>
          <cell r="C74">
            <v>102466</v>
          </cell>
          <cell r="D74">
            <v>95862</v>
          </cell>
          <cell r="E74">
            <v>78187</v>
          </cell>
          <cell r="G74">
            <v>6604</v>
          </cell>
          <cell r="H74">
            <v>6.8890697043666931</v>
          </cell>
          <cell r="J74">
            <v>-4764.5844328894091</v>
          </cell>
          <cell r="L74">
            <v>-4.9702535237001211</v>
          </cell>
          <cell r="N74">
            <v>11368.584432889409</v>
          </cell>
          <cell r="Q74">
            <v>11.859323228066815</v>
          </cell>
          <cell r="S74">
            <v>24279</v>
          </cell>
          <cell r="V74">
            <v>31.052476754447671</v>
          </cell>
          <cell r="X74">
            <v>5119.2209884682206</v>
          </cell>
          <cell r="Z74">
            <v>6.5474068431685852</v>
          </cell>
          <cell r="AA74">
            <v>19159.77901153178</v>
          </cell>
          <cell r="AC74">
            <v>24.505069911279083</v>
          </cell>
        </row>
        <row r="75">
          <cell r="A75" t="str">
            <v>Jan-Cil Egypt</v>
          </cell>
          <cell r="C75">
            <v>394</v>
          </cell>
          <cell r="D75">
            <v>1914</v>
          </cell>
          <cell r="E75">
            <v>1346</v>
          </cell>
          <cell r="G75">
            <v>-1520</v>
          </cell>
          <cell r="H75">
            <v>-79.414838035527708</v>
          </cell>
          <cell r="I75">
            <v>-1376.5394528600498</v>
          </cell>
          <cell r="K75">
            <v>-71.919511643680778</v>
          </cell>
          <cell r="L75">
            <v>-143.46054713994994</v>
          </cell>
          <cell r="N75">
            <v>-7.4953263918469384</v>
          </cell>
          <cell r="O75">
            <v>-952</v>
          </cell>
          <cell r="Q75">
            <v>-70.728083209509663</v>
          </cell>
          <cell r="R75">
            <v>-807.6</v>
          </cell>
          <cell r="U75">
            <v>-60</v>
          </cell>
          <cell r="V75">
            <v>-144.4</v>
          </cell>
          <cell r="X75">
            <v>-10.728083209509668</v>
          </cell>
        </row>
        <row r="76">
          <cell r="A76" t="str">
            <v>Jan-Cil Israel</v>
          </cell>
          <cell r="C76">
            <v>3561</v>
          </cell>
          <cell r="D76">
            <v>3332</v>
          </cell>
          <cell r="E76">
            <v>2603</v>
          </cell>
          <cell r="G76">
            <v>229</v>
          </cell>
          <cell r="H76">
            <v>6.8727490996398561</v>
          </cell>
          <cell r="I76">
            <v>94.033737412609867</v>
          </cell>
          <cell r="K76">
            <v>2.8221409787698035</v>
          </cell>
          <cell r="L76">
            <v>134.96626258739016</v>
          </cell>
          <cell r="N76">
            <v>4.0506081208700513</v>
          </cell>
          <cell r="O76">
            <v>958</v>
          </cell>
          <cell r="Q76">
            <v>36.803688052247409</v>
          </cell>
          <cell r="R76">
            <v>700.67294751009422</v>
          </cell>
          <cell r="U76">
            <v>26.917900403768513</v>
          </cell>
          <cell r="V76">
            <v>257.32705248990578</v>
          </cell>
          <cell r="X76">
            <v>9.8857876484789049</v>
          </cell>
        </row>
        <row r="77">
          <cell r="A77" t="str">
            <v>Jan-Cil ME/W Africa</v>
          </cell>
          <cell r="C77">
            <v>45762</v>
          </cell>
          <cell r="D77">
            <v>39236</v>
          </cell>
          <cell r="E77">
            <v>37660</v>
          </cell>
          <cell r="G77">
            <v>6526</v>
          </cell>
          <cell r="H77">
            <v>16.632684269548374</v>
          </cell>
          <cell r="I77">
            <v>1165.2868561505659</v>
          </cell>
          <cell r="K77">
            <v>2.9699430526826531</v>
          </cell>
          <cell r="L77">
            <v>5360.7131438494343</v>
          </cell>
          <cell r="N77">
            <v>13.662741216865719</v>
          </cell>
          <cell r="O77">
            <v>8102</v>
          </cell>
          <cell r="Q77">
            <v>21.513542219861925</v>
          </cell>
          <cell r="R77">
            <v>-273.52340153137851</v>
          </cell>
          <cell r="U77">
            <v>-0.72629687076839744</v>
          </cell>
          <cell r="V77">
            <v>8375.5234015313781</v>
          </cell>
          <cell r="X77">
            <v>22.239839090630316</v>
          </cell>
        </row>
        <row r="78">
          <cell r="A78" t="str">
            <v>Jan-Cil Pakistan</v>
          </cell>
          <cell r="C78">
            <v>2467</v>
          </cell>
          <cell r="D78">
            <v>2533</v>
          </cell>
          <cell r="E78">
            <v>2113</v>
          </cell>
          <cell r="G78">
            <v>-66</v>
          </cell>
          <cell r="H78">
            <v>-2.6056060007895776</v>
          </cell>
          <cell r="I78">
            <v>-89.653235479477104</v>
          </cell>
          <cell r="K78">
            <v>-3.5394092175079788</v>
          </cell>
          <cell r="L78">
            <v>23.653235479477079</v>
          </cell>
          <cell r="N78">
            <v>0.93380321671840194</v>
          </cell>
          <cell r="O78">
            <v>354</v>
          </cell>
          <cell r="Q78">
            <v>16.753431140558448</v>
          </cell>
          <cell r="R78">
            <v>263.35496843618893</v>
          </cell>
          <cell r="U78">
            <v>12.463557427174109</v>
          </cell>
          <cell r="V78">
            <v>90.64503156381106</v>
          </cell>
          <cell r="X78">
            <v>4.2898737133843383</v>
          </cell>
        </row>
        <row r="79">
          <cell r="A79" t="str">
            <v>Jan-Cil Turkey</v>
          </cell>
          <cell r="C79">
            <v>9612</v>
          </cell>
          <cell r="D79">
            <v>6584</v>
          </cell>
          <cell r="E79">
            <v>5514</v>
          </cell>
          <cell r="G79">
            <v>3028</v>
          </cell>
          <cell r="H79">
            <v>45.990279465370598</v>
          </cell>
          <cell r="I79">
            <v>3028</v>
          </cell>
          <cell r="K79">
            <v>45.990279465370598</v>
          </cell>
          <cell r="L79">
            <v>0</v>
          </cell>
          <cell r="N79">
            <v>0</v>
          </cell>
          <cell r="O79">
            <v>4098</v>
          </cell>
          <cell r="Q79">
            <v>74.31991294885745</v>
          </cell>
          <cell r="R79">
            <v>4098</v>
          </cell>
          <cell r="U79">
            <v>74.31991294885745</v>
          </cell>
          <cell r="V79">
            <v>0</v>
          </cell>
          <cell r="X79">
            <v>0</v>
          </cell>
        </row>
        <row r="80">
          <cell r="A80" t="str">
            <v>Ttl MEWA</v>
          </cell>
          <cell r="B80" t="str">
            <v>Ttl MEWA</v>
          </cell>
          <cell r="C80">
            <v>61796</v>
          </cell>
          <cell r="D80">
            <v>53599</v>
          </cell>
          <cell r="E80">
            <v>49236</v>
          </cell>
          <cell r="G80">
            <v>8197</v>
          </cell>
          <cell r="H80">
            <v>15.293195768577775</v>
          </cell>
          <cell r="J80">
            <v>2821.1279052236491</v>
          </cell>
          <cell r="L80">
            <v>5.2633965283375606</v>
          </cell>
          <cell r="N80">
            <v>5375.8720947763513</v>
          </cell>
          <cell r="Q80">
            <v>10.029799240240218</v>
          </cell>
          <cell r="S80">
            <v>12560</v>
          </cell>
          <cell r="V80">
            <v>25.509789584856609</v>
          </cell>
          <cell r="X80">
            <v>3980.9045144149045</v>
          </cell>
          <cell r="Z80">
            <v>8.0853532261249992</v>
          </cell>
          <cell r="AA80">
            <v>8579.0954855850941</v>
          </cell>
          <cell r="AC80">
            <v>17.424436358731608</v>
          </cell>
        </row>
        <row r="81">
          <cell r="A81" t="str">
            <v>Jan-Cil Belgium</v>
          </cell>
          <cell r="C81">
            <v>48157</v>
          </cell>
          <cell r="D81">
            <v>49705</v>
          </cell>
          <cell r="E81">
            <v>40085</v>
          </cell>
          <cell r="G81">
            <v>-1548</v>
          </cell>
          <cell r="H81">
            <v>-3.1143748113871847</v>
          </cell>
          <cell r="I81">
            <v>-7007.9581099060597</v>
          </cell>
          <cell r="K81">
            <v>-14.099100915211871</v>
          </cell>
          <cell r="L81">
            <v>5459.9581099060597</v>
          </cell>
          <cell r="N81">
            <v>10.984726103824688</v>
          </cell>
          <cell r="O81">
            <v>8072</v>
          </cell>
          <cell r="Q81">
            <v>20.137208432081827</v>
          </cell>
          <cell r="R81">
            <v>-947.84437723398401</v>
          </cell>
          <cell r="U81">
            <v>-2.3645861974154521</v>
          </cell>
          <cell r="V81">
            <v>9019.8443772339851</v>
          </cell>
          <cell r="X81">
            <v>22.501794629497276</v>
          </cell>
        </row>
        <row r="82">
          <cell r="A82" t="str">
            <v>Jan-Cil Holland</v>
          </cell>
          <cell r="C82">
            <v>28072</v>
          </cell>
          <cell r="D82">
            <v>30148</v>
          </cell>
          <cell r="E82">
            <v>25573</v>
          </cell>
          <cell r="G82">
            <v>-2076</v>
          </cell>
          <cell r="H82">
            <v>-6.8860289239750569</v>
          </cell>
          <cell r="I82">
            <v>-5171.2918106886455</v>
          </cell>
          <cell r="K82">
            <v>-17.153017814411058</v>
          </cell>
          <cell r="L82">
            <v>3095.2918106886459</v>
          </cell>
          <cell r="N82">
            <v>10.266988890436</v>
          </cell>
          <cell r="O82">
            <v>2499</v>
          </cell>
          <cell r="Q82">
            <v>9.7720251828099975</v>
          </cell>
          <cell r="R82">
            <v>-2725.8557757786457</v>
          </cell>
          <cell r="U82">
            <v>-10.659116160711084</v>
          </cell>
          <cell r="V82">
            <v>5224.8557757786457</v>
          </cell>
          <cell r="X82">
            <v>20.43114134352108</v>
          </cell>
        </row>
        <row r="83">
          <cell r="A83" t="str">
            <v>Ttl Van Steenbergen</v>
          </cell>
          <cell r="B83" t="str">
            <v>Ttl Van Steenbergen</v>
          </cell>
          <cell r="C83">
            <v>138025</v>
          </cell>
          <cell r="D83">
            <v>133452</v>
          </cell>
          <cell r="E83">
            <v>114894</v>
          </cell>
          <cell r="G83">
            <v>4573</v>
          </cell>
          <cell r="H83">
            <v>3.4267002367892569</v>
          </cell>
          <cell r="J83">
            <v>-9358.1220153710565</v>
          </cell>
          <cell r="L83">
            <v>-7.0123505195658788</v>
          </cell>
          <cell r="N83">
            <v>13931.122015371058</v>
          </cell>
          <cell r="Q83">
            <v>10.439050756355137</v>
          </cell>
          <cell r="S83">
            <v>23131</v>
          </cell>
          <cell r="V83">
            <v>20.132469928803943</v>
          </cell>
          <cell r="X83">
            <v>307.2043614022748</v>
          </cell>
          <cell r="Z83">
            <v>0.26738068254414921</v>
          </cell>
          <cell r="AA83">
            <v>22823.795638597723</v>
          </cell>
          <cell r="AC83">
            <v>19.865089246259796</v>
          </cell>
        </row>
        <row r="85">
          <cell r="A85" t="str">
            <v>Ttl Gorsky</v>
          </cell>
          <cell r="B85" t="str">
            <v>Ttl Gorsky</v>
          </cell>
          <cell r="C85">
            <v>858611</v>
          </cell>
          <cell r="D85">
            <v>796709</v>
          </cell>
          <cell r="E85">
            <v>661585</v>
          </cell>
          <cell r="G85">
            <v>61902</v>
          </cell>
          <cell r="H85">
            <v>7.7697126554363019</v>
          </cell>
          <cell r="J85">
            <v>-21294.609910338815</v>
          </cell>
          <cell r="L85">
            <v>-2.6728215584785433</v>
          </cell>
          <cell r="N85">
            <v>83196.609910338826</v>
          </cell>
          <cell r="Q85">
            <v>10.442534213914843</v>
          </cell>
          <cell r="S85">
            <v>197026</v>
          </cell>
          <cell r="V85">
            <v>29.780904947965873</v>
          </cell>
          <cell r="X85">
            <v>52793.639227693573</v>
          </cell>
          <cell r="Z85">
            <v>7.9798724619955967</v>
          </cell>
          <cell r="AA85">
            <v>144232.36077230645</v>
          </cell>
          <cell r="AC85">
            <v>21.801032485970282</v>
          </cell>
        </row>
        <row r="86">
          <cell r="A86" t="str">
            <v>Jan-Cil Argentina</v>
          </cell>
          <cell r="C86">
            <v>4493</v>
          </cell>
          <cell r="D86">
            <v>3969</v>
          </cell>
          <cell r="E86">
            <v>4269</v>
          </cell>
          <cell r="G86">
            <v>524</v>
          </cell>
          <cell r="H86">
            <v>13.202317964222726</v>
          </cell>
          <cell r="I86">
            <v>-330.8452346674344</v>
          </cell>
          <cell r="K86">
            <v>-8.3357327958537279</v>
          </cell>
          <cell r="L86">
            <v>854.8452346674344</v>
          </cell>
          <cell r="N86">
            <v>21.538050760076459</v>
          </cell>
          <cell r="O86">
            <v>224</v>
          </cell>
          <cell r="Q86">
            <v>5.2471304755211996</v>
          </cell>
          <cell r="R86">
            <v>416.92759244892676</v>
          </cell>
          <cell r="U86">
            <v>9.7663994483234191</v>
          </cell>
          <cell r="V86">
            <v>-192.92759244892682</v>
          </cell>
          <cell r="X86">
            <v>-4.5192689728022195</v>
          </cell>
        </row>
        <row r="87">
          <cell r="A87" t="str">
            <v>Jan-Cil Brazil</v>
          </cell>
          <cell r="C87">
            <v>24473</v>
          </cell>
          <cell r="D87">
            <v>22678</v>
          </cell>
          <cell r="E87">
            <v>29112</v>
          </cell>
          <cell r="G87">
            <v>1795</v>
          </cell>
          <cell r="H87">
            <v>7.9151600670253108</v>
          </cell>
          <cell r="I87">
            <v>-1718.2022823393982</v>
          </cell>
          <cell r="K87">
            <v>-7.5765159288270496</v>
          </cell>
          <cell r="L87">
            <v>3513.2022823393986</v>
          </cell>
          <cell r="N87">
            <v>15.491675995852361</v>
          </cell>
          <cell r="O87">
            <v>-4639</v>
          </cell>
          <cell r="Q87">
            <v>-15.93500961802693</v>
          </cell>
          <cell r="R87">
            <v>521.96345194454409</v>
          </cell>
          <cell r="U87">
            <v>1.7929494776880464</v>
          </cell>
          <cell r="V87">
            <v>-5160.9634519445444</v>
          </cell>
          <cell r="X87">
            <v>-17.727959095714979</v>
          </cell>
        </row>
        <row r="88">
          <cell r="A88" t="str">
            <v>Jan-Cil Colombia</v>
          </cell>
          <cell r="C88">
            <v>2553</v>
          </cell>
          <cell r="D88">
            <v>2500</v>
          </cell>
          <cell r="E88">
            <v>2834</v>
          </cell>
          <cell r="G88">
            <v>53</v>
          </cell>
          <cell r="H88">
            <v>2.12</v>
          </cell>
          <cell r="I88">
            <v>252.59448146275344</v>
          </cell>
          <cell r="K88">
            <v>10.103779258510137</v>
          </cell>
          <cell r="L88">
            <v>-199.59448146275344</v>
          </cell>
          <cell r="N88">
            <v>-7.9837792585101388</v>
          </cell>
          <cell r="O88">
            <v>-281</v>
          </cell>
          <cell r="Q88">
            <v>-9.9153140437544103</v>
          </cell>
          <cell r="R88">
            <v>353.33767000816187</v>
          </cell>
          <cell r="U88">
            <v>12.467807692595688</v>
          </cell>
          <cell r="V88">
            <v>-634.33767000816181</v>
          </cell>
          <cell r="X88">
            <v>-22.383121736350098</v>
          </cell>
        </row>
        <row r="89">
          <cell r="A89" t="str">
            <v>Jan-Cil Mexico</v>
          </cell>
          <cell r="C89">
            <v>63949</v>
          </cell>
          <cell r="D89">
            <v>60677</v>
          </cell>
          <cell r="E89">
            <v>63011</v>
          </cell>
          <cell r="G89">
            <v>3272</v>
          </cell>
          <cell r="H89">
            <v>5.3924880926875094</v>
          </cell>
          <cell r="I89">
            <v>5311.6176897687619</v>
          </cell>
          <cell r="K89">
            <v>8.7539227215728577</v>
          </cell>
          <cell r="L89">
            <v>-2039.6176897687606</v>
          </cell>
          <cell r="N89">
            <v>-3.3614346288853483</v>
          </cell>
          <cell r="O89">
            <v>938</v>
          </cell>
          <cell r="Q89">
            <v>1.4886289695450001</v>
          </cell>
          <cell r="R89">
            <v>8040.1709999797904</v>
          </cell>
          <cell r="U89">
            <v>12.759948262969623</v>
          </cell>
          <cell r="V89">
            <v>-7102.1709999797904</v>
          </cell>
          <cell r="X89">
            <v>-11.27131929342462</v>
          </cell>
        </row>
        <row r="90">
          <cell r="A90" t="str">
            <v>Jan-Cil Venezuela</v>
          </cell>
          <cell r="C90">
            <v>4334</v>
          </cell>
          <cell r="D90">
            <v>5422</v>
          </cell>
          <cell r="E90">
            <v>4819</v>
          </cell>
          <cell r="G90">
            <v>-1088</v>
          </cell>
          <cell r="H90">
            <v>-20.066396163777203</v>
          </cell>
          <cell r="I90">
            <v>-208.16181953765849</v>
          </cell>
          <cell r="K90">
            <v>-3.8392072950508762</v>
          </cell>
          <cell r="L90">
            <v>-879.8381804623416</v>
          </cell>
          <cell r="N90">
            <v>-16.22718886872633</v>
          </cell>
          <cell r="O90">
            <v>-485</v>
          </cell>
          <cell r="Q90">
            <v>-10.064328698900187</v>
          </cell>
          <cell r="R90">
            <v>2415.319111087636</v>
          </cell>
          <cell r="U90">
            <v>50.120753498394606</v>
          </cell>
          <cell r="V90">
            <v>-2900.3191110876364</v>
          </cell>
          <cell r="X90">
            <v>-60.185082197294804</v>
          </cell>
        </row>
        <row r="91">
          <cell r="A91" t="str">
            <v>Ttl Latin Am</v>
          </cell>
          <cell r="B91" t="str">
            <v>Ttl Latin Am</v>
          </cell>
          <cell r="C91">
            <v>99802</v>
          </cell>
          <cell r="D91">
            <v>95246</v>
          </cell>
          <cell r="E91">
            <v>104045</v>
          </cell>
          <cell r="G91">
            <v>4556</v>
          </cell>
          <cell r="H91">
            <v>4.7834029775528633</v>
          </cell>
          <cell r="J91">
            <v>3307.002834687024</v>
          </cell>
          <cell r="L91">
            <v>3.4720647950433863</v>
          </cell>
          <cell r="N91">
            <v>1248.9971653129767</v>
          </cell>
          <cell r="Q91">
            <v>1.3113381825094774</v>
          </cell>
          <cell r="S91">
            <v>-4243</v>
          </cell>
          <cell r="V91">
            <v>-4.0780431544043445</v>
          </cell>
          <cell r="X91">
            <v>11747.718825469059</v>
          </cell>
          <cell r="Z91">
            <v>11.29099795806532</v>
          </cell>
          <cell r="AA91">
            <v>-15990.718825469061</v>
          </cell>
          <cell r="AC91">
            <v>-15.369041112469663</v>
          </cell>
        </row>
        <row r="92">
          <cell r="A92" t="str">
            <v>Janssen Pharm KK Japan</v>
          </cell>
          <cell r="C92">
            <v>142842</v>
          </cell>
          <cell r="D92">
            <v>139018</v>
          </cell>
          <cell r="E92">
            <v>99205</v>
          </cell>
          <cell r="G92">
            <v>3824</v>
          </cell>
          <cell r="H92">
            <v>2.7507229279661631</v>
          </cell>
          <cell r="I92">
            <v>-771.34630186918935</v>
          </cell>
          <cell r="K92">
            <v>-0.55485354548992882</v>
          </cell>
          <cell r="L92">
            <v>4595.34630186919</v>
          </cell>
          <cell r="N92">
            <v>3.3055764734560911</v>
          </cell>
          <cell r="O92">
            <v>43637</v>
          </cell>
          <cell r="Q92">
            <v>43.986694219041382</v>
          </cell>
          <cell r="R92">
            <v>34581.488570019843</v>
          </cell>
          <cell r="U92">
            <v>34.858614555737965</v>
          </cell>
          <cell r="V92">
            <v>9055.5114299801553</v>
          </cell>
          <cell r="X92">
            <v>9.1280796633034207</v>
          </cell>
        </row>
        <row r="94">
          <cell r="A94" t="str">
            <v>Ttl Japan</v>
          </cell>
          <cell r="B94" t="str">
            <v>Ttl Japan</v>
          </cell>
          <cell r="C94">
            <v>142842</v>
          </cell>
          <cell r="D94">
            <v>139018</v>
          </cell>
          <cell r="E94">
            <v>99205</v>
          </cell>
          <cell r="G94">
            <v>3824</v>
          </cell>
          <cell r="H94">
            <v>2.7507229279661631</v>
          </cell>
          <cell r="J94">
            <v>-771.34630186918935</v>
          </cell>
          <cell r="L94">
            <v>-0.55485354548992893</v>
          </cell>
          <cell r="N94">
            <v>4595.34630186919</v>
          </cell>
          <cell r="Q94">
            <v>3.3055764734560911</v>
          </cell>
          <cell r="S94">
            <v>43637</v>
          </cell>
          <cell r="V94">
            <v>43.986694219041382</v>
          </cell>
          <cell r="X94">
            <v>34581.488570019843</v>
          </cell>
          <cell r="Z94">
            <v>34.858614555737965</v>
          </cell>
          <cell r="AA94">
            <v>9055.5114299801553</v>
          </cell>
          <cell r="AC94">
            <v>9.1280796633034207</v>
          </cell>
        </row>
        <row r="95">
          <cell r="A95" t="str">
            <v>Janssen China</v>
          </cell>
          <cell r="C95">
            <v>80825</v>
          </cell>
          <cell r="D95">
            <v>79882</v>
          </cell>
          <cell r="E95">
            <v>76342</v>
          </cell>
          <cell r="G95">
            <v>943</v>
          </cell>
          <cell r="H95">
            <v>1.1804912245562205</v>
          </cell>
          <cell r="I95">
            <v>945.51639795517099</v>
          </cell>
          <cell r="K95">
            <v>1.1836413684624458</v>
          </cell>
          <cell r="L95">
            <v>-2.5163979551708326</v>
          </cell>
          <cell r="N95">
            <v>-3.1501439062253667E-3</v>
          </cell>
          <cell r="O95">
            <v>4483</v>
          </cell>
          <cell r="Q95">
            <v>5.8722590448246059</v>
          </cell>
          <cell r="R95">
            <v>4484.5655916326814</v>
          </cell>
          <cell r="U95">
            <v>5.8743098053924214</v>
          </cell>
          <cell r="V95">
            <v>-1.5655916326813166</v>
          </cell>
          <cell r="X95">
            <v>-2.0507605678164965E-3</v>
          </cell>
        </row>
        <row r="96">
          <cell r="A96" t="str">
            <v>Jan-Cil Australia</v>
          </cell>
          <cell r="C96">
            <v>30579</v>
          </cell>
          <cell r="D96">
            <v>28993</v>
          </cell>
          <cell r="E96">
            <v>26254</v>
          </cell>
          <cell r="G96">
            <v>1586</v>
          </cell>
          <cell r="H96">
            <v>5.4702859310868144</v>
          </cell>
          <cell r="I96">
            <v>-2082.2281026471551</v>
          </cell>
          <cell r="K96">
            <v>-7.1818304509611117</v>
          </cell>
          <cell r="L96">
            <v>3668.228102647156</v>
          </cell>
          <cell r="N96">
            <v>12.652116382047925</v>
          </cell>
          <cell r="O96">
            <v>4325</v>
          </cell>
          <cell r="Q96">
            <v>16.473680201112213</v>
          </cell>
          <cell r="R96">
            <v>78.216671180649598</v>
          </cell>
          <cell r="U96">
            <v>0.29792287339319573</v>
          </cell>
          <cell r="V96">
            <v>4246.7833288193506</v>
          </cell>
          <cell r="X96">
            <v>16.175757327719015</v>
          </cell>
        </row>
        <row r="97">
          <cell r="A97" t="str">
            <v>Jan-Cil Hong Kong</v>
          </cell>
          <cell r="C97">
            <v>2031</v>
          </cell>
          <cell r="D97">
            <v>3077</v>
          </cell>
          <cell r="E97">
            <v>2844</v>
          </cell>
          <cell r="G97">
            <v>-1046</v>
          </cell>
          <cell r="H97">
            <v>-33.994150146246341</v>
          </cell>
          <cell r="I97">
            <v>-1047.4157223796035</v>
          </cell>
          <cell r="K97">
            <v>-34.040159973337779</v>
          </cell>
          <cell r="L97">
            <v>1.4157223796033942</v>
          </cell>
          <cell r="N97">
            <v>4.6009827091438638E-2</v>
          </cell>
          <cell r="O97">
            <v>-813</v>
          </cell>
          <cell r="Q97">
            <v>-28.586497890295355</v>
          </cell>
          <cell r="R97">
            <v>-814.20140641904072</v>
          </cell>
          <cell r="U97">
            <v>-28.628741435268662</v>
          </cell>
          <cell r="V97">
            <v>1.2014064190407225</v>
          </cell>
          <cell r="X97">
            <v>4.224354497330296E-2</v>
          </cell>
        </row>
        <row r="98">
          <cell r="A98" t="str">
            <v>Jan-Cil India</v>
          </cell>
          <cell r="C98">
            <v>6111</v>
          </cell>
          <cell r="D98">
            <v>7083</v>
          </cell>
          <cell r="E98">
            <v>5623</v>
          </cell>
          <cell r="G98">
            <v>-972</v>
          </cell>
          <cell r="H98">
            <v>-13.72299872935197</v>
          </cell>
          <cell r="I98">
            <v>-1111.7059225419018</v>
          </cell>
          <cell r="K98">
            <v>-15.695410455201211</v>
          </cell>
          <cell r="L98">
            <v>139.70592254190183</v>
          </cell>
          <cell r="N98">
            <v>1.9724117258492424</v>
          </cell>
          <cell r="O98">
            <v>488</v>
          </cell>
          <cell r="Q98">
            <v>8.6786412946825546</v>
          </cell>
          <cell r="R98">
            <v>265.11026573039442</v>
          </cell>
          <cell r="U98">
            <v>4.7147477455165294</v>
          </cell>
          <cell r="V98">
            <v>222.88973426960558</v>
          </cell>
          <cell r="X98">
            <v>3.9638935491660265</v>
          </cell>
        </row>
        <row r="99">
          <cell r="A99" t="str">
            <v>Jan-Cil Korea</v>
          </cell>
          <cell r="C99">
            <v>26317</v>
          </cell>
          <cell r="D99">
            <v>28633</v>
          </cell>
          <cell r="E99">
            <v>24007</v>
          </cell>
          <cell r="G99">
            <v>-2316</v>
          </cell>
          <cell r="H99">
            <v>-8.0885691335172698</v>
          </cell>
          <cell r="I99">
            <v>-2386.8483719496312</v>
          </cell>
          <cell r="K99">
            <v>-8.3360052105948768</v>
          </cell>
          <cell r="L99">
            <v>70.848371949630959</v>
          </cell>
          <cell r="N99">
            <v>0.2474360770776059</v>
          </cell>
          <cell r="O99">
            <v>2310</v>
          </cell>
          <cell r="Q99">
            <v>9.6221935268879903</v>
          </cell>
          <cell r="R99">
            <v>1156.8204969595447</v>
          </cell>
          <cell r="U99">
            <v>4.8186799556776974</v>
          </cell>
          <cell r="V99">
            <v>1153.1795030404553</v>
          </cell>
          <cell r="X99">
            <v>4.8035135712102912</v>
          </cell>
        </row>
        <row r="100">
          <cell r="A100" t="str">
            <v>Jan-Cil Philippines</v>
          </cell>
          <cell r="C100">
            <v>4448</v>
          </cell>
          <cell r="D100">
            <v>4838</v>
          </cell>
          <cell r="E100">
            <v>4697</v>
          </cell>
          <cell r="G100">
            <v>-390</v>
          </cell>
          <cell r="H100">
            <v>-8.0611823067383224</v>
          </cell>
          <cell r="I100">
            <v>-456.72943853154413</v>
          </cell>
          <cell r="K100">
            <v>-9.4404596637359273</v>
          </cell>
          <cell r="L100">
            <v>66.729438531544218</v>
          </cell>
          <cell r="N100">
            <v>1.3792773569976045</v>
          </cell>
          <cell r="O100">
            <v>-249</v>
          </cell>
          <cell r="Q100">
            <v>-5.3012561209282509</v>
          </cell>
          <cell r="R100">
            <v>-36.220232058952782</v>
          </cell>
          <cell r="U100">
            <v>-0.77113544941351453</v>
          </cell>
          <cell r="V100">
            <v>-212.77976794104723</v>
          </cell>
          <cell r="X100">
            <v>-4.5301206715147364</v>
          </cell>
        </row>
        <row r="101">
          <cell r="A101" t="str">
            <v>Jan-Cil S.M.</v>
          </cell>
          <cell r="C101">
            <v>6119</v>
          </cell>
          <cell r="D101">
            <v>5796</v>
          </cell>
          <cell r="E101">
            <v>5435</v>
          </cell>
          <cell r="G101">
            <v>323</v>
          </cell>
          <cell r="H101">
            <v>5.5728088336783985</v>
          </cell>
          <cell r="I101">
            <v>256.57020280811224</v>
          </cell>
          <cell r="K101">
            <v>4.4266770670826823</v>
          </cell>
          <cell r="L101">
            <v>66.429797191887772</v>
          </cell>
          <cell r="N101">
            <v>1.1461317665957171</v>
          </cell>
          <cell r="O101">
            <v>684</v>
          </cell>
          <cell r="Q101">
            <v>12.585096596136154</v>
          </cell>
          <cell r="R101">
            <v>502.86085892073868</v>
          </cell>
          <cell r="U101">
            <v>9.2522697133530567</v>
          </cell>
          <cell r="V101">
            <v>181.13914107926132</v>
          </cell>
          <cell r="X101">
            <v>3.3328268827830971</v>
          </cell>
        </row>
        <row r="102">
          <cell r="A102" t="str">
            <v>Jan-Cil Indonesia</v>
          </cell>
          <cell r="C102">
            <v>3112</v>
          </cell>
          <cell r="D102">
            <v>3453</v>
          </cell>
          <cell r="E102">
            <v>2928</v>
          </cell>
          <cell r="G102">
            <v>-341</v>
          </cell>
          <cell r="H102">
            <v>-9.8754706052707792</v>
          </cell>
          <cell r="I102">
            <v>-497.72993972887684</v>
          </cell>
          <cell r="K102">
            <v>-14.414420496057831</v>
          </cell>
          <cell r="L102">
            <v>156.72993972887684</v>
          </cell>
          <cell r="N102">
            <v>4.5389498907870482</v>
          </cell>
          <cell r="O102">
            <v>184</v>
          </cell>
          <cell r="Q102">
            <v>6.2841530054644821</v>
          </cell>
          <cell r="R102">
            <v>-38.389273863265352</v>
          </cell>
          <cell r="U102">
            <v>-1.3111090800295544</v>
          </cell>
          <cell r="V102">
            <v>222.38927386326534</v>
          </cell>
          <cell r="X102">
            <v>7.5952620854940358</v>
          </cell>
        </row>
        <row r="103">
          <cell r="A103" t="str">
            <v>Jan-Cil Taiwan</v>
          </cell>
          <cell r="C103">
            <v>10048</v>
          </cell>
          <cell r="D103">
            <v>9329</v>
          </cell>
          <cell r="E103">
            <v>9258</v>
          </cell>
          <cell r="G103">
            <v>719</v>
          </cell>
          <cell r="H103">
            <v>7.707149748097331</v>
          </cell>
          <cell r="I103">
            <v>685.41249309249417</v>
          </cell>
          <cell r="K103">
            <v>7.3471164443401662</v>
          </cell>
          <cell r="L103">
            <v>33.587506907506032</v>
          </cell>
          <cell r="N103">
            <v>0.36003330375716475</v>
          </cell>
          <cell r="O103">
            <v>790</v>
          </cell>
          <cell r="Q103">
            <v>8.5331605098293366</v>
          </cell>
          <cell r="R103">
            <v>868.42347641726087</v>
          </cell>
          <cell r="U103">
            <v>9.3802492592056677</v>
          </cell>
          <cell r="V103">
            <v>-78.423476417260829</v>
          </cell>
          <cell r="X103">
            <v>-0.84708874937633027</v>
          </cell>
        </row>
        <row r="104">
          <cell r="A104" t="str">
            <v>Jan-Cil Thailand</v>
          </cell>
          <cell r="C104">
            <v>7736</v>
          </cell>
          <cell r="D104">
            <v>7660</v>
          </cell>
          <cell r="E104">
            <v>6890</v>
          </cell>
          <cell r="G104">
            <v>76</v>
          </cell>
          <cell r="H104">
            <v>0.9921671018276762</v>
          </cell>
          <cell r="I104">
            <v>-141.08643888143217</v>
          </cell>
          <cell r="K104">
            <v>-1.8418595154233963</v>
          </cell>
          <cell r="L104">
            <v>217.0864388814322</v>
          </cell>
          <cell r="N104">
            <v>2.8340266172510726</v>
          </cell>
          <cell r="O104">
            <v>846</v>
          </cell>
          <cell r="Q104">
            <v>12.278664731494921</v>
          </cell>
          <cell r="R104">
            <v>754.41148120744765</v>
          </cell>
          <cell r="U104">
            <v>10.949368377466586</v>
          </cell>
          <cell r="V104">
            <v>91.588518792552208</v>
          </cell>
          <cell r="X104">
            <v>1.3292963540283314</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QTD
Elimination: Exclude All
Non-Operating Co's: Excluded</v>
          </cell>
          <cell r="T107" t="str">
            <v xml:space="preserve">Page 3 of 3
Date : 07/07/03
Time : 11:14:40
</v>
          </cell>
        </row>
        <row r="111">
          <cell r="G111" t="str">
            <v>2003 JUN ACTUAL vs 2003 JUN BPY1</v>
          </cell>
          <cell r="O111" t="str">
            <v xml:space="preserve">2003 JUN ACTUAL vs 2002 JUN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JUN ACTUAL</v>
          </cell>
          <cell r="D114" t="str">
            <v>JUN BPY1</v>
          </cell>
          <cell r="E114" t="str">
            <v>JUN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Asia/Pac Chang</v>
          </cell>
          <cell r="B117" t="str">
            <v>Asia/Pac Chang</v>
          </cell>
          <cell r="C117">
            <v>177326</v>
          </cell>
          <cell r="D117">
            <v>178744</v>
          </cell>
          <cell r="E117">
            <v>164278</v>
          </cell>
          <cell r="G117">
            <v>-1418</v>
          </cell>
          <cell r="H117">
            <v>-0.79331334198630443</v>
          </cell>
          <cell r="J117">
            <v>-5836.2448428043663</v>
          </cell>
          <cell r="L117">
            <v>-3.2651416790518097</v>
          </cell>
          <cell r="N117">
            <v>4418.2448428043663</v>
          </cell>
          <cell r="Q117">
            <v>2.4718283370655052</v>
          </cell>
          <cell r="S117">
            <v>13048</v>
          </cell>
          <cell r="V117">
            <v>7.9426338280232294</v>
          </cell>
          <cell r="X117">
            <v>7221.5979297074573</v>
          </cell>
          <cell r="Z117">
            <v>4.3959616806312827</v>
          </cell>
          <cell r="AA117">
            <v>5826.4020702925427</v>
          </cell>
          <cell r="AC117">
            <v>3.546672147391948</v>
          </cell>
        </row>
        <row r="118">
          <cell r="A118" t="str">
            <v>Total Asia/Pacific</v>
          </cell>
          <cell r="B118" t="str">
            <v>Total Asia/Pacific</v>
          </cell>
          <cell r="C118">
            <v>320168</v>
          </cell>
          <cell r="D118">
            <v>317762</v>
          </cell>
          <cell r="E118">
            <v>263483</v>
          </cell>
          <cell r="G118">
            <v>2406</v>
          </cell>
          <cell r="H118">
            <v>0.75717046091099638</v>
          </cell>
          <cell r="J118">
            <v>-6607.5911446735554</v>
          </cell>
          <cell r="L118">
            <v>-2.0794151423623828</v>
          </cell>
          <cell r="N118">
            <v>9013.5911446735536</v>
          </cell>
          <cell r="Q118">
            <v>2.8365856032733792</v>
          </cell>
          <cell r="S118">
            <v>56685</v>
          </cell>
          <cell r="V118">
            <v>21.513721947905562</v>
          </cell>
          <cell r="X118">
            <v>41803.086499727302</v>
          </cell>
          <cell r="Z118">
            <v>15.865572541578514</v>
          </cell>
          <cell r="AA118">
            <v>14881.913500272693</v>
          </cell>
          <cell r="AC118">
            <v>5.6481494063270477</v>
          </cell>
        </row>
        <row r="119">
          <cell r="A119" t="str">
            <v>Total Sartarelli</v>
          </cell>
          <cell r="B119" t="str">
            <v>Total Sartarelli</v>
          </cell>
          <cell r="C119">
            <v>419970</v>
          </cell>
          <cell r="D119">
            <v>413008</v>
          </cell>
          <cell r="E119">
            <v>367528</v>
          </cell>
          <cell r="G119">
            <v>6962</v>
          </cell>
          <cell r="H119">
            <v>1.685681633285554</v>
          </cell>
          <cell r="J119">
            <v>-3300.5883099865332</v>
          </cell>
          <cell r="L119">
            <v>-0.79915844486947774</v>
          </cell>
          <cell r="N119">
            <v>10262.588309986533</v>
          </cell>
          <cell r="Q119">
            <v>2.4848400781550319</v>
          </cell>
          <cell r="S119">
            <v>52442</v>
          </cell>
          <cell r="V119">
            <v>14.268844822707386</v>
          </cell>
          <cell r="X119">
            <v>53550.805325196357</v>
          </cell>
          <cell r="Z119">
            <v>14.570537571340511</v>
          </cell>
          <cell r="AA119">
            <v>-1108.8053251963481</v>
          </cell>
          <cell r="AC119">
            <v>-0.30169274863312467</v>
          </cell>
        </row>
        <row r="120">
          <cell r="A120" t="str">
            <v>Janssen Belgium</v>
          </cell>
          <cell r="C120">
            <v>33604</v>
          </cell>
          <cell r="D120">
            <v>22135</v>
          </cell>
          <cell r="E120">
            <v>28099</v>
          </cell>
          <cell r="G120">
            <v>11469</v>
          </cell>
          <cell r="H120">
            <v>51.813869437542351</v>
          </cell>
          <cell r="I120">
            <v>7565.0377981983602</v>
          </cell>
          <cell r="K120">
            <v>34.176814087184823</v>
          </cell>
          <cell r="L120">
            <v>3903.9622018016412</v>
          </cell>
          <cell r="N120">
            <v>17.637055350357517</v>
          </cell>
          <cell r="O120">
            <v>5505</v>
          </cell>
          <cell r="Q120">
            <v>19.591444535392718</v>
          </cell>
          <cell r="R120">
            <v>-824.4655336149591</v>
          </cell>
          <cell r="U120">
            <v>-2.9341454628810952</v>
          </cell>
          <cell r="V120">
            <v>6329.4655336149599</v>
          </cell>
          <cell r="X120">
            <v>22.525589998273812</v>
          </cell>
        </row>
        <row r="121">
          <cell r="A121" t="str">
            <v>Total Jans Beerse</v>
          </cell>
          <cell r="B121" t="str">
            <v>Total Jans Beerse</v>
          </cell>
          <cell r="C121">
            <v>33604</v>
          </cell>
          <cell r="D121">
            <v>22135</v>
          </cell>
          <cell r="E121">
            <v>28099</v>
          </cell>
          <cell r="G121">
            <v>11469</v>
          </cell>
          <cell r="H121">
            <v>51.813869437542351</v>
          </cell>
          <cell r="J121">
            <v>7565.0377981983602</v>
          </cell>
          <cell r="L121">
            <v>34.176814087184816</v>
          </cell>
          <cell r="N121">
            <v>3903.9622018016412</v>
          </cell>
          <cell r="Q121">
            <v>17.637055350357532</v>
          </cell>
          <cell r="S121">
            <v>5505</v>
          </cell>
          <cell r="V121">
            <v>19.591444535392718</v>
          </cell>
          <cell r="X121">
            <v>-824.4655336149591</v>
          </cell>
          <cell r="Z121">
            <v>-2.9341454628810952</v>
          </cell>
          <cell r="AA121">
            <v>6329.4655336149599</v>
          </cell>
          <cell r="AC121">
            <v>22.525589998273812</v>
          </cell>
        </row>
        <row r="122">
          <cell r="A122" t="str">
            <v>Janssen Ireland Mfg</v>
          </cell>
          <cell r="C122">
            <v>9315</v>
          </cell>
          <cell r="D122">
            <v>10033</v>
          </cell>
          <cell r="E122">
            <v>12029</v>
          </cell>
          <cell r="G122">
            <v>-718</v>
          </cell>
          <cell r="H122">
            <v>-7.156383933021031</v>
          </cell>
          <cell r="I122">
            <v>-1732.4535104364327</v>
          </cell>
          <cell r="K122">
            <v>-17.26755218216319</v>
          </cell>
          <cell r="L122">
            <v>1014.4535104364329</v>
          </cell>
          <cell r="N122">
            <v>10.111168249142159</v>
          </cell>
          <cell r="O122">
            <v>-2714</v>
          </cell>
          <cell r="Q122">
            <v>-22.562141491395792</v>
          </cell>
          <cell r="R122">
            <v>-4394.8748180494904</v>
          </cell>
          <cell r="U122">
            <v>-36.535662299854437</v>
          </cell>
          <cell r="V122">
            <v>1680.8748180494899</v>
          </cell>
          <cell r="X122">
            <v>13.973520808458639</v>
          </cell>
        </row>
        <row r="123">
          <cell r="A123" t="str">
            <v>Cilag CH-Schaff Oper</v>
          </cell>
          <cell r="C123">
            <v>18623</v>
          </cell>
          <cell r="D123">
            <v>16567</v>
          </cell>
          <cell r="E123">
            <v>12785</v>
          </cell>
          <cell r="G123">
            <v>2056</v>
          </cell>
          <cell r="H123">
            <v>12.410213074183618</v>
          </cell>
          <cell r="I123">
            <v>441.77756254379085</v>
          </cell>
          <cell r="K123">
            <v>2.6666117133083294</v>
          </cell>
          <cell r="L123">
            <v>1614.2224374562093</v>
          </cell>
          <cell r="N123">
            <v>9.7436013608752887</v>
          </cell>
          <cell r="O123">
            <v>5838</v>
          </cell>
          <cell r="Q123">
            <v>45.662886194759487</v>
          </cell>
          <cell r="R123">
            <v>2864.0762124711323</v>
          </cell>
          <cell r="U123">
            <v>22.40184757505774</v>
          </cell>
          <cell r="V123">
            <v>2973.9237875288677</v>
          </cell>
          <cell r="X123">
            <v>23.261038619701743</v>
          </cell>
        </row>
        <row r="124">
          <cell r="A124" t="str">
            <v>Jan-Cil Zug</v>
          </cell>
          <cell r="C124">
            <v>13223</v>
          </cell>
          <cell r="D124">
            <v>8191</v>
          </cell>
          <cell r="E124">
            <v>8661</v>
          </cell>
          <cell r="G124">
            <v>5032</v>
          </cell>
          <cell r="H124">
            <v>61.433280429739966</v>
          </cell>
          <cell r="I124">
            <v>3677.1828746177366</v>
          </cell>
          <cell r="K124">
            <v>44.892966360856263</v>
          </cell>
          <cell r="L124">
            <v>1354.8171253822634</v>
          </cell>
          <cell r="N124">
            <v>16.540314068883699</v>
          </cell>
          <cell r="O124">
            <v>4562</v>
          </cell>
          <cell r="Q124">
            <v>52.672901512527424</v>
          </cell>
          <cell r="R124">
            <v>2201.9336086404069</v>
          </cell>
          <cell r="U124">
            <v>25.423549343498518</v>
          </cell>
          <cell r="V124">
            <v>2360.0663913595931</v>
          </cell>
          <cell r="X124">
            <v>27.249352169028903</v>
          </cell>
        </row>
        <row r="125">
          <cell r="A125" t="str">
            <v>Tasmanian Alkaloids</v>
          </cell>
          <cell r="C125">
            <v>14684</v>
          </cell>
          <cell r="D125">
            <v>10645</v>
          </cell>
          <cell r="E125">
            <v>9217</v>
          </cell>
          <cell r="G125">
            <v>4039</v>
          </cell>
          <cell r="H125">
            <v>37.942696101456079</v>
          </cell>
          <cell r="I125">
            <v>2252.7621698261828</v>
          </cell>
          <cell r="K125">
            <v>21.162631938245028</v>
          </cell>
          <cell r="L125">
            <v>1786.2378301738172</v>
          </cell>
          <cell r="N125">
            <v>16.780064163211051</v>
          </cell>
          <cell r="O125">
            <v>5467</v>
          </cell>
          <cell r="Q125">
            <v>59.314310513182164</v>
          </cell>
          <cell r="R125">
            <v>3362.1932450017739</v>
          </cell>
          <cell r="U125">
            <v>36.478173429551639</v>
          </cell>
          <cell r="V125">
            <v>2104.8067549982252</v>
          </cell>
          <cell r="X125">
            <v>22.836137083630526</v>
          </cell>
        </row>
        <row r="126">
          <cell r="A126" t="str">
            <v>Noramco USA</v>
          </cell>
          <cell r="C126">
            <v>15949</v>
          </cell>
          <cell r="D126">
            <v>30022</v>
          </cell>
          <cell r="E126">
            <v>23242</v>
          </cell>
          <cell r="G126">
            <v>-14073</v>
          </cell>
          <cell r="H126">
            <v>-46.875624542002534</v>
          </cell>
          <cell r="I126">
            <v>-14073</v>
          </cell>
          <cell r="K126">
            <v>-46.875624542002527</v>
          </cell>
          <cell r="L126">
            <v>0</v>
          </cell>
          <cell r="N126">
            <v>-2.7284841053187846E-14</v>
          </cell>
          <cell r="O126">
            <v>-7293</v>
          </cell>
          <cell r="Q126">
            <v>-31.378538852078137</v>
          </cell>
          <cell r="R126">
            <v>-7293</v>
          </cell>
          <cell r="U126">
            <v>-31.378538852078137</v>
          </cell>
          <cell r="V126">
            <v>0</v>
          </cell>
          <cell r="X126">
            <v>0</v>
          </cell>
        </row>
        <row r="127">
          <cell r="A127" t="str">
            <v>Subtot Sourcing</v>
          </cell>
          <cell r="B127" t="str">
            <v>Subtot Sourcing</v>
          </cell>
          <cell r="C127">
            <v>71794</v>
          </cell>
          <cell r="D127">
            <v>75458</v>
          </cell>
          <cell r="E127">
            <v>65934</v>
          </cell>
          <cell r="G127">
            <v>-3664</v>
          </cell>
          <cell r="H127">
            <v>-4.8556813061570674</v>
          </cell>
          <cell r="J127">
            <v>-9433.7309034487225</v>
          </cell>
          <cell r="L127">
            <v>-12.501962553272977</v>
          </cell>
          <cell r="N127">
            <v>5769.7309034487225</v>
          </cell>
          <cell r="Q127">
            <v>7.6462812471159083</v>
          </cell>
          <cell r="S127">
            <v>5860</v>
          </cell>
          <cell r="V127">
            <v>8.8876755543422217</v>
          </cell>
          <cell r="X127">
            <v>-3259.6717519361778</v>
          </cell>
          <cell r="Z127">
            <v>-4.9438404342769706</v>
          </cell>
          <cell r="AA127">
            <v>9119.6717519361791</v>
          </cell>
          <cell r="AC127">
            <v>13.83151598861919</v>
          </cell>
        </row>
        <row r="128">
          <cell r="A128" t="str">
            <v>Ttl Shetty</v>
          </cell>
          <cell r="B128" t="str">
            <v>Ttl Shetty</v>
          </cell>
          <cell r="C128">
            <v>105398</v>
          </cell>
          <cell r="D128">
            <v>97593</v>
          </cell>
          <cell r="E128">
            <v>94033</v>
          </cell>
          <cell r="G128">
            <v>7805</v>
          </cell>
          <cell r="H128">
            <v>7.9974998206838599</v>
          </cell>
          <cell r="J128">
            <v>-1868.6931052503642</v>
          </cell>
          <cell r="L128">
            <v>-1.9147819057210707</v>
          </cell>
          <cell r="N128">
            <v>9673.6931052503642</v>
          </cell>
          <cell r="Q128">
            <v>9.912281726404931</v>
          </cell>
          <cell r="S128">
            <v>11365</v>
          </cell>
          <cell r="V128">
            <v>12.086182510395286</v>
          </cell>
          <cell r="X128">
            <v>-4084.1372855511368</v>
          </cell>
          <cell r="Z128">
            <v>-4.3433021232451772</v>
          </cell>
          <cell r="AA128">
            <v>15449.137285551138</v>
          </cell>
          <cell r="AC128">
            <v>16.429484633640463</v>
          </cell>
        </row>
        <row r="129">
          <cell r="A129" t="str">
            <v>Total Shetty/Sourcings</v>
          </cell>
          <cell r="B129" t="str">
            <v>Total Shetty/Sourcings</v>
          </cell>
          <cell r="C129">
            <v>105398</v>
          </cell>
          <cell r="D129">
            <v>97593</v>
          </cell>
          <cell r="E129">
            <v>94033</v>
          </cell>
          <cell r="G129">
            <v>7805</v>
          </cell>
          <cell r="H129">
            <v>7.9974998206838599</v>
          </cell>
          <cell r="J129">
            <v>-1868.6931052503642</v>
          </cell>
          <cell r="L129">
            <v>-1.9147819057210707</v>
          </cell>
          <cell r="N129">
            <v>9673.6931052503642</v>
          </cell>
          <cell r="Q129">
            <v>9.912281726404931</v>
          </cell>
          <cell r="S129">
            <v>11365</v>
          </cell>
          <cell r="V129">
            <v>12.086182510395286</v>
          </cell>
          <cell r="X129">
            <v>-4084.1372855511368</v>
          </cell>
          <cell r="Z129">
            <v>-4.3433021232451772</v>
          </cell>
          <cell r="AA129">
            <v>15449.137285551138</v>
          </cell>
          <cell r="AC129">
            <v>16.429484633640463</v>
          </cell>
        </row>
        <row r="131">
          <cell r="A131" t="str">
            <v>Tibotec-Virco Belgium</v>
          </cell>
          <cell r="C131">
            <v>1498</v>
          </cell>
          <cell r="D131">
            <v>1399</v>
          </cell>
          <cell r="E131">
            <v>1142</v>
          </cell>
          <cell r="G131">
            <v>99</v>
          </cell>
          <cell r="H131">
            <v>7.0764832022873492</v>
          </cell>
          <cell r="I131">
            <v>-74.159025787965618</v>
          </cell>
          <cell r="K131">
            <v>-5.3008595988538678</v>
          </cell>
          <cell r="L131">
            <v>173.15902578796562</v>
          </cell>
          <cell r="N131">
            <v>12.377342801141218</v>
          </cell>
          <cell r="O131">
            <v>356</v>
          </cell>
          <cell r="Q131">
            <v>31.173380035026273</v>
          </cell>
          <cell r="R131">
            <v>44.889937106918239</v>
          </cell>
          <cell r="U131">
            <v>3.9308176100628929</v>
          </cell>
          <cell r="V131">
            <v>311.11006289308176</v>
          </cell>
          <cell r="X131">
            <v>27.242562424963381</v>
          </cell>
        </row>
        <row r="132">
          <cell r="A132" t="str">
            <v>Alza USA</v>
          </cell>
          <cell r="C132">
            <v>-40826</v>
          </cell>
          <cell r="D132">
            <v>40107</v>
          </cell>
          <cell r="E132">
            <v>49978</v>
          </cell>
          <cell r="G132">
            <v>-80933</v>
          </cell>
          <cell r="H132">
            <v>-201.79270451542121</v>
          </cell>
          <cell r="I132">
            <v>-80933</v>
          </cell>
          <cell r="K132">
            <v>-201.79270451542129</v>
          </cell>
          <cell r="L132">
            <v>0</v>
          </cell>
          <cell r="N132">
            <v>1.0913936421275138E-13</v>
          </cell>
          <cell r="O132">
            <v>-90804</v>
          </cell>
          <cell r="Q132">
            <v>-181.6879426947857</v>
          </cell>
          <cell r="R132">
            <v>-90804</v>
          </cell>
          <cell r="U132">
            <v>-181.68794269478573</v>
          </cell>
          <cell r="V132">
            <v>0</v>
          </cell>
          <cell r="X132">
            <v>3.637978807091713E-14</v>
          </cell>
        </row>
        <row r="133">
          <cell r="A133" t="str">
            <v>Total Peterson</v>
          </cell>
          <cell r="B133" t="str">
            <v>Total Peterson</v>
          </cell>
          <cell r="C133">
            <v>-39328</v>
          </cell>
          <cell r="D133">
            <v>41506</v>
          </cell>
          <cell r="E133">
            <v>51120</v>
          </cell>
          <cell r="G133">
            <v>-80834</v>
          </cell>
          <cell r="H133">
            <v>-194.75256589408761</v>
          </cell>
          <cell r="J133">
            <v>-81007.159025787972</v>
          </cell>
          <cell r="L133">
            <v>-195.16975624196013</v>
          </cell>
          <cell r="N133">
            <v>173.15902578797193</v>
          </cell>
          <cell r="Q133">
            <v>0.41719034787252895</v>
          </cell>
          <cell r="S133">
            <v>-90448</v>
          </cell>
          <cell r="V133">
            <v>-176.93270735524257</v>
          </cell>
          <cell r="X133">
            <v>-90759.110062893116</v>
          </cell>
          <cell r="Z133">
            <v>-177.54129511520563</v>
          </cell>
          <cell r="AA133">
            <v>311.11006289310757</v>
          </cell>
          <cell r="AC133">
            <v>0.60858775996301118</v>
          </cell>
        </row>
        <row r="134">
          <cell r="A134" t="str">
            <v>Ttl Pharm ex Corp + Grp E</v>
          </cell>
          <cell r="B134" t="str">
            <v>Ttl Pharm ex Corp + Grp E</v>
          </cell>
          <cell r="C134">
            <v>4724398</v>
          </cell>
          <cell r="D134">
            <v>4678935</v>
          </cell>
          <cell r="E134">
            <v>4118783</v>
          </cell>
          <cell r="G134">
            <v>45463</v>
          </cell>
          <cell r="H134">
            <v>0.97165273721477219</v>
          </cell>
          <cell r="J134">
            <v>-84074.765405345839</v>
          </cell>
          <cell r="L134">
            <v>-1.796878251254737</v>
          </cell>
          <cell r="N134">
            <v>129537.76540534584</v>
          </cell>
          <cell r="Q134">
            <v>2.7685309884695095</v>
          </cell>
          <cell r="S134">
            <v>605615</v>
          </cell>
          <cell r="V134">
            <v>14.703736516344755</v>
          </cell>
          <cell r="X134">
            <v>412073.99467626004</v>
          </cell>
          <cell r="Z134">
            <v>10.004751274254071</v>
          </cell>
          <cell r="AA134">
            <v>193541.00532373996</v>
          </cell>
          <cell r="AC134">
            <v>4.6989852420906812</v>
          </cell>
        </row>
        <row r="137">
          <cell r="A137" t="str">
            <v>Pharmaceutical Grp w/aj</v>
          </cell>
          <cell r="B137" t="str">
            <v>Pharmaceutical Grp w/aj</v>
          </cell>
          <cell r="C137">
            <v>4724398</v>
          </cell>
          <cell r="D137">
            <v>4678935</v>
          </cell>
          <cell r="E137">
            <v>4118783</v>
          </cell>
          <cell r="G137">
            <v>45463</v>
          </cell>
          <cell r="H137">
            <v>0.97165273721477219</v>
          </cell>
          <cell r="J137">
            <v>-84074.765405345839</v>
          </cell>
          <cell r="L137">
            <v>-1.796878251254737</v>
          </cell>
          <cell r="N137">
            <v>129537.76540534584</v>
          </cell>
          <cell r="Q137">
            <v>2.7685309884695095</v>
          </cell>
          <cell r="S137">
            <v>605615</v>
          </cell>
          <cell r="V137">
            <v>14.703736516344755</v>
          </cell>
          <cell r="X137">
            <v>412073.99467626004</v>
          </cell>
          <cell r="Z137">
            <v>10.004751274254071</v>
          </cell>
          <cell r="AA137">
            <v>193541.00532373996</v>
          </cell>
          <cell r="AC137">
            <v>4.6989852420906812</v>
          </cell>
        </row>
      </sheetData>
      <sheetData sheetId="10"/>
      <sheetData sheetId="11"/>
      <sheetData sheetId="12"/>
      <sheetData sheetId="13" refreshError="1">
        <row r="13">
          <cell r="A13" t="str">
            <v>Ortho-McNeil Pharm U</v>
          </cell>
          <cell r="C13">
            <v>319283</v>
          </cell>
          <cell r="D13">
            <v>259287</v>
          </cell>
          <cell r="E13">
            <v>239609</v>
          </cell>
          <cell r="G13">
            <v>59996</v>
          </cell>
          <cell r="H13">
            <v>23.138838430002274</v>
          </cell>
          <cell r="I13">
            <v>59996</v>
          </cell>
          <cell r="K13">
            <v>23.138838430002274</v>
          </cell>
          <cell r="L13">
            <v>0</v>
          </cell>
          <cell r="N13">
            <v>0</v>
          </cell>
          <cell r="O13">
            <v>79674</v>
          </cell>
          <cell r="Q13">
            <v>33.251672516474756</v>
          </cell>
          <cell r="R13">
            <v>79674</v>
          </cell>
          <cell r="U13">
            <v>33.251672516474763</v>
          </cell>
          <cell r="V13">
            <v>0</v>
          </cell>
          <cell r="X13">
            <v>-1.3642420526593923E-14</v>
          </cell>
        </row>
        <row r="14">
          <cell r="A14" t="str">
            <v>Total OMP</v>
          </cell>
          <cell r="B14" t="str">
            <v>Total OMP</v>
          </cell>
          <cell r="C14">
            <v>319283</v>
          </cell>
          <cell r="D14">
            <v>259287</v>
          </cell>
          <cell r="E14">
            <v>239609</v>
          </cell>
          <cell r="G14">
            <v>59996</v>
          </cell>
          <cell r="H14">
            <v>23.138838430002274</v>
          </cell>
          <cell r="J14">
            <v>59996</v>
          </cell>
          <cell r="L14">
            <v>23.138838430002274</v>
          </cell>
          <cell r="N14">
            <v>0</v>
          </cell>
          <cell r="Q14">
            <v>0</v>
          </cell>
          <cell r="S14">
            <v>79674</v>
          </cell>
          <cell r="V14">
            <v>33.251672516474756</v>
          </cell>
          <cell r="X14">
            <v>79674</v>
          </cell>
          <cell r="Z14">
            <v>33.251672516474756</v>
          </cell>
          <cell r="AA14">
            <v>0</v>
          </cell>
          <cell r="AC14">
            <v>0</v>
          </cell>
        </row>
        <row r="15">
          <cell r="A15" t="str">
            <v>Janssen USA</v>
          </cell>
          <cell r="C15">
            <v>203118</v>
          </cell>
          <cell r="D15">
            <v>185538</v>
          </cell>
          <cell r="E15">
            <v>184451</v>
          </cell>
          <cell r="G15">
            <v>17580</v>
          </cell>
          <cell r="H15">
            <v>9.4751479481292247</v>
          </cell>
          <cell r="I15">
            <v>17580</v>
          </cell>
          <cell r="K15">
            <v>9.4751479481292247</v>
          </cell>
          <cell r="L15">
            <v>0</v>
          </cell>
          <cell r="N15">
            <v>0</v>
          </cell>
          <cell r="O15">
            <v>18667</v>
          </cell>
          <cell r="Q15">
            <v>10.120302953087812</v>
          </cell>
          <cell r="R15">
            <v>18667</v>
          </cell>
          <cell r="U15">
            <v>10.120302953087814</v>
          </cell>
          <cell r="V15">
            <v>0</v>
          </cell>
          <cell r="X15">
            <v>0</v>
          </cell>
        </row>
        <row r="16">
          <cell r="A16" t="str">
            <v>Janssen CFC PR</v>
          </cell>
          <cell r="C16">
            <v>30476</v>
          </cell>
          <cell r="D16">
            <v>31094</v>
          </cell>
          <cell r="E16">
            <v>30656</v>
          </cell>
          <cell r="G16">
            <v>-618</v>
          </cell>
          <cell r="H16">
            <v>-1.987521708368174</v>
          </cell>
          <cell r="I16">
            <v>-618</v>
          </cell>
          <cell r="K16">
            <v>-1.987521708368174</v>
          </cell>
          <cell r="L16">
            <v>0</v>
          </cell>
          <cell r="N16">
            <v>0</v>
          </cell>
          <cell r="O16">
            <v>-180</v>
          </cell>
          <cell r="Q16">
            <v>-0.58716075156576197</v>
          </cell>
          <cell r="R16">
            <v>-180</v>
          </cell>
          <cell r="U16">
            <v>-0.58716075156576197</v>
          </cell>
          <cell r="V16">
            <v>0</v>
          </cell>
          <cell r="X16">
            <v>0</v>
          </cell>
        </row>
        <row r="17">
          <cell r="A17" t="str">
            <v>Ttl Janssen USA</v>
          </cell>
          <cell r="B17" t="str">
            <v>Ttl Janssen USA</v>
          </cell>
          <cell r="C17">
            <v>233594</v>
          </cell>
          <cell r="D17">
            <v>216632</v>
          </cell>
          <cell r="E17">
            <v>215107</v>
          </cell>
          <cell r="G17">
            <v>16962</v>
          </cell>
          <cell r="H17">
            <v>7.8298681635215477</v>
          </cell>
          <cell r="J17">
            <v>16962</v>
          </cell>
          <cell r="L17">
            <v>7.8298681635215477</v>
          </cell>
          <cell r="N17">
            <v>0</v>
          </cell>
          <cell r="Q17">
            <v>0</v>
          </cell>
          <cell r="S17">
            <v>18487</v>
          </cell>
          <cell r="V17">
            <v>8.5943274742337543</v>
          </cell>
          <cell r="X17">
            <v>18487</v>
          </cell>
          <cell r="Z17">
            <v>8.5943274742337543</v>
          </cell>
          <cell r="AA17">
            <v>0</v>
          </cell>
          <cell r="AC17">
            <v>0</v>
          </cell>
        </row>
        <row r="18">
          <cell r="A18" t="str">
            <v>Jan-Ortho Canada</v>
          </cell>
          <cell r="C18">
            <v>6459</v>
          </cell>
          <cell r="D18">
            <v>1292</v>
          </cell>
          <cell r="E18">
            <v>7549</v>
          </cell>
          <cell r="G18">
            <v>5167</v>
          </cell>
          <cell r="H18">
            <v>399.92260061919507</v>
          </cell>
          <cell r="I18">
            <v>4607.166015625</v>
          </cell>
          <cell r="K18">
            <v>356.591796875</v>
          </cell>
          <cell r="L18">
            <v>559.833984375</v>
          </cell>
          <cell r="N18">
            <v>43.330803744195073</v>
          </cell>
          <cell r="O18">
            <v>-1090</v>
          </cell>
          <cell r="Q18">
            <v>-14.438998542853358</v>
          </cell>
          <cell r="R18">
            <v>-1641.3341702234495</v>
          </cell>
          <cell r="U18">
            <v>-21.742405222194321</v>
          </cell>
          <cell r="V18">
            <v>551.33417022344975</v>
          </cell>
          <cell r="X18">
            <v>7.3034066793409629</v>
          </cell>
        </row>
        <row r="19">
          <cell r="A19" t="str">
            <v>JOI Canada</v>
          </cell>
          <cell r="B19" t="str">
            <v>JOI Canada</v>
          </cell>
          <cell r="C19">
            <v>6459</v>
          </cell>
          <cell r="D19">
            <v>1292</v>
          </cell>
          <cell r="E19">
            <v>7549</v>
          </cell>
          <cell r="G19">
            <v>5167</v>
          </cell>
          <cell r="H19">
            <v>399.92260061919507</v>
          </cell>
          <cell r="J19">
            <v>4607.166015625</v>
          </cell>
          <cell r="L19">
            <v>356.591796875</v>
          </cell>
          <cell r="N19">
            <v>559.833984375</v>
          </cell>
          <cell r="Q19">
            <v>43.330803744195073</v>
          </cell>
          <cell r="S19">
            <v>-1090</v>
          </cell>
          <cell r="V19">
            <v>-14.438998542853358</v>
          </cell>
          <cell r="X19">
            <v>-1641.3341702234495</v>
          </cell>
          <cell r="Z19">
            <v>-21.742405222194328</v>
          </cell>
          <cell r="AA19">
            <v>551.33417022344975</v>
          </cell>
          <cell r="AC19">
            <v>7.3034066793409762</v>
          </cell>
        </row>
        <row r="20">
          <cell r="A20" t="str">
            <v>Ortho Biotech Int'l</v>
          </cell>
          <cell r="C20">
            <v>-3704</v>
          </cell>
          <cell r="D20">
            <v>-1390</v>
          </cell>
          <cell r="E20">
            <v>-932</v>
          </cell>
          <cell r="G20">
            <v>-2314</v>
          </cell>
          <cell r="H20">
            <v>-166.4748201438849</v>
          </cell>
          <cell r="I20">
            <v>-2314</v>
          </cell>
          <cell r="K20">
            <v>-166.4748201438849</v>
          </cell>
          <cell r="L20">
            <v>0</v>
          </cell>
          <cell r="N20">
            <v>0</v>
          </cell>
          <cell r="O20">
            <v>-2772</v>
          </cell>
          <cell r="Q20">
            <v>-297.42489270386267</v>
          </cell>
          <cell r="R20">
            <v>-2772</v>
          </cell>
          <cell r="U20">
            <v>-297.42489270386267</v>
          </cell>
          <cell r="V20">
            <v>0</v>
          </cell>
          <cell r="X20">
            <v>0</v>
          </cell>
        </row>
        <row r="21">
          <cell r="A21" t="str">
            <v>Alza Sourcing USA</v>
          </cell>
          <cell r="C21">
            <v>86935</v>
          </cell>
          <cell r="D21">
            <v>0</v>
          </cell>
          <cell r="E21">
            <v>0</v>
          </cell>
          <cell r="G21">
            <v>86935</v>
          </cell>
          <cell r="H21">
            <v>0</v>
          </cell>
          <cell r="I21">
            <v>86935</v>
          </cell>
          <cell r="K21">
            <v>0</v>
          </cell>
          <cell r="L21">
            <v>0</v>
          </cell>
          <cell r="N21">
            <v>0</v>
          </cell>
          <cell r="O21">
            <v>86935</v>
          </cell>
          <cell r="Q21">
            <v>0</v>
          </cell>
          <cell r="R21">
            <v>86935</v>
          </cell>
          <cell r="U21">
            <v>0</v>
          </cell>
          <cell r="V21">
            <v>0</v>
          </cell>
          <cell r="X21">
            <v>0</v>
          </cell>
        </row>
        <row r="22">
          <cell r="A22" t="str">
            <v>Ttl Norton</v>
          </cell>
          <cell r="B22" t="str">
            <v>Ttl Norton</v>
          </cell>
          <cell r="C22">
            <v>642567</v>
          </cell>
          <cell r="D22">
            <v>475821</v>
          </cell>
          <cell r="E22">
            <v>461333</v>
          </cell>
          <cell r="G22">
            <v>166746</v>
          </cell>
          <cell r="H22">
            <v>35.043850523621281</v>
          </cell>
          <cell r="J22">
            <v>166186.166015625</v>
          </cell>
          <cell r="L22">
            <v>34.926194097281339</v>
          </cell>
          <cell r="N22">
            <v>559.833984375</v>
          </cell>
          <cell r="Q22">
            <v>0.11765642633994502</v>
          </cell>
          <cell r="S22">
            <v>181234</v>
          </cell>
          <cell r="V22">
            <v>39.284854974606198</v>
          </cell>
          <cell r="X22">
            <v>180682.66582977655</v>
          </cell>
          <cell r="Z22">
            <v>39.165346036328749</v>
          </cell>
          <cell r="AA22">
            <v>551.33417022347453</v>
          </cell>
          <cell r="AC22">
            <v>0.11950893827744949</v>
          </cell>
        </row>
        <row r="23">
          <cell r="A23" t="str">
            <v>Ortho Biotech Canada</v>
          </cell>
          <cell r="C23">
            <v>2063</v>
          </cell>
          <cell r="D23">
            <v>-786</v>
          </cell>
          <cell r="E23">
            <v>1868</v>
          </cell>
          <cell r="G23">
            <v>2849</v>
          </cell>
          <cell r="H23">
            <v>362.46819338422392</v>
          </cell>
          <cell r="I23">
            <v>2657.0080256821821</v>
          </cell>
          <cell r="K23">
            <v>338.0417335473515</v>
          </cell>
          <cell r="L23">
            <v>191.99197431781795</v>
          </cell>
          <cell r="N23">
            <v>24.426459836872311</v>
          </cell>
          <cell r="O23">
            <v>195</v>
          </cell>
          <cell r="Q23">
            <v>10.4389721627409</v>
          </cell>
          <cell r="R23">
            <v>6.9536379018612529</v>
          </cell>
          <cell r="U23">
            <v>0.37225042301184436</v>
          </cell>
          <cell r="V23">
            <v>188.04636209813876</v>
          </cell>
          <cell r="X23">
            <v>10.066721739729056</v>
          </cell>
        </row>
        <row r="24">
          <cell r="A24" t="str">
            <v>OBI Canada</v>
          </cell>
          <cell r="B24" t="str">
            <v>OBI Canada</v>
          </cell>
          <cell r="C24">
            <v>2063</v>
          </cell>
          <cell r="D24">
            <v>-786</v>
          </cell>
          <cell r="E24">
            <v>1868</v>
          </cell>
          <cell r="G24">
            <v>2849</v>
          </cell>
          <cell r="H24">
            <v>362.46819338422392</v>
          </cell>
          <cell r="J24">
            <v>2657.0080256821821</v>
          </cell>
          <cell r="L24">
            <v>338.04173354735138</v>
          </cell>
          <cell r="N24">
            <v>191.99197431781795</v>
          </cell>
          <cell r="Q24">
            <v>24.426459836872528</v>
          </cell>
          <cell r="S24">
            <v>195</v>
          </cell>
          <cell r="V24">
            <v>10.4389721627409</v>
          </cell>
          <cell r="X24">
            <v>6.9536379018612529</v>
          </cell>
          <cell r="Z24">
            <v>0.37225042301184436</v>
          </cell>
          <cell r="AA24">
            <v>188.04636209813876</v>
          </cell>
          <cell r="AC24">
            <v>10.066721739729056</v>
          </cell>
        </row>
        <row r="25">
          <cell r="A25" t="str">
            <v>Ortho Biotech France</v>
          </cell>
          <cell r="C25">
            <v>-2887</v>
          </cell>
          <cell r="D25">
            <v>-1648</v>
          </cell>
          <cell r="E25">
            <v>-1129</v>
          </cell>
          <cell r="G25">
            <v>-1239</v>
          </cell>
          <cell r="H25">
            <v>-75.182038834951456</v>
          </cell>
          <cell r="I25">
            <v>-892.24847746650448</v>
          </cell>
          <cell r="K25">
            <v>-54.141291108404396</v>
          </cell>
          <cell r="L25">
            <v>-346.75152253349557</v>
          </cell>
          <cell r="N25">
            <v>-21.04074772654706</v>
          </cell>
          <cell r="O25">
            <v>-1758</v>
          </cell>
          <cell r="Q25">
            <v>-155.71302037201065</v>
          </cell>
          <cell r="R25">
            <v>-1158.8294635708567</v>
          </cell>
          <cell r="U25">
            <v>-102.64211369095278</v>
          </cell>
          <cell r="V25">
            <v>-599.17053642914345</v>
          </cell>
          <cell r="X25">
            <v>-53.070906681057878</v>
          </cell>
        </row>
        <row r="26">
          <cell r="A26" t="str">
            <v>Ortho Biotech German</v>
          </cell>
          <cell r="C26">
            <v>155</v>
          </cell>
          <cell r="D26">
            <v>-239</v>
          </cell>
          <cell r="E26">
            <v>-210</v>
          </cell>
          <cell r="G26">
            <v>394</v>
          </cell>
          <cell r="H26">
            <v>164.85355648535565</v>
          </cell>
          <cell r="I26">
            <v>412.91063829787237</v>
          </cell>
          <cell r="K26">
            <v>172.76595744680853</v>
          </cell>
          <cell r="L26">
            <v>-18.910638297872428</v>
          </cell>
          <cell r="N26">
            <v>-7.9124009614529136</v>
          </cell>
          <cell r="O26">
            <v>365</v>
          </cell>
          <cell r="Q26">
            <v>173.8095238095238</v>
          </cell>
          <cell r="R26">
            <v>372.48868778280541</v>
          </cell>
          <cell r="U26">
            <v>177.37556561085975</v>
          </cell>
          <cell r="V26">
            <v>-7.4886877828053553</v>
          </cell>
          <cell r="X26">
            <v>-3.5660418013359596</v>
          </cell>
        </row>
        <row r="27">
          <cell r="A27" t="str">
            <v>Ortho Biotech Italy</v>
          </cell>
          <cell r="C27">
            <v>-254</v>
          </cell>
          <cell r="D27">
            <v>154</v>
          </cell>
          <cell r="E27">
            <v>-45</v>
          </cell>
          <cell r="G27">
            <v>-408</v>
          </cell>
          <cell r="H27">
            <v>-264.93506493506493</v>
          </cell>
          <cell r="I27">
            <v>-385.50993377483445</v>
          </cell>
          <cell r="K27">
            <v>-250.33112582781459</v>
          </cell>
          <cell r="L27">
            <v>-22.490066225165574</v>
          </cell>
          <cell r="N27">
            <v>-14.603939107250335</v>
          </cell>
          <cell r="O27">
            <v>-209</v>
          </cell>
          <cell r="Q27">
            <v>-464.44444444444451</v>
          </cell>
          <cell r="R27">
            <v>-192.55813953488374</v>
          </cell>
          <cell r="U27">
            <v>-427.90697674418607</v>
          </cell>
          <cell r="V27">
            <v>-16.441860465116225</v>
          </cell>
          <cell r="X27">
            <v>-36.537467700258638</v>
          </cell>
        </row>
        <row r="28">
          <cell r="A28" t="str">
            <v>Ortho Biotech UK</v>
          </cell>
          <cell r="C28">
            <v>2408</v>
          </cell>
          <cell r="D28">
            <v>175</v>
          </cell>
          <cell r="E28">
            <v>-188</v>
          </cell>
          <cell r="G28">
            <v>2233</v>
          </cell>
          <cell r="H28">
            <v>1276</v>
          </cell>
          <cell r="I28">
            <v>2206.5909090909095</v>
          </cell>
          <cell r="K28">
            <v>1260.909090909091</v>
          </cell>
          <cell r="L28">
            <v>26.409090909090594</v>
          </cell>
          <cell r="N28">
            <v>15.090909090908973</v>
          </cell>
          <cell r="O28">
            <v>2596</v>
          </cell>
          <cell r="Q28">
            <v>1380.8510638297873</v>
          </cell>
          <cell r="R28">
            <v>2533.3000000000002</v>
          </cell>
          <cell r="U28">
            <v>1347.5</v>
          </cell>
          <cell r="V28">
            <v>62.7</v>
          </cell>
          <cell r="X28">
            <v>33.351063829787307</v>
          </cell>
        </row>
        <row r="29">
          <cell r="A29" t="str">
            <v>OBI Europe</v>
          </cell>
          <cell r="B29" t="str">
            <v>OBI Europe</v>
          </cell>
          <cell r="C29">
            <v>-578</v>
          </cell>
          <cell r="D29">
            <v>-1558</v>
          </cell>
          <cell r="E29">
            <v>-1572</v>
          </cell>
          <cell r="G29">
            <v>980</v>
          </cell>
          <cell r="H29">
            <v>62.90115532734275</v>
          </cell>
          <cell r="J29">
            <v>1341.7431361474428</v>
          </cell>
          <cell r="L29">
            <v>86.119585118577874</v>
          </cell>
          <cell r="N29">
            <v>-361.74313614744318</v>
          </cell>
          <cell r="Q29">
            <v>-23.218429791235121</v>
          </cell>
          <cell r="S29">
            <v>994</v>
          </cell>
          <cell r="V29">
            <v>63.231552162849866</v>
          </cell>
          <cell r="X29">
            <v>1554.4010846770652</v>
          </cell>
          <cell r="Z29">
            <v>98.880476124495218</v>
          </cell>
          <cell r="AA29">
            <v>-560.40108467706477</v>
          </cell>
          <cell r="AC29">
            <v>-35.648923961645373</v>
          </cell>
        </row>
        <row r="30">
          <cell r="A30" t="str">
            <v>Ortho Biotech Manati</v>
          </cell>
          <cell r="C30">
            <v>29788</v>
          </cell>
          <cell r="D30">
            <v>41704</v>
          </cell>
          <cell r="E30">
            <v>44446</v>
          </cell>
          <cell r="G30">
            <v>-11916</v>
          </cell>
          <cell r="H30">
            <v>-28.572798772300018</v>
          </cell>
          <cell r="I30">
            <v>-11916</v>
          </cell>
          <cell r="K30">
            <v>-28.572798772300018</v>
          </cell>
          <cell r="L30">
            <v>0</v>
          </cell>
          <cell r="N30">
            <v>0</v>
          </cell>
          <cell r="O30">
            <v>-14658</v>
          </cell>
          <cell r="Q30">
            <v>-32.979345722899701</v>
          </cell>
          <cell r="R30">
            <v>-14658</v>
          </cell>
          <cell r="U30">
            <v>-32.979345722899701</v>
          </cell>
          <cell r="V30">
            <v>-2.3283064365386963E-12</v>
          </cell>
          <cell r="X30">
            <v>0</v>
          </cell>
        </row>
        <row r="31">
          <cell r="A31" t="str">
            <v>Ortho Biotech Zug</v>
          </cell>
          <cell r="C31">
            <v>23470</v>
          </cell>
          <cell r="D31">
            <v>30490</v>
          </cell>
          <cell r="E31">
            <v>30296</v>
          </cell>
          <cell r="G31">
            <v>-7020</v>
          </cell>
          <cell r="H31">
            <v>-23.023942276156117</v>
          </cell>
          <cell r="I31">
            <v>-9445.2063888523735</v>
          </cell>
          <cell r="K31">
            <v>-30.978046536085184</v>
          </cell>
          <cell r="L31">
            <v>2425.206388852373</v>
          </cell>
          <cell r="N31">
            <v>7.9541042599290677</v>
          </cell>
          <cell r="O31">
            <v>-6826</v>
          </cell>
          <cell r="Q31">
            <v>-22.531027198310007</v>
          </cell>
          <cell r="R31">
            <v>-10899.688818436774</v>
          </cell>
          <cell r="U31">
            <v>-35.977319839044014</v>
          </cell>
          <cell r="V31">
            <v>4073.6888184367749</v>
          </cell>
          <cell r="X31">
            <v>13.44629264073401</v>
          </cell>
        </row>
        <row r="32">
          <cell r="A32" t="str">
            <v>OBII Sourcing</v>
          </cell>
          <cell r="B32" t="str">
            <v>OBII Sourcing</v>
          </cell>
          <cell r="C32">
            <v>53258</v>
          </cell>
          <cell r="D32">
            <v>72194</v>
          </cell>
          <cell r="E32">
            <v>74742</v>
          </cell>
          <cell r="G32">
            <v>-18936</v>
          </cell>
          <cell r="H32">
            <v>-26.229326536831319</v>
          </cell>
          <cell r="J32">
            <v>-21361.206388852373</v>
          </cell>
          <cell r="L32">
            <v>-29.588617321179562</v>
          </cell>
          <cell r="N32">
            <v>2425.206388852373</v>
          </cell>
          <cell r="Q32">
            <v>3.35929078434825</v>
          </cell>
          <cell r="S32">
            <v>-21484</v>
          </cell>
          <cell r="V32">
            <v>-28.74421342752402</v>
          </cell>
          <cell r="X32">
            <v>-25557.688818436774</v>
          </cell>
          <cell r="Z32">
            <v>-34.194547668562215</v>
          </cell>
          <cell r="AA32">
            <v>4073.6888184367681</v>
          </cell>
          <cell r="AC32">
            <v>5.4503342410381856</v>
          </cell>
        </row>
        <row r="33">
          <cell r="A33" t="str">
            <v>Ttl Webb</v>
          </cell>
          <cell r="B33" t="str">
            <v>Ttl Webb</v>
          </cell>
          <cell r="C33">
            <v>54743</v>
          </cell>
          <cell r="D33">
            <v>69850</v>
          </cell>
          <cell r="E33">
            <v>75038</v>
          </cell>
          <cell r="G33">
            <v>-15107</v>
          </cell>
          <cell r="H33">
            <v>-21.627773801002146</v>
          </cell>
          <cell r="J33">
            <v>-17362.45522702275</v>
          </cell>
          <cell r="L33">
            <v>-24.856771978557983</v>
          </cell>
          <cell r="N33">
            <v>2255.4552270227487</v>
          </cell>
          <cell r="Q33">
            <v>3.228998177555841</v>
          </cell>
          <cell r="S33">
            <v>-20295</v>
          </cell>
          <cell r="V33">
            <v>-27.046296543084836</v>
          </cell>
          <cell r="X33">
            <v>-23996.334095857848</v>
          </cell>
          <cell r="Z33">
            <v>-31.978909480340427</v>
          </cell>
          <cell r="AA33">
            <v>3701.3340958578465</v>
          </cell>
          <cell r="AC33">
            <v>4.9326129372555849</v>
          </cell>
        </row>
        <row r="34">
          <cell r="A34" t="str">
            <v>Ortho Biotech USA</v>
          </cell>
          <cell r="C34">
            <v>292577</v>
          </cell>
          <cell r="D34">
            <v>350560</v>
          </cell>
          <cell r="E34">
            <v>328863</v>
          </cell>
          <cell r="G34">
            <v>-57983</v>
          </cell>
          <cell r="H34">
            <v>-16.540107256960294</v>
          </cell>
          <cell r="I34">
            <v>-57983</v>
          </cell>
          <cell r="K34">
            <v>-16.540107256960294</v>
          </cell>
          <cell r="L34">
            <v>0</v>
          </cell>
          <cell r="N34">
            <v>0</v>
          </cell>
          <cell r="O34">
            <v>-36286</v>
          </cell>
          <cell r="Q34">
            <v>-11.033773942340732</v>
          </cell>
          <cell r="R34">
            <v>-36286</v>
          </cell>
          <cell r="U34">
            <v>-11.033773942340732</v>
          </cell>
          <cell r="V34">
            <v>-4.6566128730773927E-12</v>
          </cell>
          <cell r="X34">
            <v>0</v>
          </cell>
        </row>
        <row r="35">
          <cell r="A35" t="str">
            <v>Total OBI USA</v>
          </cell>
          <cell r="B35" t="str">
            <v>Total OBI USA</v>
          </cell>
          <cell r="C35">
            <v>292577</v>
          </cell>
          <cell r="D35">
            <v>350560</v>
          </cell>
          <cell r="E35">
            <v>328863</v>
          </cell>
          <cell r="G35">
            <v>-57983</v>
          </cell>
          <cell r="H35">
            <v>-16.540107256960294</v>
          </cell>
          <cell r="J35">
            <v>-57983</v>
          </cell>
          <cell r="L35">
            <v>-16.540107256960294</v>
          </cell>
          <cell r="N35">
            <v>0</v>
          </cell>
          <cell r="Q35">
            <v>0</v>
          </cell>
          <cell r="S35">
            <v>-36286</v>
          </cell>
          <cell r="V35">
            <v>-11.033773942340732</v>
          </cell>
          <cell r="X35">
            <v>-36286</v>
          </cell>
          <cell r="Z35">
            <v>-11.033773942340732</v>
          </cell>
          <cell r="AA35">
            <v>-4.6566128730773927E-12</v>
          </cell>
          <cell r="AC35">
            <v>0</v>
          </cell>
        </row>
        <row r="36">
          <cell r="A36" t="str">
            <v>Centocor USA</v>
          </cell>
          <cell r="C36">
            <v>152951</v>
          </cell>
          <cell r="D36">
            <v>145193</v>
          </cell>
          <cell r="E36">
            <v>126338</v>
          </cell>
          <cell r="G36">
            <v>7758</v>
          </cell>
          <cell r="H36">
            <v>5.3432328004793623</v>
          </cell>
          <cell r="I36">
            <v>7758</v>
          </cell>
          <cell r="K36">
            <v>5.3432328004793623</v>
          </cell>
          <cell r="L36">
            <v>0</v>
          </cell>
          <cell r="N36">
            <v>0</v>
          </cell>
          <cell r="O36">
            <v>26613</v>
          </cell>
          <cell r="Q36">
            <v>21.064921084709272</v>
          </cell>
          <cell r="R36">
            <v>26613</v>
          </cell>
          <cell r="U36">
            <v>21.064921084709269</v>
          </cell>
          <cell r="V36">
            <v>4.6566128730773927E-12</v>
          </cell>
          <cell r="X36">
            <v>0</v>
          </cell>
        </row>
        <row r="37">
          <cell r="A37" t="str">
            <v>Scios Inc USA</v>
          </cell>
          <cell r="C37">
            <v>-489</v>
          </cell>
          <cell r="D37">
            <v>0</v>
          </cell>
          <cell r="E37">
            <v>0</v>
          </cell>
          <cell r="G37">
            <v>-489</v>
          </cell>
          <cell r="H37">
            <v>0</v>
          </cell>
          <cell r="I37">
            <v>-489</v>
          </cell>
          <cell r="K37">
            <v>0</v>
          </cell>
          <cell r="L37">
            <v>0</v>
          </cell>
          <cell r="N37">
            <v>0</v>
          </cell>
          <cell r="O37">
            <v>-489</v>
          </cell>
          <cell r="Q37">
            <v>0</v>
          </cell>
          <cell r="R37">
            <v>-489</v>
          </cell>
          <cell r="U37">
            <v>0</v>
          </cell>
          <cell r="V37">
            <v>0</v>
          </cell>
          <cell r="X37">
            <v>0</v>
          </cell>
        </row>
        <row r="38">
          <cell r="A38" t="str">
            <v>Ttl Scodari</v>
          </cell>
          <cell r="B38" t="str">
            <v>Ttl Scodari</v>
          </cell>
          <cell r="C38">
            <v>499782</v>
          </cell>
          <cell r="D38">
            <v>565603</v>
          </cell>
          <cell r="E38">
            <v>530239</v>
          </cell>
          <cell r="G38">
            <v>-65821</v>
          </cell>
          <cell r="H38">
            <v>-11.63731451212246</v>
          </cell>
          <cell r="J38">
            <v>-68076.455227022758</v>
          </cell>
          <cell r="L38">
            <v>-12.036084537568357</v>
          </cell>
          <cell r="N38">
            <v>2255.4552270227578</v>
          </cell>
          <cell r="Q38">
            <v>0.39877002544589912</v>
          </cell>
          <cell r="S38">
            <v>-30457</v>
          </cell>
          <cell r="V38">
            <v>-5.7440135486073265</v>
          </cell>
          <cell r="X38">
            <v>-34158.334095857848</v>
          </cell>
          <cell r="Z38">
            <v>-6.442063691252029</v>
          </cell>
          <cell r="AA38">
            <v>3701.3340958578465</v>
          </cell>
          <cell r="AC38">
            <v>0.69805014264470178</v>
          </cell>
        </row>
        <row r="39">
          <cell r="A39" t="str">
            <v>Jan-Cil Denmark</v>
          </cell>
          <cell r="C39">
            <v>560</v>
          </cell>
          <cell r="D39">
            <v>402</v>
          </cell>
          <cell r="E39">
            <v>140</v>
          </cell>
          <cell r="G39">
            <v>158</v>
          </cell>
          <cell r="H39">
            <v>39.303482587064686</v>
          </cell>
          <cell r="I39">
            <v>98.492676431424769</v>
          </cell>
          <cell r="K39">
            <v>24.500665778961388</v>
          </cell>
          <cell r="L39">
            <v>59.507323568575231</v>
          </cell>
          <cell r="N39">
            <v>14.802816808103294</v>
          </cell>
          <cell r="O39">
            <v>420</v>
          </cell>
          <cell r="Q39">
            <v>300</v>
          </cell>
          <cell r="R39">
            <v>302.97800338409473</v>
          </cell>
          <cell r="U39">
            <v>216.41285956006766</v>
          </cell>
          <cell r="V39">
            <v>117.02199661590527</v>
          </cell>
          <cell r="X39">
            <v>83.587140439932298</v>
          </cell>
        </row>
        <row r="40">
          <cell r="A40" t="str">
            <v>Jan-Cil Finland</v>
          </cell>
          <cell r="C40">
            <v>1054</v>
          </cell>
          <cell r="D40">
            <v>579</v>
          </cell>
          <cell r="E40">
            <v>568</v>
          </cell>
          <cell r="G40">
            <v>475</v>
          </cell>
          <cell r="H40">
            <v>82.037996545768564</v>
          </cell>
          <cell r="I40">
            <v>372.28596187175049</v>
          </cell>
          <cell r="K40">
            <v>64.298093587521677</v>
          </cell>
          <cell r="L40">
            <v>102.71403812824953</v>
          </cell>
          <cell r="N40">
            <v>17.739902958246866</v>
          </cell>
          <cell r="O40">
            <v>486</v>
          </cell>
          <cell r="Q40">
            <v>85.563380281690158</v>
          </cell>
          <cell r="R40">
            <v>288.06359300476947</v>
          </cell>
          <cell r="U40">
            <v>50.715421303656598</v>
          </cell>
          <cell r="V40">
            <v>197.93640699523053</v>
          </cell>
          <cell r="X40">
            <v>34.847958978033589</v>
          </cell>
        </row>
        <row r="41">
          <cell r="A41" t="str">
            <v>Jan-Cil Norway</v>
          </cell>
          <cell r="C41">
            <v>599</v>
          </cell>
          <cell r="D41">
            <v>881</v>
          </cell>
          <cell r="E41">
            <v>432</v>
          </cell>
          <cell r="G41">
            <v>-282</v>
          </cell>
          <cell r="H41">
            <v>-32.009080590238362</v>
          </cell>
          <cell r="I41">
            <v>-314.15923762680603</v>
          </cell>
          <cell r="K41">
            <v>-35.659391331079007</v>
          </cell>
          <cell r="L41">
            <v>32.159237626805989</v>
          </cell>
          <cell r="N41">
            <v>3.650310740840637</v>
          </cell>
          <cell r="O41">
            <v>167</v>
          </cell>
          <cell r="Q41">
            <v>38.657407407407405</v>
          </cell>
          <cell r="R41">
            <v>54.116129032258073</v>
          </cell>
          <cell r="U41">
            <v>12.526881720430111</v>
          </cell>
          <cell r="V41">
            <v>112.88387096774193</v>
          </cell>
          <cell r="X41">
            <v>26.130525686977293</v>
          </cell>
        </row>
        <row r="42">
          <cell r="A42" t="str">
            <v>Jan-Cil Sweden</v>
          </cell>
          <cell r="C42">
            <v>-109</v>
          </cell>
          <cell r="D42">
            <v>602</v>
          </cell>
          <cell r="E42">
            <v>431</v>
          </cell>
          <cell r="G42">
            <v>-711</v>
          </cell>
          <cell r="H42">
            <v>-118.10631229235882</v>
          </cell>
          <cell r="I42">
            <v>-701.64903225806438</v>
          </cell>
          <cell r="K42">
            <v>-116.55299539170505</v>
          </cell>
          <cell r="L42">
            <v>-9.3509677419357473</v>
          </cell>
          <cell r="N42">
            <v>-1.5533169006537901</v>
          </cell>
          <cell r="O42">
            <v>-540</v>
          </cell>
          <cell r="Q42">
            <v>-125.29002320185613</v>
          </cell>
          <cell r="R42">
            <v>-519.48605395518985</v>
          </cell>
          <cell r="U42">
            <v>-120.53040695016006</v>
          </cell>
          <cell r="V42">
            <v>-20.513946044810293</v>
          </cell>
          <cell r="X42">
            <v>-4.7596162516961158</v>
          </cell>
        </row>
        <row r="43">
          <cell r="A43" t="str">
            <v>Ttl Scandanavia</v>
          </cell>
          <cell r="B43" t="str">
            <v>Ttl Scandanavia</v>
          </cell>
          <cell r="C43">
            <v>2104</v>
          </cell>
          <cell r="D43">
            <v>2464</v>
          </cell>
          <cell r="E43">
            <v>1571</v>
          </cell>
          <cell r="G43">
            <v>-360</v>
          </cell>
          <cell r="H43">
            <v>-14.610389610389612</v>
          </cell>
          <cell r="J43">
            <v>-545.02963158169518</v>
          </cell>
          <cell r="L43">
            <v>-22.119709073932437</v>
          </cell>
          <cell r="N43">
            <v>185.02963158169521</v>
          </cell>
          <cell r="Q43">
            <v>7.5093194635428295</v>
          </cell>
          <cell r="S43">
            <v>533</v>
          </cell>
          <cell r="V43">
            <v>33.927434754933167</v>
          </cell>
          <cell r="X43">
            <v>125.67167146593252</v>
          </cell>
          <cell r="Z43">
            <v>7.9994698577932866</v>
          </cell>
          <cell r="AA43">
            <v>407.32832853406751</v>
          </cell>
          <cell r="AC43">
            <v>25.927964897139876</v>
          </cell>
        </row>
        <row r="44">
          <cell r="A44" t="str">
            <v>Jan-Cil Poland</v>
          </cell>
          <cell r="C44">
            <v>1386</v>
          </cell>
          <cell r="D44">
            <v>-1568</v>
          </cell>
          <cell r="E44">
            <v>-1529</v>
          </cell>
          <cell r="G44">
            <v>2954</v>
          </cell>
          <cell r="H44">
            <v>188.39285714285714</v>
          </cell>
          <cell r="I44">
            <v>2925.7113167722036</v>
          </cell>
          <cell r="K44">
            <v>186.58873193700279</v>
          </cell>
          <cell r="L44">
            <v>28.288683227796575</v>
          </cell>
          <cell r="N44">
            <v>1.8041252058543615</v>
          </cell>
          <cell r="O44">
            <v>2915</v>
          </cell>
          <cell r="Q44">
            <v>190.64748201438852</v>
          </cell>
          <cell r="R44">
            <v>2857.9043350717075</v>
          </cell>
          <cell r="U44">
            <v>186.91329856584093</v>
          </cell>
          <cell r="V44">
            <v>57.095664928292393</v>
          </cell>
          <cell r="X44">
            <v>3.7341834485475922</v>
          </cell>
        </row>
        <row r="45">
          <cell r="A45" t="str">
            <v>Jan-Cil Czech Rep</v>
          </cell>
          <cell r="C45">
            <v>-560</v>
          </cell>
          <cell r="D45">
            <v>-161</v>
          </cell>
          <cell r="E45">
            <v>-401</v>
          </cell>
          <cell r="G45">
            <v>-399</v>
          </cell>
          <cell r="H45">
            <v>-247.82608695652172</v>
          </cell>
          <cell r="I45">
            <v>-370.391551584078</v>
          </cell>
          <cell r="K45">
            <v>-230.05686433793664</v>
          </cell>
          <cell r="L45">
            <v>-28.608448415921959</v>
          </cell>
          <cell r="N45">
            <v>-17.769222618585044</v>
          </cell>
          <cell r="O45">
            <v>-159</v>
          </cell>
          <cell r="Q45">
            <v>-39.650872817955118</v>
          </cell>
          <cell r="R45">
            <v>-86.693781336526229</v>
          </cell>
          <cell r="U45">
            <v>-21.619396842026489</v>
          </cell>
          <cell r="V45">
            <v>-72.306218663473771</v>
          </cell>
          <cell r="X45">
            <v>-18.031475975928625</v>
          </cell>
        </row>
        <row r="46">
          <cell r="A46" t="str">
            <v>Jan-Cil E Europe</v>
          </cell>
          <cell r="C46">
            <v>5330</v>
          </cell>
          <cell r="D46">
            <v>5672</v>
          </cell>
          <cell r="E46">
            <v>6178</v>
          </cell>
          <cell r="G46">
            <v>-342</v>
          </cell>
          <cell r="H46">
            <v>-6.029619181946404</v>
          </cell>
          <cell r="I46">
            <v>-964.70081243376887</v>
          </cell>
          <cell r="K46">
            <v>-17.008124337689861</v>
          </cell>
          <cell r="L46">
            <v>622.70081243376887</v>
          </cell>
          <cell r="N46">
            <v>10.978505155743456</v>
          </cell>
          <cell r="O46">
            <v>-848</v>
          </cell>
          <cell r="Q46">
            <v>-13.726124959533832</v>
          </cell>
          <cell r="R46">
            <v>-1861.8504311626525</v>
          </cell>
          <cell r="U46">
            <v>-30.136782634552489</v>
          </cell>
          <cell r="V46">
            <v>1013.8504311626522</v>
          </cell>
          <cell r="X46">
            <v>16.410657675018655</v>
          </cell>
        </row>
        <row r="47">
          <cell r="A47" t="str">
            <v>Jan-Cil Russia</v>
          </cell>
          <cell r="C47">
            <v>2727</v>
          </cell>
          <cell r="D47">
            <v>3403</v>
          </cell>
          <cell r="E47">
            <v>0</v>
          </cell>
          <cell r="G47">
            <v>-676</v>
          </cell>
          <cell r="H47">
            <v>-19.864825154275639</v>
          </cell>
          <cell r="I47">
            <v>-676</v>
          </cell>
          <cell r="K47">
            <v>-19.864825154275636</v>
          </cell>
          <cell r="L47">
            <v>-1.4551915228366852E-13</v>
          </cell>
          <cell r="N47">
            <v>0</v>
          </cell>
          <cell r="O47">
            <v>2727</v>
          </cell>
          <cell r="Q47">
            <v>0</v>
          </cell>
          <cell r="R47">
            <v>2727</v>
          </cell>
          <cell r="U47">
            <v>0</v>
          </cell>
          <cell r="V47">
            <v>0</v>
          </cell>
          <cell r="X47">
            <v>0</v>
          </cell>
        </row>
        <row r="48">
          <cell r="A48" t="str">
            <v>Jan-Cil Hungary</v>
          </cell>
          <cell r="C48">
            <v>-944</v>
          </cell>
          <cell r="D48">
            <v>403</v>
          </cell>
          <cell r="E48">
            <v>440</v>
          </cell>
          <cell r="G48">
            <v>-1347</v>
          </cell>
          <cell r="H48">
            <v>-334.24317617866006</v>
          </cell>
          <cell r="I48">
            <v>-1295.5464948733477</v>
          </cell>
          <cell r="K48">
            <v>-321.47555704053292</v>
          </cell>
          <cell r="L48">
            <v>-51.45350512665231</v>
          </cell>
          <cell r="N48">
            <v>-12.767619138127193</v>
          </cell>
          <cell r="O48">
            <v>-1384</v>
          </cell>
          <cell r="Q48">
            <v>-314.54545454545456</v>
          </cell>
          <cell r="R48">
            <v>-1236.7342200064875</v>
          </cell>
          <cell r="U48">
            <v>-281.07595909238347</v>
          </cell>
          <cell r="V48">
            <v>-147.26577999351255</v>
          </cell>
          <cell r="X48">
            <v>-33.469495453071033</v>
          </cell>
        </row>
        <row r="49">
          <cell r="A49" t="str">
            <v>Ttl New Europe</v>
          </cell>
          <cell r="B49" t="str">
            <v>Ttl New Europe</v>
          </cell>
          <cell r="C49">
            <v>7939</v>
          </cell>
          <cell r="D49">
            <v>7749</v>
          </cell>
          <cell r="E49">
            <v>4688</v>
          </cell>
          <cell r="G49">
            <v>190</v>
          </cell>
          <cell r="H49">
            <v>2.4519292811975739</v>
          </cell>
          <cell r="J49">
            <v>-380.92754211899114</v>
          </cell>
          <cell r="L49">
            <v>-4.9158283922956665</v>
          </cell>
          <cell r="N49">
            <v>570.92754211899125</v>
          </cell>
          <cell r="Q49">
            <v>7.3677576734932408</v>
          </cell>
          <cell r="S49">
            <v>3251</v>
          </cell>
          <cell r="V49">
            <v>69.3472696245734</v>
          </cell>
          <cell r="X49">
            <v>2399.625902566042</v>
          </cell>
          <cell r="Z49">
            <v>51.186559355077691</v>
          </cell>
          <cell r="AA49">
            <v>851.37409743395779</v>
          </cell>
          <cell r="AC49">
            <v>18.160710269495695</v>
          </cell>
        </row>
        <row r="50">
          <cell r="A50" t="str">
            <v>Jan-Cil Greece</v>
          </cell>
          <cell r="C50">
            <v>2577</v>
          </cell>
          <cell r="D50">
            <v>2169</v>
          </cell>
          <cell r="E50">
            <v>1669</v>
          </cell>
          <cell r="G50">
            <v>408</v>
          </cell>
          <cell r="H50">
            <v>18.810511756569849</v>
          </cell>
          <cell r="I50">
            <v>166.30669745958429</v>
          </cell>
          <cell r="K50">
            <v>7.6674364896073897</v>
          </cell>
          <cell r="L50">
            <v>241.69330254041574</v>
          </cell>
          <cell r="N50">
            <v>11.143075266962461</v>
          </cell>
          <cell r="O50">
            <v>908</v>
          </cell>
          <cell r="Q50">
            <v>54.403834631515878</v>
          </cell>
          <cell r="R50">
            <v>461.57995618838987</v>
          </cell>
          <cell r="U50">
            <v>27.656078860898138</v>
          </cell>
          <cell r="V50">
            <v>446.42004381161019</v>
          </cell>
          <cell r="X50">
            <v>26.747755770617747</v>
          </cell>
        </row>
        <row r="51">
          <cell r="A51" t="str">
            <v>Jan-Cil Italy</v>
          </cell>
          <cell r="C51">
            <v>5300</v>
          </cell>
          <cell r="D51">
            <v>2501</v>
          </cell>
          <cell r="E51">
            <v>-169</v>
          </cell>
          <cell r="G51">
            <v>2799</v>
          </cell>
          <cell r="H51">
            <v>111.91523390643742</v>
          </cell>
          <cell r="I51">
            <v>2388.7756410256402</v>
          </cell>
          <cell r="K51">
            <v>95.512820512820511</v>
          </cell>
          <cell r="L51">
            <v>410.22435897435992</v>
          </cell>
          <cell r="N51">
            <v>16.4024133936169</v>
          </cell>
          <cell r="O51">
            <v>5469</v>
          </cell>
          <cell r="Q51">
            <v>3236.0946745562128</v>
          </cell>
          <cell r="R51">
            <v>4272.0845771144277</v>
          </cell>
          <cell r="U51">
            <v>2527.8606965174131</v>
          </cell>
          <cell r="V51">
            <v>1196.9154228855723</v>
          </cell>
          <cell r="X51">
            <v>708.23397803879982</v>
          </cell>
        </row>
        <row r="52">
          <cell r="A52" t="str">
            <v>Ttl Cermak</v>
          </cell>
          <cell r="B52" t="str">
            <v>Ttl Cermak</v>
          </cell>
          <cell r="C52">
            <v>17920</v>
          </cell>
          <cell r="D52">
            <v>14883</v>
          </cell>
          <cell r="E52">
            <v>7759</v>
          </cell>
          <cell r="G52">
            <v>3037</v>
          </cell>
          <cell r="H52">
            <v>20.40583215749513</v>
          </cell>
          <cell r="J52">
            <v>1629.1251647845384</v>
          </cell>
          <cell r="L52">
            <v>10.946214908180734</v>
          </cell>
          <cell r="N52">
            <v>1407.8748352154614</v>
          </cell>
          <cell r="Q52">
            <v>9.4596172493143964</v>
          </cell>
          <cell r="S52">
            <v>10161</v>
          </cell>
          <cell r="V52">
            <v>130.95759762856039</v>
          </cell>
          <cell r="X52">
            <v>7258.9621073347917</v>
          </cell>
          <cell r="Z52">
            <v>93.555382231406028</v>
          </cell>
          <cell r="AA52">
            <v>2902.0378926652079</v>
          </cell>
          <cell r="AC52">
            <v>37.402215397154357</v>
          </cell>
        </row>
        <row r="55">
          <cell r="B55" t="str">
            <v>Report Name : BRDMAF116
Responsibility: 
USD in Thousands
Exchange Rate: as Reported</v>
          </cell>
          <cell r="G55" t="str">
            <v>Johnson &amp; Johnson
Worldwide Company Account Comparison
Report Level:  A00007 : Pharmaceutical Grp w/aj
Acct Code: 900020 : Mgt Net Income EB
 Company Composite QTD
Elimination: Exclude All
Non-Operating Co's: Excluded</v>
          </cell>
          <cell r="T55" t="str">
            <v xml:space="preserve">Page 2 of 3
Date : 07/08/03
Time : 09:14:33
</v>
          </cell>
        </row>
        <row r="59">
          <cell r="G59" t="str">
            <v>2003 JUN ACTUAL vs 2003 JUN BPY1</v>
          </cell>
          <cell r="O59" t="str">
            <v xml:space="preserve">2003 JUN ACTUAL vs 2002 JUN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JUN ACTUAL</v>
          </cell>
          <cell r="D62" t="str">
            <v>JUN BPY1</v>
          </cell>
          <cell r="E62" t="str">
            <v>JUN ACTUAL</v>
          </cell>
          <cell r="G62" t="str">
            <v xml:space="preserve">$       </v>
          </cell>
          <cell r="H62" t="str">
            <v xml:space="preserve">%   </v>
          </cell>
          <cell r="I62" t="str">
            <v xml:space="preserve">$       </v>
          </cell>
          <cell r="K62" t="str">
            <v xml:space="preserve">%   </v>
          </cell>
          <cell r="L62" t="str">
            <v xml:space="preserve">$       </v>
          </cell>
          <cell r="N62" t="str">
            <v xml:space="preserve">%   </v>
          </cell>
          <cell r="O62" t="str">
            <v xml:space="preserve">$       </v>
          </cell>
          <cell r="Q62" t="str">
            <v xml:space="preserve">%   </v>
          </cell>
          <cell r="R62" t="str">
            <v xml:space="preserve">$       </v>
          </cell>
          <cell r="U62" t="str">
            <v xml:space="preserve">%   </v>
          </cell>
          <cell r="V62" t="str">
            <v xml:space="preserve">$       </v>
          </cell>
          <cell r="X62" t="str">
            <v xml:space="preserve">%   </v>
          </cell>
        </row>
        <row r="65">
          <cell r="A65" t="str">
            <v>Jan-Cil France</v>
          </cell>
          <cell r="C65">
            <v>5099</v>
          </cell>
          <cell r="D65">
            <v>10394</v>
          </cell>
          <cell r="E65">
            <v>2299</v>
          </cell>
          <cell r="G65">
            <v>-5295</v>
          </cell>
          <cell r="H65">
            <v>-50.942851645179921</v>
          </cell>
          <cell r="I65">
            <v>-6009.9861204819281</v>
          </cell>
          <cell r="K65">
            <v>-57.821686746987943</v>
          </cell>
          <cell r="L65">
            <v>714.98612048192763</v>
          </cell>
          <cell r="N65">
            <v>6.8788351018080363</v>
          </cell>
          <cell r="O65">
            <v>2800</v>
          </cell>
          <cell r="Q65">
            <v>121.79208351457157</v>
          </cell>
          <cell r="R65">
            <v>1839.3891402714935</v>
          </cell>
          <cell r="U65">
            <v>80.008227067050598</v>
          </cell>
          <cell r="V65">
            <v>960.61085972850674</v>
          </cell>
          <cell r="X65">
            <v>41.783856447520968</v>
          </cell>
        </row>
        <row r="66">
          <cell r="A66" t="str">
            <v>Ttl Pharm France</v>
          </cell>
          <cell r="B66" t="str">
            <v>Ttl Pharm France</v>
          </cell>
          <cell r="C66">
            <v>5099</v>
          </cell>
          <cell r="D66">
            <v>10394</v>
          </cell>
          <cell r="E66">
            <v>2299</v>
          </cell>
          <cell r="G66">
            <v>-5295</v>
          </cell>
          <cell r="H66">
            <v>-50.942851645179921</v>
          </cell>
          <cell r="J66">
            <v>-6009.9861204819281</v>
          </cell>
          <cell r="L66">
            <v>-57.821686746987943</v>
          </cell>
          <cell r="N66">
            <v>714.98612048192763</v>
          </cell>
          <cell r="Q66">
            <v>6.8788351018080363</v>
          </cell>
          <cell r="S66">
            <v>2800</v>
          </cell>
          <cell r="V66">
            <v>121.79208351457157</v>
          </cell>
          <cell r="X66">
            <v>1839.3891402714935</v>
          </cell>
          <cell r="Z66">
            <v>80.008227067050584</v>
          </cell>
          <cell r="AA66">
            <v>960.61085972850674</v>
          </cell>
          <cell r="AC66">
            <v>41.783856447520996</v>
          </cell>
        </row>
        <row r="67">
          <cell r="A67" t="str">
            <v>Jan-Cil UK</v>
          </cell>
          <cell r="C67">
            <v>9400</v>
          </cell>
          <cell r="D67">
            <v>2373</v>
          </cell>
          <cell r="E67">
            <v>-2024</v>
          </cell>
          <cell r="G67">
            <v>7027</v>
          </cell>
          <cell r="H67">
            <v>296.1230509903076</v>
          </cell>
          <cell r="I67">
            <v>6803.860557768925</v>
          </cell>
          <cell r="K67">
            <v>286.71978751660026</v>
          </cell>
          <cell r="L67">
            <v>223.13944223107421</v>
          </cell>
          <cell r="N67">
            <v>9.4032634737073391</v>
          </cell>
          <cell r="O67">
            <v>11424</v>
          </cell>
          <cell r="Q67">
            <v>564.42687747035575</v>
          </cell>
          <cell r="R67">
            <v>10535.029602888084</v>
          </cell>
          <cell r="U67">
            <v>520.50541516245482</v>
          </cell>
          <cell r="V67">
            <v>888.97039711191553</v>
          </cell>
          <cell r="X67">
            <v>43.921462307900946</v>
          </cell>
        </row>
        <row r="68">
          <cell r="A68" t="str">
            <v>Jan-Cil So. Africa</v>
          </cell>
          <cell r="C68">
            <v>-814</v>
          </cell>
          <cell r="D68">
            <v>165</v>
          </cell>
          <cell r="E68">
            <v>1200</v>
          </cell>
          <cell r="G68">
            <v>-979</v>
          </cell>
          <cell r="H68">
            <v>-593.33333333333348</v>
          </cell>
          <cell r="I68">
            <v>-826.73791821561338</v>
          </cell>
          <cell r="K68">
            <v>-501.05328376703841</v>
          </cell>
          <cell r="L68">
            <v>-152.26208178438668</v>
          </cell>
          <cell r="N68">
            <v>-92.280049566295062</v>
          </cell>
          <cell r="O68">
            <v>-2014</v>
          </cell>
          <cell r="Q68">
            <v>-167.83333333333337</v>
          </cell>
          <cell r="R68">
            <v>-1802.8873020801002</v>
          </cell>
          <cell r="U68">
            <v>-150.24060850667499</v>
          </cell>
          <cell r="V68">
            <v>-211.11269791989966</v>
          </cell>
          <cell r="X68">
            <v>-17.592724826658415</v>
          </cell>
        </row>
        <row r="69">
          <cell r="A69" t="str">
            <v>Ttl McDonald</v>
          </cell>
          <cell r="B69" t="str">
            <v>Ttl McDonald</v>
          </cell>
          <cell r="C69">
            <v>8586</v>
          </cell>
          <cell r="D69">
            <v>2538</v>
          </cell>
          <cell r="E69">
            <v>-824</v>
          </cell>
          <cell r="G69">
            <v>6048</v>
          </cell>
          <cell r="H69">
            <v>238.29787234042553</v>
          </cell>
          <cell r="J69">
            <v>5977.1226395533122</v>
          </cell>
          <cell r="L69">
            <v>235.5052261447326</v>
          </cell>
          <cell r="N69">
            <v>70.877360446687092</v>
          </cell>
          <cell r="Q69">
            <v>2.7926461956929418</v>
          </cell>
          <cell r="S69">
            <v>9410</v>
          </cell>
          <cell r="V69">
            <v>1141.990291262136</v>
          </cell>
          <cell r="X69">
            <v>8732.1423008079855</v>
          </cell>
          <cell r="Z69">
            <v>1059.7260073796099</v>
          </cell>
          <cell r="AA69">
            <v>677.8576991920138</v>
          </cell>
          <cell r="AC69">
            <v>82.264283882526215</v>
          </cell>
        </row>
        <row r="70">
          <cell r="A70" t="str">
            <v>Jan-Cil Austria</v>
          </cell>
          <cell r="C70">
            <v>1562</v>
          </cell>
          <cell r="D70">
            <v>1761</v>
          </cell>
          <cell r="E70">
            <v>1732</v>
          </cell>
          <cell r="G70">
            <v>-199</v>
          </cell>
          <cell r="H70">
            <v>-11.300397501419647</v>
          </cell>
          <cell r="I70">
            <v>-355.20170454545456</v>
          </cell>
          <cell r="K70">
            <v>-20.170454545454547</v>
          </cell>
          <cell r="L70">
            <v>156.20170454545465</v>
          </cell>
          <cell r="N70">
            <v>8.8700570440348994</v>
          </cell>
          <cell r="O70">
            <v>-170</v>
          </cell>
          <cell r="Q70">
            <v>-9.8152424942263288</v>
          </cell>
          <cell r="R70">
            <v>-456.60167714884705</v>
          </cell>
          <cell r="U70">
            <v>-26.362683438155141</v>
          </cell>
          <cell r="V70">
            <v>286.60167714884705</v>
          </cell>
          <cell r="X70">
            <v>16.547440943928812</v>
          </cell>
        </row>
        <row r="71">
          <cell r="A71" t="str">
            <v>Jan-Cil Germany</v>
          </cell>
          <cell r="C71">
            <v>3169</v>
          </cell>
          <cell r="D71">
            <v>1862</v>
          </cell>
          <cell r="E71">
            <v>-637</v>
          </cell>
          <cell r="G71">
            <v>1307</v>
          </cell>
          <cell r="H71">
            <v>70.193340494092368</v>
          </cell>
          <cell r="I71">
            <v>993.06666666666683</v>
          </cell>
          <cell r="K71">
            <v>53.333333333333343</v>
          </cell>
          <cell r="L71">
            <v>313.93333333333317</v>
          </cell>
          <cell r="N71">
            <v>16.860007160759025</v>
          </cell>
          <cell r="O71">
            <v>3806</v>
          </cell>
          <cell r="Q71">
            <v>597.48822605965461</v>
          </cell>
          <cell r="R71">
            <v>3281.4308588064055</v>
          </cell>
          <cell r="U71">
            <v>515.13828238719077</v>
          </cell>
          <cell r="V71">
            <v>524.56914119359396</v>
          </cell>
          <cell r="X71">
            <v>82.34994367246378</v>
          </cell>
        </row>
        <row r="72">
          <cell r="A72" t="str">
            <v>Jan-Cil Switzerland</v>
          </cell>
          <cell r="C72">
            <v>1515</v>
          </cell>
          <cell r="D72">
            <v>1050</v>
          </cell>
          <cell r="E72">
            <v>1251</v>
          </cell>
          <cell r="G72">
            <v>465</v>
          </cell>
          <cell r="H72">
            <v>44.285714285714285</v>
          </cell>
          <cell r="I72">
            <v>347.72283669486023</v>
          </cell>
          <cell r="K72">
            <v>33.116460637605734</v>
          </cell>
          <cell r="L72">
            <v>117.27716330513977</v>
          </cell>
          <cell r="N72">
            <v>11.169253648108539</v>
          </cell>
          <cell r="O72">
            <v>264</v>
          </cell>
          <cell r="Q72">
            <v>21.103117505995208</v>
          </cell>
          <cell r="R72">
            <v>14.222936233316858</v>
          </cell>
          <cell r="U72">
            <v>1.1369253583786456</v>
          </cell>
          <cell r="V72">
            <v>249.77706376668314</v>
          </cell>
          <cell r="X72">
            <v>19.966192147616564</v>
          </cell>
        </row>
        <row r="73">
          <cell r="A73" t="str">
            <v>Ttl Peeters</v>
          </cell>
          <cell r="B73" t="str">
            <v>Ttl Peeters</v>
          </cell>
          <cell r="C73">
            <v>6246</v>
          </cell>
          <cell r="D73">
            <v>4673</v>
          </cell>
          <cell r="E73">
            <v>2346</v>
          </cell>
          <cell r="G73">
            <v>1573</v>
          </cell>
          <cell r="H73">
            <v>33.661459447892149</v>
          </cell>
          <cell r="J73">
            <v>985.58779881607245</v>
          </cell>
          <cell r="L73">
            <v>21.091114890136375</v>
          </cell>
          <cell r="N73">
            <v>587.41220118392744</v>
          </cell>
          <cell r="Q73">
            <v>12.57034455775578</v>
          </cell>
          <cell r="S73">
            <v>3900</v>
          </cell>
          <cell r="V73">
            <v>166.24040920716115</v>
          </cell>
          <cell r="X73">
            <v>2839.0521178908757</v>
          </cell>
          <cell r="Z73">
            <v>121.01671431759915</v>
          </cell>
          <cell r="AA73">
            <v>1060.9478821091243</v>
          </cell>
          <cell r="AC73">
            <v>45.223694889561976</v>
          </cell>
        </row>
        <row r="74">
          <cell r="A74" t="str">
            <v>Jan-Cil Portugal</v>
          </cell>
          <cell r="C74">
            <v>53</v>
          </cell>
          <cell r="D74">
            <v>16</v>
          </cell>
          <cell r="E74">
            <v>48</v>
          </cell>
          <cell r="G74">
            <v>37</v>
          </cell>
          <cell r="H74">
            <v>231.25</v>
          </cell>
          <cell r="I74">
            <v>28.631578947368418</v>
          </cell>
          <cell r="K74">
            <v>178.9473684210526</v>
          </cell>
          <cell r="L74">
            <v>8.3684210526315841</v>
          </cell>
          <cell r="N74">
            <v>52.30263157894737</v>
          </cell>
          <cell r="O74">
            <v>5</v>
          </cell>
          <cell r="Q74">
            <v>10.416666666666666</v>
          </cell>
          <cell r="R74">
            <v>-11.657142857142858</v>
          </cell>
          <cell r="U74">
            <v>-24.285714285714288</v>
          </cell>
          <cell r="V74">
            <v>16.657142857142862</v>
          </cell>
          <cell r="X74">
            <v>34.702380952380956</v>
          </cell>
        </row>
        <row r="75">
          <cell r="A75" t="str">
            <v>Jan-Cil Spain</v>
          </cell>
          <cell r="C75">
            <v>2316</v>
          </cell>
          <cell r="D75">
            <v>3462</v>
          </cell>
          <cell r="E75">
            <v>1468</v>
          </cell>
          <cell r="G75">
            <v>-1146</v>
          </cell>
          <cell r="H75">
            <v>-33.102253032928942</v>
          </cell>
          <cell r="I75">
            <v>-1427.2367736339986</v>
          </cell>
          <cell r="K75">
            <v>-41.225787799942189</v>
          </cell>
          <cell r="L75">
            <v>281.23677363399855</v>
          </cell>
          <cell r="N75">
            <v>8.1235347670132487</v>
          </cell>
          <cell r="O75">
            <v>848</v>
          </cell>
          <cell r="Q75">
            <v>57.765667574931875</v>
          </cell>
          <cell r="R75">
            <v>394.94881398252181</v>
          </cell>
          <cell r="U75">
            <v>26.903870162297121</v>
          </cell>
          <cell r="V75">
            <v>453.05118601747819</v>
          </cell>
          <cell r="X75">
            <v>30.861797412634751</v>
          </cell>
        </row>
        <row r="76">
          <cell r="A76" t="str">
            <v>Ttl Sotoca</v>
          </cell>
          <cell r="B76" t="str">
            <v>Ttl Sotoca</v>
          </cell>
          <cell r="C76">
            <v>2369</v>
          </cell>
          <cell r="D76">
            <v>3478</v>
          </cell>
          <cell r="E76">
            <v>1516</v>
          </cell>
          <cell r="G76">
            <v>-1109</v>
          </cell>
          <cell r="H76">
            <v>-31.886141460609547</v>
          </cell>
          <cell r="J76">
            <v>-1398.6051946866301</v>
          </cell>
          <cell r="L76">
            <v>-40.212915315889305</v>
          </cell>
          <cell r="N76">
            <v>289.60519468663</v>
          </cell>
          <cell r="Q76">
            <v>8.3267738552797663</v>
          </cell>
          <cell r="S76">
            <v>853</v>
          </cell>
          <cell r="V76">
            <v>56.266490765171511</v>
          </cell>
          <cell r="X76">
            <v>383.29167112537903</v>
          </cell>
          <cell r="Z76">
            <v>25.283091762887793</v>
          </cell>
          <cell r="AA76">
            <v>469.70832887462109</v>
          </cell>
          <cell r="AC76">
            <v>30.983399002283718</v>
          </cell>
        </row>
        <row r="77">
          <cell r="A77" t="str">
            <v>Jan-Cil Egypt</v>
          </cell>
          <cell r="C77">
            <v>-89</v>
          </cell>
          <cell r="D77">
            <v>2</v>
          </cell>
          <cell r="E77">
            <v>246</v>
          </cell>
          <cell r="G77">
            <v>-91</v>
          </cell>
          <cell r="H77">
            <v>-4550</v>
          </cell>
          <cell r="I77">
            <v>-45.304347826086961</v>
          </cell>
          <cell r="K77">
            <v>-2265.217391304348</v>
          </cell>
          <cell r="L77">
            <v>-45.695652173913039</v>
          </cell>
          <cell r="N77">
            <v>-2284.782608695652</v>
          </cell>
          <cell r="O77">
            <v>-335</v>
          </cell>
          <cell r="Q77">
            <v>-136.17886178861789</v>
          </cell>
          <cell r="R77">
            <v>-353.65202108963098</v>
          </cell>
          <cell r="U77">
            <v>-143.76098418277681</v>
          </cell>
          <cell r="V77">
            <v>18.652021089630946</v>
          </cell>
          <cell r="X77">
            <v>7.582122394158942</v>
          </cell>
        </row>
        <row r="78">
          <cell r="A78" t="str">
            <v>Jan-Cil Israel</v>
          </cell>
          <cell r="C78">
            <v>238</v>
          </cell>
          <cell r="D78">
            <v>308</v>
          </cell>
          <cell r="E78">
            <v>-80</v>
          </cell>
          <cell r="G78">
            <v>-70</v>
          </cell>
          <cell r="H78">
            <v>-22.727272727272727</v>
          </cell>
          <cell r="I78">
            <v>-82.458362009635238</v>
          </cell>
          <cell r="K78">
            <v>-26.772195457673778</v>
          </cell>
          <cell r="L78">
            <v>12.458362009635239</v>
          </cell>
          <cell r="N78">
            <v>4.0449227304010629</v>
          </cell>
          <cell r="O78">
            <v>318</v>
          </cell>
          <cell r="Q78">
            <v>397.5</v>
          </cell>
          <cell r="R78">
            <v>313.84615384615387</v>
          </cell>
          <cell r="U78">
            <v>392.30769230769226</v>
          </cell>
          <cell r="V78">
            <v>4.1538461538461346</v>
          </cell>
          <cell r="X78">
            <v>5.1923076923078044</v>
          </cell>
        </row>
        <row r="79">
          <cell r="A79" t="str">
            <v>Jan-Cil ME/W Africa</v>
          </cell>
          <cell r="C79">
            <v>9086</v>
          </cell>
          <cell r="D79">
            <v>8844</v>
          </cell>
          <cell r="E79">
            <v>8766</v>
          </cell>
          <cell r="G79">
            <v>242</v>
          </cell>
          <cell r="H79">
            <v>2.7363184079601997</v>
          </cell>
          <cell r="I79">
            <v>-929.99796033994357</v>
          </cell>
          <cell r="K79">
            <v>-10.515580736543912</v>
          </cell>
          <cell r="L79">
            <v>1171.9979603399436</v>
          </cell>
          <cell r="N79">
            <v>13.251899144504113</v>
          </cell>
          <cell r="O79">
            <v>320</v>
          </cell>
          <cell r="Q79">
            <v>3.6504677161761352</v>
          </cell>
          <cell r="R79">
            <v>-1415.3122378550572</v>
          </cell>
          <cell r="U79">
            <v>-16.145473851871515</v>
          </cell>
          <cell r="V79">
            <v>1735.3122378550572</v>
          </cell>
          <cell r="X79">
            <v>19.795941568047649</v>
          </cell>
        </row>
        <row r="80">
          <cell r="A80" t="str">
            <v>Jan-Cil Pakistan</v>
          </cell>
          <cell r="C80">
            <v>37</v>
          </cell>
          <cell r="D80">
            <v>100</v>
          </cell>
          <cell r="E80">
            <v>62</v>
          </cell>
          <cell r="G80">
            <v>-63</v>
          </cell>
          <cell r="H80">
            <v>-63</v>
          </cell>
          <cell r="I80">
            <v>-62.294789436117064</v>
          </cell>
          <cell r="K80">
            <v>-62.294789436117064</v>
          </cell>
          <cell r="L80">
            <v>-0.70521056388293801</v>
          </cell>
          <cell r="N80">
            <v>-0.70521056388293801</v>
          </cell>
          <cell r="O80">
            <v>-25</v>
          </cell>
          <cell r="Q80">
            <v>-40.322580645161295</v>
          </cell>
          <cell r="R80">
            <v>-26.506637767542667</v>
          </cell>
          <cell r="U80">
            <v>-42.752641560552696</v>
          </cell>
          <cell r="V80">
            <v>1.5066377675426657</v>
          </cell>
          <cell r="X80">
            <v>2.4300609153914046</v>
          </cell>
        </row>
        <row r="81">
          <cell r="A81" t="str">
            <v>Jan-Cil Turkey</v>
          </cell>
          <cell r="C81">
            <v>-608</v>
          </cell>
          <cell r="D81">
            <v>594</v>
          </cell>
          <cell r="E81">
            <v>1743</v>
          </cell>
          <cell r="G81">
            <v>-1202</v>
          </cell>
          <cell r="H81">
            <v>-202.35690235690237</v>
          </cell>
          <cell r="I81">
            <v>-1202</v>
          </cell>
          <cell r="K81">
            <v>-202.3569023569024</v>
          </cell>
          <cell r="L81">
            <v>0</v>
          </cell>
          <cell r="N81">
            <v>0</v>
          </cell>
          <cell r="O81">
            <v>-2351</v>
          </cell>
          <cell r="Q81">
            <v>-134.8823866896156</v>
          </cell>
          <cell r="R81">
            <v>-2351</v>
          </cell>
          <cell r="U81">
            <v>-134.8823866896156</v>
          </cell>
          <cell r="V81">
            <v>0</v>
          </cell>
          <cell r="X81">
            <v>0</v>
          </cell>
        </row>
        <row r="82">
          <cell r="A82" t="str">
            <v>Ttl MEWA</v>
          </cell>
          <cell r="B82" t="str">
            <v>Ttl MEWA</v>
          </cell>
          <cell r="C82">
            <v>8664</v>
          </cell>
          <cell r="D82">
            <v>9848</v>
          </cell>
          <cell r="E82">
            <v>10737</v>
          </cell>
          <cell r="G82">
            <v>-1184</v>
          </cell>
          <cell r="H82">
            <v>-12.022745735174656</v>
          </cell>
          <cell r="J82">
            <v>-2322.0554596117831</v>
          </cell>
          <cell r="L82">
            <v>-23.578954707674487</v>
          </cell>
          <cell r="N82">
            <v>1138.0554596117834</v>
          </cell>
          <cell r="Q82">
            <v>11.556208972499833</v>
          </cell>
          <cell r="S82">
            <v>-2073</v>
          </cell>
          <cell r="V82">
            <v>-19.307069013690974</v>
          </cell>
          <cell r="X82">
            <v>-3832.6247428660772</v>
          </cell>
          <cell r="Z82">
            <v>-35.695489828314038</v>
          </cell>
          <cell r="AA82">
            <v>1759.624742866077</v>
          </cell>
          <cell r="AC82">
            <v>16.388420814623057</v>
          </cell>
        </row>
        <row r="83">
          <cell r="A83" t="str">
            <v>Jan-Cil Belgium</v>
          </cell>
          <cell r="C83">
            <v>-82</v>
          </cell>
          <cell r="D83">
            <v>256</v>
          </cell>
          <cell r="E83">
            <v>109</v>
          </cell>
          <cell r="G83">
            <v>-338</v>
          </cell>
          <cell r="H83">
            <v>-132.03125</v>
          </cell>
          <cell r="I83">
            <v>-347.64202334630357</v>
          </cell>
          <cell r="K83">
            <v>-135.79766536964982</v>
          </cell>
          <cell r="L83">
            <v>9.6420233463035405</v>
          </cell>
          <cell r="N83">
            <v>3.7664153696498217</v>
          </cell>
          <cell r="O83">
            <v>-191</v>
          </cell>
          <cell r="Q83">
            <v>-175.22935779816515</v>
          </cell>
          <cell r="R83">
            <v>-196.96491228070175</v>
          </cell>
          <cell r="U83">
            <v>-180.7017543859649</v>
          </cell>
          <cell r="V83">
            <v>5.9649122807017925</v>
          </cell>
          <cell r="X83">
            <v>5.4723965877997403</v>
          </cell>
        </row>
        <row r="84">
          <cell r="A84" t="str">
            <v>Jan-Cil Holland</v>
          </cell>
          <cell r="C84">
            <v>1048</v>
          </cell>
          <cell r="D84">
            <v>1549</v>
          </cell>
          <cell r="E84">
            <v>1753</v>
          </cell>
          <cell r="G84">
            <v>-501</v>
          </cell>
          <cell r="H84">
            <v>-32.343447385409945</v>
          </cell>
          <cell r="I84">
            <v>-634</v>
          </cell>
          <cell r="K84">
            <v>-40.929632020658488</v>
          </cell>
          <cell r="L84">
            <v>133</v>
          </cell>
          <cell r="N84">
            <v>8.5861846352485376</v>
          </cell>
          <cell r="O84">
            <v>-705</v>
          </cell>
          <cell r="Q84">
            <v>-40.216771249286936</v>
          </cell>
          <cell r="R84">
            <v>-921.48367029549001</v>
          </cell>
          <cell r="U84">
            <v>-52.566096423017107</v>
          </cell>
          <cell r="V84">
            <v>216.48367029549016</v>
          </cell>
          <cell r="X84">
            <v>12.349325173730172</v>
          </cell>
        </row>
        <row r="85">
          <cell r="A85" t="str">
            <v>Ttl Van Steenbergen</v>
          </cell>
          <cell r="B85" t="str">
            <v>Ttl Van Steenbergen</v>
          </cell>
          <cell r="C85">
            <v>9630</v>
          </cell>
          <cell r="D85">
            <v>11653</v>
          </cell>
          <cell r="E85">
            <v>12599</v>
          </cell>
          <cell r="G85">
            <v>-2023</v>
          </cell>
          <cell r="H85">
            <v>-17.360336394061616</v>
          </cell>
          <cell r="J85">
            <v>-3303.6974829580868</v>
          </cell>
          <cell r="L85">
            <v>-28.350617720398922</v>
          </cell>
          <cell r="N85">
            <v>1280.6974829580868</v>
          </cell>
          <cell r="Q85">
            <v>10.990281326337312</v>
          </cell>
          <cell r="S85">
            <v>-2969</v>
          </cell>
          <cell r="V85">
            <v>-23.565362330343678</v>
          </cell>
          <cell r="X85">
            <v>-4951.0733254422694</v>
          </cell>
          <cell r="Z85">
            <v>-39.297351579032217</v>
          </cell>
          <cell r="AA85">
            <v>1982.0733254422689</v>
          </cell>
          <cell r="AC85">
            <v>15.731989248688533</v>
          </cell>
        </row>
        <row r="87">
          <cell r="A87" t="str">
            <v>Ttl Gorsky</v>
          </cell>
          <cell r="B87" t="str">
            <v>Ttl Gorsky</v>
          </cell>
          <cell r="C87">
            <v>49850</v>
          </cell>
          <cell r="D87">
            <v>47619</v>
          </cell>
          <cell r="E87">
            <v>25695</v>
          </cell>
          <cell r="G87">
            <v>2231</v>
          </cell>
          <cell r="H87">
            <v>4.6851046851046849</v>
          </cell>
          <cell r="J87">
            <v>-2120.4531949727225</v>
          </cell>
          <cell r="L87">
            <v>-4.4529561623988796</v>
          </cell>
          <cell r="N87">
            <v>4351.4531949727225</v>
          </cell>
          <cell r="Q87">
            <v>9.1380608475035654</v>
          </cell>
          <cell r="S87">
            <v>24155</v>
          </cell>
          <cell r="V87">
            <v>94.006616073165986</v>
          </cell>
          <cell r="X87">
            <v>16101.764011988256</v>
          </cell>
          <cell r="Z87">
            <v>62.664969885145965</v>
          </cell>
          <cell r="AA87">
            <v>8053.2359880117447</v>
          </cell>
          <cell r="AC87">
            <v>31.341646188020015</v>
          </cell>
        </row>
        <row r="88">
          <cell r="A88" t="str">
            <v>Jan-Cil Argentina</v>
          </cell>
          <cell r="C88">
            <v>-367</v>
          </cell>
          <cell r="D88">
            <v>-263</v>
          </cell>
          <cell r="E88">
            <v>-126</v>
          </cell>
          <cell r="G88">
            <v>-104</v>
          </cell>
          <cell r="H88">
            <v>-39.543726235741445</v>
          </cell>
          <cell r="I88">
            <v>-39.194384449244062</v>
          </cell>
          <cell r="K88">
            <v>-14.902807775377971</v>
          </cell>
          <cell r="L88">
            <v>-64.805615550755945</v>
          </cell>
          <cell r="N88">
            <v>-24.64091846036348</v>
          </cell>
          <cell r="O88">
            <v>-241</v>
          </cell>
          <cell r="Q88">
            <v>-191.26984126984127</v>
          </cell>
          <cell r="R88">
            <v>-47.6580310880829</v>
          </cell>
          <cell r="U88">
            <v>-37.823834196891191</v>
          </cell>
          <cell r="V88">
            <v>-193.34196891191709</v>
          </cell>
          <cell r="X88">
            <v>-153.44600707295007</v>
          </cell>
        </row>
        <row r="89">
          <cell r="A89" t="str">
            <v>Jan-Cil Brazil</v>
          </cell>
          <cell r="C89">
            <v>2244</v>
          </cell>
          <cell r="D89">
            <v>2583</v>
          </cell>
          <cell r="E89">
            <v>3567</v>
          </cell>
          <cell r="G89">
            <v>-339</v>
          </cell>
          <cell r="H89">
            <v>-13.124274099883856</v>
          </cell>
          <cell r="I89">
            <v>-631.84764938488593</v>
          </cell>
          <cell r="K89">
            <v>-24.461775043936736</v>
          </cell>
          <cell r="L89">
            <v>292.84764938488598</v>
          </cell>
          <cell r="N89">
            <v>11.337500944052879</v>
          </cell>
          <cell r="O89">
            <v>-1323</v>
          </cell>
          <cell r="Q89">
            <v>-37.089991589571071</v>
          </cell>
          <cell r="R89">
            <v>-820.35807860262014</v>
          </cell>
          <cell r="U89">
            <v>-22.998544395924309</v>
          </cell>
          <cell r="V89">
            <v>-502.64192139738009</v>
          </cell>
          <cell r="X89">
            <v>-14.09144719364676</v>
          </cell>
        </row>
        <row r="90">
          <cell r="A90" t="str">
            <v>Jan-Cil Colombia</v>
          </cell>
          <cell r="C90">
            <v>104</v>
          </cell>
          <cell r="D90">
            <v>174</v>
          </cell>
          <cell r="E90">
            <v>284</v>
          </cell>
          <cell r="G90">
            <v>-70</v>
          </cell>
          <cell r="H90">
            <v>-40.229885057471265</v>
          </cell>
          <cell r="I90">
            <v>-68.165785963251437</v>
          </cell>
          <cell r="K90">
            <v>-39.175739059339911</v>
          </cell>
          <cell r="L90">
            <v>-1.8342140367485626</v>
          </cell>
          <cell r="N90">
            <v>-1.0541459981313392</v>
          </cell>
          <cell r="O90">
            <v>-180</v>
          </cell>
          <cell r="Q90">
            <v>-63.380281690140848</v>
          </cell>
          <cell r="R90">
            <v>-160.77234202569335</v>
          </cell>
          <cell r="U90">
            <v>-56.609979586511749</v>
          </cell>
          <cell r="V90">
            <v>-19.227657974306659</v>
          </cell>
          <cell r="X90">
            <v>-6.7703021036290831</v>
          </cell>
        </row>
        <row r="91">
          <cell r="A91" t="str">
            <v>Jan-Cil Mexico</v>
          </cell>
          <cell r="C91">
            <v>13150</v>
          </cell>
          <cell r="D91">
            <v>11384</v>
          </cell>
          <cell r="E91">
            <v>12131</v>
          </cell>
          <cell r="G91">
            <v>1766</v>
          </cell>
          <cell r="H91">
            <v>15.51300070274069</v>
          </cell>
          <cell r="I91">
            <v>2197.9892840758603</v>
          </cell>
          <cell r="K91">
            <v>19.307706290195537</v>
          </cell>
          <cell r="L91">
            <v>-431.98928407586033</v>
          </cell>
          <cell r="N91">
            <v>-3.7947055874548461</v>
          </cell>
          <cell r="O91">
            <v>1019</v>
          </cell>
          <cell r="Q91">
            <v>8.3999670266259994</v>
          </cell>
          <cell r="R91">
            <v>2538.2668772206871</v>
          </cell>
          <cell r="U91">
            <v>20.923805763916302</v>
          </cell>
          <cell r="V91">
            <v>-1519.2668772206871</v>
          </cell>
          <cell r="X91">
            <v>-12.523838737290298</v>
          </cell>
        </row>
        <row r="92">
          <cell r="A92" t="str">
            <v>Jan-Cil Venezuela</v>
          </cell>
          <cell r="C92">
            <v>696</v>
          </cell>
          <cell r="D92">
            <v>-26</v>
          </cell>
          <cell r="E92">
            <v>-837</v>
          </cell>
          <cell r="G92">
            <v>722</v>
          </cell>
          <cell r="H92">
            <v>2776.9230769230776</v>
          </cell>
          <cell r="I92">
            <v>863.68307233407893</v>
          </cell>
          <cell r="K92">
            <v>3321.8579705156881</v>
          </cell>
          <cell r="L92">
            <v>-141.68307233407904</v>
          </cell>
          <cell r="N92">
            <v>-544.93489359261002</v>
          </cell>
          <cell r="O92">
            <v>1533</v>
          </cell>
          <cell r="Q92">
            <v>183.1541218637993</v>
          </cell>
          <cell r="R92">
            <v>2094.0302576148733</v>
          </cell>
          <cell r="U92">
            <v>250.18282647728472</v>
          </cell>
          <cell r="V92">
            <v>-561.03025761487311</v>
          </cell>
          <cell r="X92">
            <v>-67.02870461348536</v>
          </cell>
        </row>
        <row r="93">
          <cell r="A93" t="str">
            <v>Ttl Latin Am</v>
          </cell>
          <cell r="B93" t="str">
            <v>Ttl Latin Am</v>
          </cell>
          <cell r="C93">
            <v>15827</v>
          </cell>
          <cell r="D93">
            <v>13852</v>
          </cell>
          <cell r="E93">
            <v>15019</v>
          </cell>
          <cell r="G93">
            <v>1975</v>
          </cell>
          <cell r="H93">
            <v>14.257868899797863</v>
          </cell>
          <cell r="J93">
            <v>2322.4645366125574</v>
          </cell>
          <cell r="L93">
            <v>16.766275892380573</v>
          </cell>
          <cell r="N93">
            <v>-347.46453661255742</v>
          </cell>
          <cell r="Q93">
            <v>-2.5084069925827066</v>
          </cell>
          <cell r="S93">
            <v>808</v>
          </cell>
          <cell r="V93">
            <v>5.3798521872295089</v>
          </cell>
          <cell r="X93">
            <v>3603.5086831191638</v>
          </cell>
          <cell r="Z93">
            <v>23.993000087350453</v>
          </cell>
          <cell r="AA93">
            <v>-2795.5086831191643</v>
          </cell>
          <cell r="AC93">
            <v>-18.613147900120939</v>
          </cell>
        </row>
        <row r="94">
          <cell r="A94" t="str">
            <v>Janssen Pharm KK Japan</v>
          </cell>
          <cell r="C94">
            <v>9892</v>
          </cell>
          <cell r="D94">
            <v>8497</v>
          </cell>
          <cell r="E94">
            <v>6915</v>
          </cell>
          <cell r="G94">
            <v>1395</v>
          </cell>
          <cell r="H94">
            <v>16.417559138519479</v>
          </cell>
          <cell r="I94">
            <v>1101.5187093854995</v>
          </cell>
          <cell r="K94">
            <v>12.963619034782857</v>
          </cell>
          <cell r="L94">
            <v>293.48129061450032</v>
          </cell>
          <cell r="N94">
            <v>3.4539401037366226</v>
          </cell>
          <cell r="O94">
            <v>2977</v>
          </cell>
          <cell r="Q94">
            <v>43.051337671728135</v>
          </cell>
          <cell r="R94">
            <v>2358.9895384362171</v>
          </cell>
          <cell r="U94">
            <v>34.114093108260555</v>
          </cell>
          <cell r="V94">
            <v>618.01046156378266</v>
          </cell>
          <cell r="X94">
            <v>8.9372445634675852</v>
          </cell>
        </row>
        <row r="96">
          <cell r="A96" t="str">
            <v>Jan-Cil K.K. Japan</v>
          </cell>
          <cell r="C96">
            <v>6</v>
          </cell>
          <cell r="D96">
            <v>6</v>
          </cell>
          <cell r="E96">
            <v>1194</v>
          </cell>
          <cell r="G96">
            <v>0</v>
          </cell>
          <cell r="H96">
            <v>0</v>
          </cell>
          <cell r="I96">
            <v>-1.2835051546391754</v>
          </cell>
          <cell r="K96">
            <v>-21.39175257731959</v>
          </cell>
          <cell r="L96">
            <v>1.2835051546391754</v>
          </cell>
          <cell r="N96">
            <v>21.391752577319586</v>
          </cell>
          <cell r="O96">
            <v>-1188</v>
          </cell>
          <cell r="Q96">
            <v>-99.497487437185924</v>
          </cell>
          <cell r="R96">
            <v>-1189.2903976721627</v>
          </cell>
          <cell r="U96">
            <v>-99.605560944067236</v>
          </cell>
          <cell r="V96">
            <v>1.2903976721629442</v>
          </cell>
          <cell r="X96">
            <v>0.1080735068813192</v>
          </cell>
        </row>
        <row r="97">
          <cell r="A97" t="str">
            <v>Ttl Japan</v>
          </cell>
          <cell r="B97" t="str">
            <v>Ttl Japan</v>
          </cell>
          <cell r="C97">
            <v>9898</v>
          </cell>
          <cell r="D97">
            <v>8503</v>
          </cell>
          <cell r="E97">
            <v>8109</v>
          </cell>
          <cell r="G97">
            <v>1395</v>
          </cell>
          <cell r="H97">
            <v>16.405974361989887</v>
          </cell>
          <cell r="J97">
            <v>1100.2352042308605</v>
          </cell>
          <cell r="L97">
            <v>12.939376740337066</v>
          </cell>
          <cell r="N97">
            <v>294.76479576913948</v>
          </cell>
          <cell r="Q97">
            <v>3.4665976216528249</v>
          </cell>
          <cell r="S97">
            <v>1789</v>
          </cell>
          <cell r="V97">
            <v>22.061906523615736</v>
          </cell>
          <cell r="X97">
            <v>1169.6991407640544</v>
          </cell>
          <cell r="Z97">
            <v>14.424702685461273</v>
          </cell>
          <cell r="AA97">
            <v>619.3008592359455</v>
          </cell>
          <cell r="AC97">
            <v>7.6372038381544689</v>
          </cell>
        </row>
        <row r="98">
          <cell r="A98" t="str">
            <v>Janssen China</v>
          </cell>
          <cell r="C98">
            <v>20060</v>
          </cell>
          <cell r="D98">
            <v>12787</v>
          </cell>
          <cell r="E98">
            <v>14113</v>
          </cell>
          <cell r="G98">
            <v>7273</v>
          </cell>
          <cell r="H98">
            <v>56.878079299288338</v>
          </cell>
          <cell r="I98">
            <v>7280.912144922605</v>
          </cell>
          <cell r="K98">
            <v>56.939955774791635</v>
          </cell>
          <cell r="L98">
            <v>-7.9121449226047842</v>
          </cell>
          <cell r="N98">
            <v>-6.1876475503304391E-2</v>
          </cell>
          <cell r="O98">
            <v>5947</v>
          </cell>
          <cell r="Q98">
            <v>42.138453907744633</v>
          </cell>
          <cell r="R98">
            <v>5953.4763278654837</v>
          </cell>
          <cell r="U98">
            <v>42.184343001951987</v>
          </cell>
          <cell r="V98">
            <v>-6.4763278654823084</v>
          </cell>
          <cell r="X98">
            <v>-4.5889094207368544E-2</v>
          </cell>
        </row>
        <row r="99">
          <cell r="A99" t="str">
            <v>Jan-Cil Australia</v>
          </cell>
          <cell r="C99">
            <v>570</v>
          </cell>
          <cell r="D99">
            <v>438</v>
          </cell>
          <cell r="E99">
            <v>733</v>
          </cell>
          <cell r="G99">
            <v>132</v>
          </cell>
          <cell r="H99">
            <v>30.136986301369863</v>
          </cell>
          <cell r="I99">
            <v>58.06818181818182</v>
          </cell>
          <cell r="K99">
            <v>13.257575757575758</v>
          </cell>
          <cell r="L99">
            <v>73.931818181818173</v>
          </cell>
          <cell r="N99">
            <v>16.879410543794108</v>
          </cell>
          <cell r="O99">
            <v>-163</v>
          </cell>
          <cell r="Q99">
            <v>-22.237380627557982</v>
          </cell>
          <cell r="R99">
            <v>-250.96114369501473</v>
          </cell>
          <cell r="U99">
            <v>-34.2375366568915</v>
          </cell>
          <cell r="V99">
            <v>87.961143695014727</v>
          </cell>
          <cell r="X99">
            <v>12.000156029333521</v>
          </cell>
        </row>
        <row r="100">
          <cell r="A100" t="str">
            <v>Jan-Cil Hong Kong</v>
          </cell>
          <cell r="C100">
            <v>256</v>
          </cell>
          <cell r="D100">
            <v>374</v>
          </cell>
          <cell r="E100">
            <v>355</v>
          </cell>
          <cell r="G100">
            <v>-118</v>
          </cell>
          <cell r="H100">
            <v>-31.550802139037433</v>
          </cell>
          <cell r="I100">
            <v>-114.96749654218533</v>
          </cell>
          <cell r="K100">
            <v>-30.739972337482715</v>
          </cell>
          <cell r="L100">
            <v>-3.0325034578146735</v>
          </cell>
          <cell r="N100">
            <v>-0.81082980155471884</v>
          </cell>
          <cell r="O100">
            <v>-99</v>
          </cell>
          <cell r="Q100">
            <v>-27.887323943661972</v>
          </cell>
          <cell r="R100">
            <v>-98.852665706051866</v>
          </cell>
          <cell r="U100">
            <v>-27.845821325648412</v>
          </cell>
          <cell r="V100">
            <v>-0.14733429394815176</v>
          </cell>
          <cell r="X100">
            <v>-4.1502618013560096E-2</v>
          </cell>
        </row>
        <row r="101">
          <cell r="A101" t="str">
            <v>Jan-Cil India</v>
          </cell>
          <cell r="C101">
            <v>-5033</v>
          </cell>
          <cell r="D101">
            <v>769</v>
          </cell>
          <cell r="E101">
            <v>408</v>
          </cell>
          <cell r="G101">
            <v>-5802</v>
          </cell>
          <cell r="H101">
            <v>-754.48634590377117</v>
          </cell>
          <cell r="I101">
            <v>-5727.980904468247</v>
          </cell>
          <cell r="K101">
            <v>-744.86097587363417</v>
          </cell>
          <cell r="L101">
            <v>-74.019095531753266</v>
          </cell>
          <cell r="N101">
            <v>-9.6253700301366916</v>
          </cell>
          <cell r="O101">
            <v>-5441</v>
          </cell>
          <cell r="Q101">
            <v>-1333.5784313725492</v>
          </cell>
          <cell r="R101">
            <v>-5254.5220467340932</v>
          </cell>
          <cell r="U101">
            <v>-1287.8730506701211</v>
          </cell>
          <cell r="V101">
            <v>-186.47795326590654</v>
          </cell>
          <cell r="X101">
            <v>-45.705380702428229</v>
          </cell>
        </row>
        <row r="102">
          <cell r="A102" t="str">
            <v>Jan-Cil Korea</v>
          </cell>
          <cell r="C102">
            <v>1101</v>
          </cell>
          <cell r="D102">
            <v>1344</v>
          </cell>
          <cell r="E102">
            <v>1131</v>
          </cell>
          <cell r="G102">
            <v>-243</v>
          </cell>
          <cell r="H102">
            <v>-18.080357142857142</v>
          </cell>
          <cell r="I102">
            <v>-248.96247290696269</v>
          </cell>
          <cell r="K102">
            <v>-18.523993519863296</v>
          </cell>
          <cell r="L102">
            <v>5.9624729069626481</v>
          </cell>
          <cell r="N102">
            <v>0.44363637700615299</v>
          </cell>
          <cell r="O102">
            <v>-30</v>
          </cell>
          <cell r="Q102">
            <v>-2.6525198938992043</v>
          </cell>
          <cell r="R102">
            <v>-86.243218120237799</v>
          </cell>
          <cell r="U102">
            <v>-7.6253950592606374</v>
          </cell>
          <cell r="V102">
            <v>56.243218120237799</v>
          </cell>
          <cell r="X102">
            <v>4.9728751653614323</v>
          </cell>
        </row>
        <row r="103">
          <cell r="A103" t="str">
            <v>Jan-Cil Philippines</v>
          </cell>
          <cell r="C103">
            <v>568</v>
          </cell>
          <cell r="D103">
            <v>507</v>
          </cell>
          <cell r="E103">
            <v>610</v>
          </cell>
          <cell r="G103">
            <v>61</v>
          </cell>
          <cell r="H103">
            <v>12.031558185404339</v>
          </cell>
          <cell r="I103">
            <v>56.042644944896963</v>
          </cell>
          <cell r="K103">
            <v>11.05377612325384</v>
          </cell>
          <cell r="L103">
            <v>4.9573550551030348</v>
          </cell>
          <cell r="N103">
            <v>0.97778206215049979</v>
          </cell>
          <cell r="O103">
            <v>-42</v>
          </cell>
          <cell r="Q103">
            <v>-6.8852459016393439</v>
          </cell>
          <cell r="R103">
            <v>-9.7419902674809773</v>
          </cell>
          <cell r="U103">
            <v>-1.5970475848329471</v>
          </cell>
          <cell r="V103">
            <v>-32.258009732519021</v>
          </cell>
          <cell r="X103">
            <v>-5.2881983168063975</v>
          </cell>
        </row>
        <row r="104">
          <cell r="A104" t="str">
            <v>Jan-Cil S.M.</v>
          </cell>
          <cell r="C104">
            <v>690</v>
          </cell>
          <cell r="D104">
            <v>219</v>
          </cell>
          <cell r="E104">
            <v>368</v>
          </cell>
          <cell r="G104">
            <v>471</v>
          </cell>
          <cell r="H104">
            <v>215.06849315068496</v>
          </cell>
          <cell r="I104">
            <v>458.77692307692297</v>
          </cell>
          <cell r="K104">
            <v>209.48717948717945</v>
          </cell>
          <cell r="L104">
            <v>12.223076923076951</v>
          </cell>
          <cell r="N104">
            <v>5.5813136635054619</v>
          </cell>
          <cell r="O104">
            <v>322</v>
          </cell>
          <cell r="Q104">
            <v>87.5</v>
          </cell>
          <cell r="R104">
            <v>295.94020926756349</v>
          </cell>
          <cell r="U104">
            <v>80.418535127055293</v>
          </cell>
          <cell r="V104">
            <v>26.059790732436522</v>
          </cell>
          <cell r="X104">
            <v>7.0814648729447072</v>
          </cell>
        </row>
        <row r="107">
          <cell r="B107" t="str">
            <v>Report Name : BRDMAF116
Responsibility: 
USD in Thousands
Exchange Rate: as Reported</v>
          </cell>
          <cell r="G107" t="str">
            <v>Johnson &amp; Johnson
Worldwide Company Account Comparison
Report Level:  A00007 : Pharmaceutical Grp w/aj
Acct Code: 900020 : Mgt Net Income EB
 Company Composite QTD
Elimination: Exclude All
Non-Operating Co's: Excluded</v>
          </cell>
          <cell r="T107" t="str">
            <v xml:space="preserve">Page 3 of 3
Date : 07/08/03
Time : 09:14:33
</v>
          </cell>
        </row>
        <row r="111">
          <cell r="G111" t="str">
            <v>2003 JUN ACTUAL vs 2003 JUN BPY1</v>
          </cell>
          <cell r="O111" t="str">
            <v xml:space="preserve">2003 JUN ACTUAL vs 2002 JUN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JUN ACTUAL</v>
          </cell>
          <cell r="D114" t="str">
            <v>JUN BPY1</v>
          </cell>
          <cell r="E114" t="str">
            <v>JUN ACTUAL</v>
          </cell>
          <cell r="G114" t="str">
            <v xml:space="preserve">$       </v>
          </cell>
          <cell r="H114" t="str">
            <v xml:space="preserve">%   </v>
          </cell>
          <cell r="I114" t="str">
            <v xml:space="preserve">$       </v>
          </cell>
          <cell r="K114" t="str">
            <v xml:space="preserve">%   </v>
          </cell>
          <cell r="L114" t="str">
            <v xml:space="preserve">$       </v>
          </cell>
          <cell r="N114" t="str">
            <v xml:space="preserve">%   </v>
          </cell>
          <cell r="O114" t="str">
            <v xml:space="preserve">$       </v>
          </cell>
          <cell r="Q114" t="str">
            <v xml:space="preserve">%   </v>
          </cell>
          <cell r="R114" t="str">
            <v xml:space="preserve">$       </v>
          </cell>
          <cell r="U114" t="str">
            <v xml:space="preserve">%   </v>
          </cell>
          <cell r="V114" t="str">
            <v xml:space="preserve">$       </v>
          </cell>
          <cell r="X114" t="str">
            <v xml:space="preserve">%   </v>
          </cell>
        </row>
        <row r="117">
          <cell r="A117" t="str">
            <v>Jan-Cil Indonesia</v>
          </cell>
          <cell r="C117">
            <v>106</v>
          </cell>
          <cell r="D117">
            <v>383</v>
          </cell>
          <cell r="E117">
            <v>143</v>
          </cell>
          <cell r="G117">
            <v>-277</v>
          </cell>
          <cell r="H117">
            <v>-72.323759791122711</v>
          </cell>
          <cell r="I117">
            <v>-285.42943597241316</v>
          </cell>
          <cell r="K117">
            <v>-74.524656911857221</v>
          </cell>
          <cell r="L117">
            <v>8.4294359724131578</v>
          </cell>
          <cell r="N117">
            <v>2.2008971207345165</v>
          </cell>
          <cell r="O117">
            <v>-37</v>
          </cell>
          <cell r="Q117">
            <v>-25.874125874125877</v>
          </cell>
          <cell r="R117">
            <v>-42.54306648366078</v>
          </cell>
          <cell r="U117">
            <v>-29.750396142420129</v>
          </cell>
          <cell r="V117">
            <v>5.5430664836607688</v>
          </cell>
          <cell r="X117">
            <v>3.8762702682942471</v>
          </cell>
        </row>
        <row r="118">
          <cell r="A118" t="str">
            <v>Jan-Cil Taiwan</v>
          </cell>
          <cell r="C118">
            <v>-345</v>
          </cell>
          <cell r="D118">
            <v>217</v>
          </cell>
          <cell r="E118">
            <v>590</v>
          </cell>
          <cell r="G118">
            <v>-562</v>
          </cell>
          <cell r="H118">
            <v>-258.98617511520735</v>
          </cell>
          <cell r="I118">
            <v>-556.60278345250265</v>
          </cell>
          <cell r="K118">
            <v>-256.49897854954037</v>
          </cell>
          <cell r="L118">
            <v>-5.3972165474973739</v>
          </cell>
          <cell r="N118">
            <v>-2.4871965656669635</v>
          </cell>
          <cell r="O118">
            <v>-935</v>
          </cell>
          <cell r="Q118">
            <v>-158.47457627118646</v>
          </cell>
          <cell r="R118">
            <v>-945.90481815049952</v>
          </cell>
          <cell r="U118">
            <v>-160.32285053398297</v>
          </cell>
          <cell r="V118">
            <v>10.904818150499487</v>
          </cell>
          <cell r="X118">
            <v>1.848274262796531</v>
          </cell>
        </row>
        <row r="119">
          <cell r="A119" t="str">
            <v>Jan-Cil Thailand</v>
          </cell>
          <cell r="C119">
            <v>124</v>
          </cell>
          <cell r="D119">
            <v>141</v>
          </cell>
          <cell r="E119">
            <v>-18</v>
          </cell>
          <cell r="G119">
            <v>-17</v>
          </cell>
          <cell r="H119">
            <v>-12.056737588652481</v>
          </cell>
          <cell r="I119">
            <v>-22.217629964481752</v>
          </cell>
          <cell r="K119">
            <v>-15.757184371972876</v>
          </cell>
          <cell r="L119">
            <v>5.2176299644817483</v>
          </cell>
          <cell r="N119">
            <v>3.7004467833203947</v>
          </cell>
          <cell r="O119">
            <v>142</v>
          </cell>
          <cell r="Q119">
            <v>788.88888888888891</v>
          </cell>
          <cell r="R119">
            <v>135.405</v>
          </cell>
          <cell r="U119">
            <v>752.25</v>
          </cell>
          <cell r="V119">
            <v>6.5949999999999998</v>
          </cell>
          <cell r="X119">
            <v>36.638888888888758</v>
          </cell>
        </row>
        <row r="120">
          <cell r="A120" t="str">
            <v>Asia/Pac Chang</v>
          </cell>
          <cell r="B120" t="str">
            <v>Asia/Pac Chang</v>
          </cell>
          <cell r="C120">
            <v>18097</v>
          </cell>
          <cell r="D120">
            <v>17179</v>
          </cell>
          <cell r="E120">
            <v>18433</v>
          </cell>
          <cell r="G120">
            <v>918</v>
          </cell>
          <cell r="H120">
            <v>5.3437336282670707</v>
          </cell>
          <cell r="J120">
            <v>897.63917145581456</v>
          </cell>
          <cell r="L120">
            <v>5.2252120115013359</v>
          </cell>
          <cell r="N120">
            <v>20.360828544185498</v>
          </cell>
          <cell r="Q120">
            <v>0.11852161676573701</v>
          </cell>
          <cell r="S120">
            <v>-336</v>
          </cell>
          <cell r="V120">
            <v>-1.8228177724732817</v>
          </cell>
          <cell r="X120">
            <v>-303.94741202399251</v>
          </cell>
          <cell r="Z120">
            <v>-1.6489307873053358</v>
          </cell>
          <cell r="AA120">
            <v>-32.052587976007487</v>
          </cell>
          <cell r="AC120">
            <v>-0.17388698516794562</v>
          </cell>
        </row>
        <row r="121">
          <cell r="A121" t="str">
            <v>Total Asia/Pacific</v>
          </cell>
          <cell r="B121" t="str">
            <v>Total Asia/Pacific</v>
          </cell>
          <cell r="C121">
            <v>27995</v>
          </cell>
          <cell r="D121">
            <v>25682</v>
          </cell>
          <cell r="E121">
            <v>26542</v>
          </cell>
          <cell r="G121">
            <v>2313</v>
          </cell>
          <cell r="H121">
            <v>9.0063079199439322</v>
          </cell>
          <cell r="J121">
            <v>1997.8743756866747</v>
          </cell>
          <cell r="L121">
            <v>7.7792787776912791</v>
          </cell>
          <cell r="N121">
            <v>315.12562431332537</v>
          </cell>
          <cell r="Q121">
            <v>1.2270291422526531</v>
          </cell>
          <cell r="S121">
            <v>1453</v>
          </cell>
          <cell r="V121">
            <v>5.4743425514279247</v>
          </cell>
          <cell r="X121">
            <v>865.75172874006216</v>
          </cell>
          <cell r="Z121">
            <v>3.2618179818403372</v>
          </cell>
          <cell r="AA121">
            <v>587.24827125993795</v>
          </cell>
          <cell r="AC121">
            <v>2.2125245695875875</v>
          </cell>
        </row>
        <row r="122">
          <cell r="A122" t="str">
            <v>Total Sartarelli</v>
          </cell>
          <cell r="B122" t="str">
            <v>Total Sartarelli</v>
          </cell>
          <cell r="C122">
            <v>43822</v>
          </cell>
          <cell r="D122">
            <v>39534</v>
          </cell>
          <cell r="E122">
            <v>41561</v>
          </cell>
          <cell r="G122">
            <v>4288</v>
          </cell>
          <cell r="H122">
            <v>10.846360095108007</v>
          </cell>
          <cell r="J122">
            <v>4320.3389122992321</v>
          </cell>
          <cell r="L122">
            <v>10.928160348811739</v>
          </cell>
          <cell r="N122">
            <v>-32.338912299232909</v>
          </cell>
          <cell r="Q122">
            <v>-8.1800253703731868E-2</v>
          </cell>
          <cell r="S122">
            <v>2261</v>
          </cell>
          <cell r="V122">
            <v>5.4401963379129477</v>
          </cell>
          <cell r="X122">
            <v>4469.2604118592253</v>
          </cell>
          <cell r="Z122">
            <v>10.753495853947751</v>
          </cell>
          <cell r="AA122">
            <v>-2208.2604118592244</v>
          </cell>
          <cell r="AC122">
            <v>-5.3132995160348022</v>
          </cell>
        </row>
        <row r="123">
          <cell r="A123" t="str">
            <v>Janssen Belgium</v>
          </cell>
          <cell r="C123">
            <v>199982</v>
          </cell>
          <cell r="D123">
            <v>131515</v>
          </cell>
          <cell r="E123">
            <v>165450</v>
          </cell>
          <cell r="G123">
            <v>68467</v>
          </cell>
          <cell r="H123">
            <v>52.060221267536015</v>
          </cell>
          <cell r="I123">
            <v>49588.789208627604</v>
          </cell>
          <cell r="K123">
            <v>37.705804819699352</v>
          </cell>
          <cell r="L123">
            <v>18878.210791372396</v>
          </cell>
          <cell r="N123">
            <v>14.354416447836675</v>
          </cell>
          <cell r="O123">
            <v>34532</v>
          </cell>
          <cell r="Q123">
            <v>20.871562405560596</v>
          </cell>
          <cell r="R123">
            <v>-1455.3669651817688</v>
          </cell>
          <cell r="U123">
            <v>-0.87964156251542391</v>
          </cell>
          <cell r="V123">
            <v>35987.366965181769</v>
          </cell>
          <cell r="X123">
            <v>21.75120396807602</v>
          </cell>
        </row>
        <row r="124">
          <cell r="A124" t="str">
            <v>Total Jans Beerse</v>
          </cell>
          <cell r="B124" t="str">
            <v>Total Jans Beerse</v>
          </cell>
          <cell r="C124">
            <v>199982</v>
          </cell>
          <cell r="D124">
            <v>131515</v>
          </cell>
          <cell r="E124">
            <v>165450</v>
          </cell>
          <cell r="G124">
            <v>68467</v>
          </cell>
          <cell r="H124">
            <v>52.060221267536015</v>
          </cell>
          <cell r="J124">
            <v>49588.789208627604</v>
          </cell>
          <cell r="L124">
            <v>37.705804819699352</v>
          </cell>
          <cell r="N124">
            <v>18878.210791372396</v>
          </cell>
          <cell r="Q124">
            <v>14.354416447836675</v>
          </cell>
          <cell r="S124">
            <v>34532</v>
          </cell>
          <cell r="V124">
            <v>20.871562405560596</v>
          </cell>
          <cell r="X124">
            <v>-1455.3669651817688</v>
          </cell>
          <cell r="Z124">
            <v>-0.87964156251542402</v>
          </cell>
          <cell r="AA124">
            <v>35987.366965181769</v>
          </cell>
          <cell r="AC124">
            <v>21.75120396807602</v>
          </cell>
        </row>
        <row r="125">
          <cell r="A125" t="str">
            <v>Janssen Ireland Mfg</v>
          </cell>
          <cell r="C125">
            <v>108966</v>
          </cell>
          <cell r="D125">
            <v>102516</v>
          </cell>
          <cell r="E125">
            <v>88467</v>
          </cell>
          <cell r="G125">
            <v>6450</v>
          </cell>
          <cell r="H125">
            <v>6.2917008076788008</v>
          </cell>
          <cell r="I125">
            <v>-5794.5307295331941</v>
          </cell>
          <cell r="K125">
            <v>-5.6523183986238177</v>
          </cell>
          <cell r="L125">
            <v>12244.530729533197</v>
          </cell>
          <cell r="N125">
            <v>11.944019206302622</v>
          </cell>
          <cell r="O125">
            <v>20499</v>
          </cell>
          <cell r="Q125">
            <v>23.17135202957035</v>
          </cell>
          <cell r="R125">
            <v>224.18806667705257</v>
          </cell>
          <cell r="U125">
            <v>0.25341434283637126</v>
          </cell>
          <cell r="V125">
            <v>20274.811933322948</v>
          </cell>
          <cell r="X125">
            <v>22.917937686733975</v>
          </cell>
        </row>
        <row r="126">
          <cell r="A126" t="str">
            <v>OMJ Mfg Ireland</v>
          </cell>
          <cell r="C126">
            <v>80985</v>
          </cell>
          <cell r="D126">
            <v>107906</v>
          </cell>
          <cell r="E126">
            <v>37721</v>
          </cell>
          <cell r="G126">
            <v>-26921</v>
          </cell>
          <cell r="H126">
            <v>-24.948566344781572</v>
          </cell>
          <cell r="I126">
            <v>-26921</v>
          </cell>
          <cell r="K126">
            <v>-24.948566344781572</v>
          </cell>
          <cell r="L126">
            <v>0</v>
          </cell>
          <cell r="N126">
            <v>0</v>
          </cell>
          <cell r="O126">
            <v>43264</v>
          </cell>
          <cell r="Q126">
            <v>114.69473237719043</v>
          </cell>
          <cell r="R126">
            <v>43264</v>
          </cell>
          <cell r="U126">
            <v>114.69473237719039</v>
          </cell>
          <cell r="V126">
            <v>9.3132257461547854E-12</v>
          </cell>
          <cell r="X126">
            <v>5.4569682106375692E-14</v>
          </cell>
        </row>
        <row r="127">
          <cell r="A127" t="str">
            <v>Cilag CH-Schaff Oper</v>
          </cell>
          <cell r="C127">
            <v>13868</v>
          </cell>
          <cell r="D127">
            <v>15836</v>
          </cell>
          <cell r="E127">
            <v>14814</v>
          </cell>
          <cell r="G127">
            <v>-1968</v>
          </cell>
          <cell r="H127">
            <v>-12.427380651679719</v>
          </cell>
          <cell r="I127">
            <v>-3226.066842037173</v>
          </cell>
          <cell r="K127">
            <v>-20.371727974470655</v>
          </cell>
          <cell r="L127">
            <v>1258.0668420371733</v>
          </cell>
          <cell r="N127">
            <v>7.9443473227909367</v>
          </cell>
          <cell r="O127">
            <v>-946</v>
          </cell>
          <cell r="Q127">
            <v>-6.3858512218171999</v>
          </cell>
          <cell r="R127">
            <v>-3246.3377172580031</v>
          </cell>
          <cell r="U127">
            <v>-21.913984860658857</v>
          </cell>
          <cell r="V127">
            <v>2300.3377172580031</v>
          </cell>
          <cell r="X127">
            <v>15.528133638841656</v>
          </cell>
        </row>
        <row r="128">
          <cell r="A128" t="str">
            <v>Jan-Cil Zug</v>
          </cell>
          <cell r="C128">
            <v>30985</v>
          </cell>
          <cell r="D128">
            <v>38308</v>
          </cell>
          <cell r="E128">
            <v>37186</v>
          </cell>
          <cell r="G128">
            <v>-7323</v>
          </cell>
          <cell r="H128">
            <v>-19.11611151717657</v>
          </cell>
          <cell r="I128">
            <v>-11002.402301857181</v>
          </cell>
          <cell r="K128">
            <v>-28.720899816897724</v>
          </cell>
          <cell r="L128">
            <v>3679.4023018571806</v>
          </cell>
          <cell r="N128">
            <v>9.6047882997211538</v>
          </cell>
          <cell r="O128">
            <v>-6201</v>
          </cell>
          <cell r="Q128">
            <v>-16.67563061367181</v>
          </cell>
          <cell r="R128">
            <v>-12137.958966753182</v>
          </cell>
          <cell r="U128">
            <v>-32.641206278581137</v>
          </cell>
          <cell r="V128">
            <v>5936.9589667531827</v>
          </cell>
          <cell r="X128">
            <v>15.965575664909329</v>
          </cell>
        </row>
        <row r="129">
          <cell r="A129" t="str">
            <v>Tasmanian Alkaloids</v>
          </cell>
          <cell r="C129">
            <v>4317</v>
          </cell>
          <cell r="D129">
            <v>4573</v>
          </cell>
          <cell r="E129">
            <v>4086</v>
          </cell>
          <cell r="G129">
            <v>-256</v>
          </cell>
          <cell r="H129">
            <v>-5.5980756614913627</v>
          </cell>
          <cell r="I129">
            <v>-807.36178016872464</v>
          </cell>
          <cell r="K129">
            <v>-17.6549700452378</v>
          </cell>
          <cell r="L129">
            <v>551.36178016872486</v>
          </cell>
          <cell r="N129">
            <v>12.056894383746442</v>
          </cell>
          <cell r="O129">
            <v>231</v>
          </cell>
          <cell r="Q129">
            <v>5.6534508076358296</v>
          </cell>
          <cell r="R129">
            <v>-446.85559375826512</v>
          </cell>
          <cell r="U129">
            <v>-10.936260248611479</v>
          </cell>
          <cell r="V129">
            <v>677.85559375826506</v>
          </cell>
          <cell r="X129">
            <v>16.58971105624731</v>
          </cell>
        </row>
        <row r="130">
          <cell r="A130" t="str">
            <v>Noramco USA</v>
          </cell>
          <cell r="C130">
            <v>842</v>
          </cell>
          <cell r="D130">
            <v>1714</v>
          </cell>
          <cell r="E130">
            <v>2374</v>
          </cell>
          <cell r="G130">
            <v>-872</v>
          </cell>
          <cell r="H130">
            <v>-50.875145857642941</v>
          </cell>
          <cell r="I130">
            <v>-872</v>
          </cell>
          <cell r="K130">
            <v>-50.875145857642941</v>
          </cell>
          <cell r="L130">
            <v>-1.4551915228366852E-13</v>
          </cell>
          <cell r="N130">
            <v>0</v>
          </cell>
          <cell r="O130">
            <v>-1532</v>
          </cell>
          <cell r="Q130">
            <v>-64.532434709351307</v>
          </cell>
          <cell r="R130">
            <v>-1532</v>
          </cell>
          <cell r="U130">
            <v>-64.532434709351307</v>
          </cell>
          <cell r="V130">
            <v>0</v>
          </cell>
          <cell r="X130">
            <v>0</v>
          </cell>
        </row>
        <row r="131">
          <cell r="A131" t="str">
            <v>Alza Mfg Ireland</v>
          </cell>
          <cell r="C131">
            <v>-1715</v>
          </cell>
          <cell r="D131">
            <v>-1223</v>
          </cell>
          <cell r="E131">
            <v>0</v>
          </cell>
          <cell r="G131">
            <v>-492</v>
          </cell>
          <cell r="H131">
            <v>-40.228945216680295</v>
          </cell>
          <cell r="I131">
            <v>-307.50286650286648</v>
          </cell>
          <cell r="K131">
            <v>-25.143325143325143</v>
          </cell>
          <cell r="L131">
            <v>-184.49713349713352</v>
          </cell>
          <cell r="N131">
            <v>-15.085620073355154</v>
          </cell>
          <cell r="O131">
            <v>-1715</v>
          </cell>
          <cell r="Q131">
            <v>0</v>
          </cell>
          <cell r="R131">
            <v>-1715</v>
          </cell>
          <cell r="U131">
            <v>0</v>
          </cell>
          <cell r="V131">
            <v>0</v>
          </cell>
          <cell r="X131">
            <v>0</v>
          </cell>
        </row>
        <row r="132">
          <cell r="A132" t="str">
            <v>Subtot Sourcing</v>
          </cell>
          <cell r="B132" t="str">
            <v>Subtot Sourcing</v>
          </cell>
          <cell r="C132">
            <v>238248</v>
          </cell>
          <cell r="D132">
            <v>269630</v>
          </cell>
          <cell r="E132">
            <v>184648</v>
          </cell>
          <cell r="G132">
            <v>-31382</v>
          </cell>
          <cell r="H132">
            <v>-11.638912583911285</v>
          </cell>
          <cell r="J132">
            <v>-48930.864520099138</v>
          </cell>
          <cell r="L132">
            <v>-18.147411089307244</v>
          </cell>
          <cell r="N132">
            <v>17548.864520099127</v>
          </cell>
          <cell r="Q132">
            <v>6.5084985053959574</v>
          </cell>
          <cell r="S132">
            <v>53600</v>
          </cell>
          <cell r="V132">
            <v>29.028205017113638</v>
          </cell>
          <cell r="X132">
            <v>24410.035788907589</v>
          </cell>
          <cell r="Z132">
            <v>13.219767226781549</v>
          </cell>
          <cell r="AA132">
            <v>29189.964211092411</v>
          </cell>
          <cell r="AC132">
            <v>15.808437790332084</v>
          </cell>
        </row>
        <row r="133">
          <cell r="A133" t="str">
            <v>Ttl Shetty</v>
          </cell>
          <cell r="B133" t="str">
            <v>Ttl Shetty</v>
          </cell>
          <cell r="C133">
            <v>438230</v>
          </cell>
          <cell r="D133">
            <v>401145</v>
          </cell>
          <cell r="E133">
            <v>350098</v>
          </cell>
          <cell r="G133">
            <v>37085</v>
          </cell>
          <cell r="H133">
            <v>9.2447867977913223</v>
          </cell>
          <cell r="J133">
            <v>657.92468852846685</v>
          </cell>
          <cell r="L133">
            <v>0.16401168867328944</v>
          </cell>
          <cell r="N133">
            <v>36427.075311471533</v>
          </cell>
          <cell r="Q133">
            <v>9.0807751091180329</v>
          </cell>
          <cell r="S133">
            <v>88132</v>
          </cell>
          <cell r="V133">
            <v>25.173522842175618</v>
          </cell>
          <cell r="X133">
            <v>22954.668823725828</v>
          </cell>
          <cell r="Z133">
            <v>6.5566409473135581</v>
          </cell>
          <cell r="AA133">
            <v>65177.33117627418</v>
          </cell>
          <cell r="AC133">
            <v>18.616881894862065</v>
          </cell>
        </row>
        <row r="134">
          <cell r="A134" t="str">
            <v>Ortho Biotech CFC PR</v>
          </cell>
          <cell r="C134">
            <v>35337</v>
          </cell>
          <cell r="D134">
            <v>35809</v>
          </cell>
          <cell r="E134">
            <v>44474</v>
          </cell>
          <cell r="G134">
            <v>-472</v>
          </cell>
          <cell r="H134">
            <v>-1.3181043871652378</v>
          </cell>
          <cell r="I134">
            <v>-472</v>
          </cell>
          <cell r="K134">
            <v>-1.3181043871652378</v>
          </cell>
          <cell r="L134">
            <v>-7.2759576141834261E-14</v>
          </cell>
          <cell r="N134">
            <v>0</v>
          </cell>
          <cell r="O134">
            <v>-9137</v>
          </cell>
          <cell r="Q134">
            <v>-20.544587849080362</v>
          </cell>
          <cell r="R134">
            <v>-9137</v>
          </cell>
          <cell r="U134">
            <v>-20.544587849080358</v>
          </cell>
          <cell r="V134">
            <v>-1.1641532182693482E-12</v>
          </cell>
          <cell r="X134">
            <v>-4.5474735088646413E-15</v>
          </cell>
        </row>
        <row r="135">
          <cell r="A135" t="str">
            <v>Total Shetty/Sourcings</v>
          </cell>
          <cell r="B135" t="str">
            <v>Total Shetty/Sourcings</v>
          </cell>
          <cell r="C135">
            <v>473567</v>
          </cell>
          <cell r="D135">
            <v>436954</v>
          </cell>
          <cell r="E135">
            <v>394572</v>
          </cell>
          <cell r="G135">
            <v>36613</v>
          </cell>
          <cell r="H135">
            <v>8.3791428846057023</v>
          </cell>
          <cell r="J135">
            <v>185.92468852846687</v>
          </cell>
          <cell r="L135">
            <v>4.2550174281152459E-2</v>
          </cell>
          <cell r="N135">
            <v>36427.075311471533</v>
          </cell>
          <cell r="Q135">
            <v>8.336592710324549</v>
          </cell>
          <cell r="S135">
            <v>78995</v>
          </cell>
          <cell r="V135">
            <v>20.020427197064162</v>
          </cell>
          <cell r="X135">
            <v>13817.668823725828</v>
          </cell>
          <cell r="Z135">
            <v>3.50193851153296</v>
          </cell>
          <cell r="AA135">
            <v>65177.331176274172</v>
          </cell>
          <cell r="AC135">
            <v>16.518488685531203</v>
          </cell>
        </row>
        <row r="137">
          <cell r="A137" t="str">
            <v>PGSM USA</v>
          </cell>
          <cell r="C137">
            <v>-12129</v>
          </cell>
          <cell r="D137">
            <v>-15479</v>
          </cell>
          <cell r="E137">
            <v>-15290</v>
          </cell>
          <cell r="G137">
            <v>3350</v>
          </cell>
          <cell r="H137">
            <v>21.642224949932171</v>
          </cell>
          <cell r="I137">
            <v>3350</v>
          </cell>
          <cell r="K137">
            <v>21.642224949932171</v>
          </cell>
          <cell r="L137">
            <v>0</v>
          </cell>
          <cell r="N137">
            <v>0</v>
          </cell>
          <cell r="O137">
            <v>3161</v>
          </cell>
          <cell r="Q137">
            <v>20.673642903858731</v>
          </cell>
          <cell r="R137">
            <v>3161</v>
          </cell>
          <cell r="U137">
            <v>20.673642903858731</v>
          </cell>
          <cell r="V137">
            <v>0</v>
          </cell>
          <cell r="X137">
            <v>0</v>
          </cell>
        </row>
        <row r="138">
          <cell r="A138" t="str">
            <v>PGSM Beerse</v>
          </cell>
          <cell r="C138">
            <v>-3564</v>
          </cell>
          <cell r="D138">
            <v>-4330</v>
          </cell>
          <cell r="E138">
            <v>-2975</v>
          </cell>
          <cell r="G138">
            <v>766</v>
          </cell>
          <cell r="H138">
            <v>17.690531177829101</v>
          </cell>
          <cell r="I138">
            <v>1192.478592918306</v>
          </cell>
          <cell r="K138">
            <v>27.539921314510536</v>
          </cell>
          <cell r="L138">
            <v>-426.47859291830611</v>
          </cell>
          <cell r="N138">
            <v>-9.8493901366814356</v>
          </cell>
          <cell r="O138">
            <v>-589</v>
          </cell>
          <cell r="Q138">
            <v>-19.798319327731093</v>
          </cell>
          <cell r="R138">
            <v>62.328017510944342</v>
          </cell>
          <cell r="U138">
            <v>2.0950594121325827</v>
          </cell>
          <cell r="V138">
            <v>-651.32801751094439</v>
          </cell>
          <cell r="X138">
            <v>-21.893378739863678</v>
          </cell>
        </row>
        <row r="139">
          <cell r="A139" t="str">
            <v>PGSM Crane</v>
          </cell>
          <cell r="B139" t="str">
            <v>PGSM Crane</v>
          </cell>
          <cell r="C139">
            <v>-15693</v>
          </cell>
          <cell r="D139">
            <v>-19809</v>
          </cell>
          <cell r="E139">
            <v>-18265</v>
          </cell>
          <cell r="G139">
            <v>4116</v>
          </cell>
          <cell r="H139">
            <v>20.778434045131004</v>
          </cell>
          <cell r="J139">
            <v>4542.4785929183063</v>
          </cell>
          <cell r="L139">
            <v>22.931387717291663</v>
          </cell>
          <cell r="N139">
            <v>-426.47859291830565</v>
          </cell>
          <cell r="Q139">
            <v>-2.1529536721606699</v>
          </cell>
          <cell r="S139">
            <v>2572</v>
          </cell>
          <cell r="V139">
            <v>14.08157678620312</v>
          </cell>
          <cell r="X139">
            <v>3223.3280175109439</v>
          </cell>
          <cell r="Z139">
            <v>17.64756647966572</v>
          </cell>
          <cell r="AA139">
            <v>-651.32801751094405</v>
          </cell>
          <cell r="AC139">
            <v>-3.5659896934625999</v>
          </cell>
        </row>
        <row r="140">
          <cell r="A140" t="str">
            <v>PRD-Beerse</v>
          </cell>
          <cell r="C140">
            <v>-112690</v>
          </cell>
          <cell r="D140">
            <v>-117087</v>
          </cell>
          <cell r="E140">
            <v>-83336</v>
          </cell>
          <cell r="G140">
            <v>4397</v>
          </cell>
          <cell r="H140">
            <v>3.7553272353036631</v>
          </cell>
          <cell r="I140">
            <v>17284.543400682913</v>
          </cell>
          <cell r="K140">
            <v>14.762137043978333</v>
          </cell>
          <cell r="L140">
            <v>-12887.543400682909</v>
          </cell>
          <cell r="N140">
            <v>-11.006809808674671</v>
          </cell>
          <cell r="O140">
            <v>-29354</v>
          </cell>
          <cell r="Q140">
            <v>-35.223672842469043</v>
          </cell>
          <cell r="R140">
            <v>-7924.5889570552163</v>
          </cell>
          <cell r="U140">
            <v>-9.5092024539877311</v>
          </cell>
          <cell r="V140">
            <v>-21429.411042944786</v>
          </cell>
          <cell r="X140">
            <v>-25.71447038848131</v>
          </cell>
        </row>
        <row r="141">
          <cell r="A141" t="str">
            <v>PRD USA</v>
          </cell>
          <cell r="C141">
            <v>-85035</v>
          </cell>
          <cell r="D141">
            <v>-102762</v>
          </cell>
          <cell r="E141">
            <v>-116535</v>
          </cell>
          <cell r="G141">
            <v>17727</v>
          </cell>
          <cell r="H141">
            <v>17.250540082910025</v>
          </cell>
          <cell r="I141">
            <v>17727</v>
          </cell>
          <cell r="K141">
            <v>17.250540082910021</v>
          </cell>
          <cell r="L141">
            <v>2.3283064365386963E-12</v>
          </cell>
          <cell r="N141">
            <v>6.8212102632969615E-15</v>
          </cell>
          <cell r="O141">
            <v>31500</v>
          </cell>
          <cell r="Q141">
            <v>27.030505856609604</v>
          </cell>
          <cell r="R141">
            <v>31500</v>
          </cell>
          <cell r="U141">
            <v>27.030505856609608</v>
          </cell>
          <cell r="V141">
            <v>0</v>
          </cell>
          <cell r="X141">
            <v>-1.3642420526593923E-14</v>
          </cell>
        </row>
        <row r="142">
          <cell r="A142" t="str">
            <v>JRF PRI UK</v>
          </cell>
          <cell r="C142">
            <v>-13179</v>
          </cell>
          <cell r="D142">
            <v>-15313</v>
          </cell>
          <cell r="E142">
            <v>-15252</v>
          </cell>
          <cell r="G142">
            <v>2134</v>
          </cell>
          <cell r="H142">
            <v>13.935871481747537</v>
          </cell>
          <cell r="I142">
            <v>2498.6357186921659</v>
          </cell>
          <cell r="K142">
            <v>16.317088217149912</v>
          </cell>
          <cell r="L142">
            <v>-364.63571869216599</v>
          </cell>
          <cell r="N142">
            <v>-2.381216735402377</v>
          </cell>
          <cell r="O142">
            <v>2073</v>
          </cell>
          <cell r="Q142">
            <v>13.59166011014949</v>
          </cell>
          <cell r="R142">
            <v>3313.5476053087127</v>
          </cell>
          <cell r="U142">
            <v>21.725331794575876</v>
          </cell>
          <cell r="V142">
            <v>-1240.5476053087129</v>
          </cell>
          <cell r="X142">
            <v>-8.1336716844263943</v>
          </cell>
        </row>
        <row r="143">
          <cell r="A143" t="str">
            <v>Ttl PRD</v>
          </cell>
          <cell r="B143" t="str">
            <v>Ttl PRD</v>
          </cell>
          <cell r="C143">
            <v>-210904</v>
          </cell>
          <cell r="D143">
            <v>-235162</v>
          </cell>
          <cell r="E143">
            <v>-215123</v>
          </cell>
          <cell r="G143">
            <v>24258</v>
          </cell>
          <cell r="H143">
            <v>10.315442120750804</v>
          </cell>
          <cell r="J143">
            <v>37510.179119375076</v>
          </cell>
          <cell r="L143">
            <v>15.950782490102597</v>
          </cell>
          <cell r="N143">
            <v>-13252.179119375069</v>
          </cell>
          <cell r="Q143">
            <v>-5.6353403693517956</v>
          </cell>
          <cell r="S143">
            <v>4219</v>
          </cell>
          <cell r="V143">
            <v>1.9612035905040373</v>
          </cell>
          <cell r="X143">
            <v>26888.958648253498</v>
          </cell>
          <cell r="Z143">
            <v>12.499341608407049</v>
          </cell>
          <cell r="AA143">
            <v>-22669.958648253494</v>
          </cell>
          <cell r="AC143">
            <v>-10.538138017903011</v>
          </cell>
        </row>
        <row r="144">
          <cell r="A144" t="str">
            <v>Centocor R&amp;D USA</v>
          </cell>
          <cell r="C144">
            <v>-59353</v>
          </cell>
          <cell r="D144">
            <v>-47740</v>
          </cell>
          <cell r="E144">
            <v>-40277</v>
          </cell>
          <cell r="G144">
            <v>-11613</v>
          </cell>
          <cell r="H144">
            <v>-24.325513196480937</v>
          </cell>
          <cell r="I144">
            <v>-11613</v>
          </cell>
          <cell r="K144">
            <v>-24.325513196480937</v>
          </cell>
          <cell r="L144">
            <v>0</v>
          </cell>
          <cell r="N144">
            <v>0</v>
          </cell>
          <cell r="O144">
            <v>-19076</v>
          </cell>
          <cell r="Q144">
            <v>-47.362018025175658</v>
          </cell>
          <cell r="R144">
            <v>-19076</v>
          </cell>
          <cell r="U144">
            <v>-47.362018025175665</v>
          </cell>
          <cell r="V144">
            <v>0</v>
          </cell>
          <cell r="X144">
            <v>0</v>
          </cell>
        </row>
        <row r="145">
          <cell r="A145" t="str">
            <v>Tibotec-Virco Belgium</v>
          </cell>
          <cell r="C145">
            <v>-26709</v>
          </cell>
          <cell r="D145">
            <v>-24978</v>
          </cell>
          <cell r="E145">
            <v>-14993</v>
          </cell>
          <cell r="G145">
            <v>-1731</v>
          </cell>
          <cell r="H145">
            <v>-6.9300984866682693</v>
          </cell>
          <cell r="I145">
            <v>1304.6638584667226</v>
          </cell>
          <cell r="K145">
            <v>5.2232518955349612</v>
          </cell>
          <cell r="L145">
            <v>-3035.663858466723</v>
          </cell>
          <cell r="N145">
            <v>-12.153350382203232</v>
          </cell>
          <cell r="O145">
            <v>-11716</v>
          </cell>
          <cell r="Q145">
            <v>-78.143133462282393</v>
          </cell>
          <cell r="R145">
            <v>-6224.1448680703224</v>
          </cell>
          <cell r="U145">
            <v>-41.513672167480308</v>
          </cell>
          <cell r="V145">
            <v>-5491.8551319296766</v>
          </cell>
          <cell r="X145">
            <v>-36.62946129480207</v>
          </cell>
        </row>
        <row r="146">
          <cell r="A146" t="str">
            <v>Alza USA</v>
          </cell>
          <cell r="C146">
            <v>-117969</v>
          </cell>
          <cell r="D146">
            <v>-33418</v>
          </cell>
          <cell r="E146">
            <v>1196</v>
          </cell>
          <cell r="G146">
            <v>-84551</v>
          </cell>
          <cell r="H146">
            <v>-253.01035370159798</v>
          </cell>
          <cell r="I146">
            <v>-84551</v>
          </cell>
          <cell r="K146">
            <v>-253.01035370159798</v>
          </cell>
          <cell r="L146">
            <v>0</v>
          </cell>
          <cell r="N146">
            <v>0</v>
          </cell>
          <cell r="O146">
            <v>-119165</v>
          </cell>
          <cell r="Q146">
            <v>-9963.6287625418063</v>
          </cell>
          <cell r="R146">
            <v>-119165</v>
          </cell>
          <cell r="U146">
            <v>-9963.6287625418026</v>
          </cell>
          <cell r="V146">
            <v>-1.8626451492309571E-11</v>
          </cell>
          <cell r="X146">
            <v>-4.6566128730773927E-12</v>
          </cell>
        </row>
        <row r="147">
          <cell r="A147" t="str">
            <v>Total Peterson</v>
          </cell>
          <cell r="B147" t="str">
            <v>Total Peterson</v>
          </cell>
          <cell r="C147">
            <v>-414935</v>
          </cell>
          <cell r="D147">
            <v>-341298</v>
          </cell>
          <cell r="E147">
            <v>-269197</v>
          </cell>
          <cell r="G147">
            <v>-73637</v>
          </cell>
          <cell r="H147">
            <v>-21.575573252699989</v>
          </cell>
          <cell r="J147">
            <v>-57349.157022158208</v>
          </cell>
          <cell r="L147">
            <v>-16.803250245286584</v>
          </cell>
          <cell r="N147">
            <v>-16287.842977841794</v>
          </cell>
          <cell r="Q147">
            <v>-4.7723230074134042</v>
          </cell>
          <cell r="S147">
            <v>-145738</v>
          </cell>
          <cell r="V147">
            <v>-54.138047600827647</v>
          </cell>
          <cell r="X147">
            <v>-117576.18621981681</v>
          </cell>
          <cell r="Z147">
            <v>-43.676633179350738</v>
          </cell>
          <cell r="AA147">
            <v>-28161.813780183198</v>
          </cell>
          <cell r="AC147">
            <v>-10.461414421476912</v>
          </cell>
        </row>
        <row r="148">
          <cell r="A148" t="str">
            <v>Ttl Pharm ex Corp + Grp E</v>
          </cell>
          <cell r="B148" t="str">
            <v>Ttl Pharm ex Corp + Grp E</v>
          </cell>
          <cell r="C148">
            <v>1278960</v>
          </cell>
          <cell r="D148">
            <v>1204424</v>
          </cell>
          <cell r="E148">
            <v>1165938</v>
          </cell>
          <cell r="G148">
            <v>74536</v>
          </cell>
          <cell r="H148">
            <v>6.1885183290934087</v>
          </cell>
          <cell r="J148">
            <v>47688.842765217276</v>
          </cell>
          <cell r="L148">
            <v>3.9594729734061493</v>
          </cell>
          <cell r="N148">
            <v>26847.157234782728</v>
          </cell>
          <cell r="Q148">
            <v>2.2290453556872585</v>
          </cell>
          <cell r="S148">
            <v>113022</v>
          </cell>
          <cell r="V148">
            <v>9.6936543795639221</v>
          </cell>
          <cell r="X148">
            <v>66560.166779186184</v>
          </cell>
          <cell r="Z148">
            <v>5.7087226575672281</v>
          </cell>
          <cell r="AA148">
            <v>46461.833220813809</v>
          </cell>
          <cell r="AC148">
            <v>3.9849317219966953</v>
          </cell>
        </row>
        <row r="151">
          <cell r="A151" t="str">
            <v>Pharmaceutical Grp w/aj</v>
          </cell>
          <cell r="B151" t="str">
            <v>Pharmaceutical Grp w/aj</v>
          </cell>
          <cell r="C151">
            <v>1278960</v>
          </cell>
          <cell r="D151">
            <v>1204424</v>
          </cell>
          <cell r="E151">
            <v>1165938</v>
          </cell>
          <cell r="G151">
            <v>74536</v>
          </cell>
          <cell r="H151">
            <v>6.1885183290934087</v>
          </cell>
          <cell r="J151">
            <v>47688.842765217276</v>
          </cell>
          <cell r="L151">
            <v>3.9594729734061493</v>
          </cell>
          <cell r="N151">
            <v>26847.157234782728</v>
          </cell>
          <cell r="Q151">
            <v>2.2290453556872585</v>
          </cell>
          <cell r="S151">
            <v>113022</v>
          </cell>
          <cell r="V151">
            <v>9.6936543795639221</v>
          </cell>
          <cell r="X151">
            <v>66560.166779186184</v>
          </cell>
          <cell r="Z151">
            <v>5.7087226575672281</v>
          </cell>
          <cell r="AA151">
            <v>46461.833220813809</v>
          </cell>
          <cell r="AC151">
            <v>3.9849317219966953</v>
          </cell>
        </row>
      </sheetData>
      <sheetData sheetId="14"/>
      <sheetData sheetId="15"/>
      <sheetData sheetId="1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Y Summary"/>
      <sheetName val="1Q Summary"/>
      <sheetName val="vs. ACT02 1Q"/>
      <sheetName val="vs. ACT02 4Q"/>
      <sheetName val="vs. FBP03 1Q"/>
      <sheetName val="vs. FBP03 4Q"/>
      <sheetName val="Grp Adj"/>
      <sheetName val="NTS USD 4Q"/>
      <sheetName val="MNI USD 4Q"/>
      <sheetName val="MNI USD 1Q"/>
      <sheetName val="NTS USD 1Q"/>
    </sheetNames>
    <sheetDataSet>
      <sheetData sheetId="0" refreshError="1"/>
      <sheetData sheetId="1" refreshError="1"/>
      <sheetData sheetId="2" refreshError="1"/>
      <sheetData sheetId="3"/>
      <sheetData sheetId="4" refreshError="1"/>
      <sheetData sheetId="5"/>
      <sheetData sheetId="6" refreshError="1"/>
      <sheetData sheetId="7"/>
      <sheetData sheetId="8"/>
      <sheetData sheetId="9"/>
      <sheetData sheetId="10"/>
      <sheetData sheetId="11">
        <row r="9">
          <cell r="A9" t="str">
            <v>DENMARK</v>
          </cell>
          <cell r="B9">
            <v>7363.8531149999999</v>
          </cell>
          <cell r="C9">
            <v>7431.3606149999996</v>
          </cell>
          <cell r="D9">
            <v>5273.0915489999998</v>
          </cell>
          <cell r="E9">
            <v>-0.90841372794825281</v>
          </cell>
          <cell r="F9">
            <v>-0.90841372794825281</v>
          </cell>
          <cell r="G9">
            <v>22.155031467670057</v>
          </cell>
          <cell r="H9">
            <v>39.649635258020446</v>
          </cell>
        </row>
        <row r="10">
          <cell r="A10" t="str">
            <v>FINLAND</v>
          </cell>
          <cell r="B10">
            <v>7140.2520000000004</v>
          </cell>
          <cell r="C10">
            <v>7570.11</v>
          </cell>
          <cell r="D10">
            <v>6190.6309920000003</v>
          </cell>
          <cell r="E10">
            <v>-5.678358702845788</v>
          </cell>
          <cell r="F10">
            <v>-5.678358702845788</v>
          </cell>
          <cell r="G10">
            <v>0.99206349206349542</v>
          </cell>
          <cell r="H10">
            <v>15.339648078316603</v>
          </cell>
        </row>
        <row r="11">
          <cell r="A11" t="str">
            <v>NORWAY</v>
          </cell>
          <cell r="B11">
            <v>4748.23776</v>
          </cell>
          <cell r="C11">
            <v>5288.295102</v>
          </cell>
          <cell r="D11">
            <v>3492.3572639999998</v>
          </cell>
          <cell r="E11">
            <v>-10.21231477410846</v>
          </cell>
          <cell r="F11">
            <v>-10.21231477410846</v>
          </cell>
          <cell r="G11">
            <v>11.453518233179254</v>
          </cell>
          <cell r="H11">
            <v>35.96082534126441</v>
          </cell>
        </row>
        <row r="12">
          <cell r="A12" t="str">
            <v>SWEDEN</v>
          </cell>
          <cell r="B12">
            <v>17356.354105999999</v>
          </cell>
          <cell r="C12">
            <v>18116.367065999999</v>
          </cell>
          <cell r="D12">
            <v>15382.500192000001</v>
          </cell>
          <cell r="E12">
            <v>-4.1951731118672182</v>
          </cell>
          <cell r="F12">
            <v>-4.1951731118672182</v>
          </cell>
          <cell r="G12">
            <v>-2.5516026595216812</v>
          </cell>
          <cell r="H12">
            <v>12.83181465537405</v>
          </cell>
        </row>
        <row r="13">
          <cell r="A13" t="str">
            <v>SCANDINAVIA</v>
          </cell>
          <cell r="B13">
            <v>36608.696981000001</v>
          </cell>
          <cell r="C13">
            <v>38406.132782999994</v>
          </cell>
          <cell r="D13">
            <v>30338.579997000001</v>
          </cell>
          <cell r="E13">
            <v>-4.6800749561424357</v>
          </cell>
          <cell r="F13">
            <v>-4.6800749561424357</v>
          </cell>
          <cell r="G13">
            <v>4.0778690832673616</v>
          </cell>
          <cell r="H13">
            <v>20.667140599922654</v>
          </cell>
        </row>
        <row r="15">
          <cell r="A15" t="str">
            <v>CZECH REPUBLIC</v>
          </cell>
          <cell r="B15">
            <v>7584.1230079999996</v>
          </cell>
          <cell r="C15">
            <v>7998.2210559999994</v>
          </cell>
          <cell r="D15">
            <v>6042.8820759999999</v>
          </cell>
          <cell r="E15">
            <v>-5.1773768829427045</v>
          </cell>
          <cell r="F15">
            <v>-5.1773768829427045</v>
          </cell>
          <cell r="G15">
            <v>5.9716497436413034</v>
          </cell>
          <cell r="H15">
            <v>25.505063852250487</v>
          </cell>
        </row>
        <row r="16">
          <cell r="A16" t="str">
            <v>EASTERN EUROPE</v>
          </cell>
          <cell r="B16">
            <v>18989.903999999999</v>
          </cell>
          <cell r="C16">
            <v>18989.903999999999</v>
          </cell>
          <cell r="D16">
            <v>17354.498723510002</v>
          </cell>
          <cell r="E16">
            <v>0</v>
          </cell>
          <cell r="F16">
            <v>0</v>
          </cell>
          <cell r="G16">
            <v>-4.1881293783805624</v>
          </cell>
          <cell r="H16">
            <v>9.4235235632275938</v>
          </cell>
        </row>
        <row r="17">
          <cell r="A17" t="str">
            <v>RUSSIA</v>
          </cell>
          <cell r="B17">
            <v>10691</v>
          </cell>
          <cell r="C17">
            <v>10800</v>
          </cell>
          <cell r="D17">
            <v>10177.540000000001</v>
          </cell>
          <cell r="E17">
            <v>-1.0092592592592593</v>
          </cell>
          <cell r="F17">
            <v>-1.0092592592592593</v>
          </cell>
          <cell r="G17">
            <v>5.0450305280057766</v>
          </cell>
          <cell r="H17">
            <v>5.0450305280057766</v>
          </cell>
        </row>
        <row r="18">
          <cell r="A18" t="str">
            <v>HUNGARY</v>
          </cell>
          <cell r="B18">
            <v>9868.3518779999995</v>
          </cell>
          <cell r="C18">
            <v>9868.3560990000005</v>
          </cell>
          <cell r="D18">
            <v>5485.1384739999994</v>
          </cell>
          <cell r="E18">
            <v>-4.2773081541721772E-5</v>
          </cell>
          <cell r="F18">
            <v>-4.2773081541721772E-5</v>
          </cell>
          <cell r="G18">
            <v>53.143615495166465</v>
          </cell>
          <cell r="H18">
            <v>79.910715559448249</v>
          </cell>
        </row>
        <row r="19">
          <cell r="A19" t="str">
            <v>POLAND</v>
          </cell>
          <cell r="B19">
            <v>22493.431855999999</v>
          </cell>
          <cell r="C19">
            <v>22493.431855999999</v>
          </cell>
          <cell r="D19">
            <v>18577.181379000001</v>
          </cell>
          <cell r="E19">
            <v>0</v>
          </cell>
          <cell r="F19">
            <v>0</v>
          </cell>
          <cell r="G19">
            <v>15.935873739955694</v>
          </cell>
          <cell r="H19">
            <v>21.080972388130967</v>
          </cell>
        </row>
        <row r="20">
          <cell r="A20" t="str">
            <v>NEW EUROPE</v>
          </cell>
          <cell r="B20">
            <v>69626.810742000001</v>
          </cell>
          <cell r="C20">
            <v>70149.913010999997</v>
          </cell>
          <cell r="D20">
            <v>57637.240652510001</v>
          </cell>
          <cell r="E20">
            <v>-0.74569197101922191</v>
          </cell>
          <cell r="F20">
            <v>-0.74569197101922191</v>
          </cell>
          <cell r="G20">
            <v>10.449716005319752</v>
          </cell>
          <cell r="H20">
            <v>20.80177668770456</v>
          </cell>
        </row>
        <row r="22">
          <cell r="A22" t="str">
            <v>GREECE</v>
          </cell>
          <cell r="B22">
            <v>41410.656000000003</v>
          </cell>
          <cell r="C22">
            <v>43750.326000000001</v>
          </cell>
          <cell r="D22">
            <v>31776.115826000001</v>
          </cell>
          <cell r="E22">
            <v>-5.3477772942766144</v>
          </cell>
          <cell r="F22">
            <v>-5.3477772942766144</v>
          </cell>
          <cell r="G22">
            <v>14.109006571318124</v>
          </cell>
          <cell r="H22">
            <v>30.320068779824826</v>
          </cell>
        </row>
        <row r="23">
          <cell r="A23" t="str">
            <v>PHARM ITALY</v>
          </cell>
          <cell r="B23">
            <v>51291.222690000002</v>
          </cell>
          <cell r="C23">
            <v>51291.377999999997</v>
          </cell>
          <cell r="D23">
            <v>41396.335331000002</v>
          </cell>
          <cell r="E23">
            <v>-3.0279942955450056E-4</v>
          </cell>
          <cell r="F23">
            <v>-3.0279942955450056E-4</v>
          </cell>
          <cell r="G23">
            <v>8.4900175910815463</v>
          </cell>
          <cell r="H23">
            <v>23.902809946536809</v>
          </cell>
        </row>
        <row r="25">
          <cell r="A25" t="str">
            <v>TOTAL CERMAK</v>
          </cell>
          <cell r="B25">
            <v>198937.386413</v>
          </cell>
          <cell r="C25">
            <v>203597.749794</v>
          </cell>
          <cell r="D25">
            <v>161148.27180650999</v>
          </cell>
          <cell r="E25">
            <v>-2.2890053479055412</v>
          </cell>
          <cell r="F25">
            <v>-2.2890053479055412</v>
          </cell>
          <cell r="G25">
            <v>9.46826533484343</v>
          </cell>
          <cell r="H25">
            <v>23.449903733291805</v>
          </cell>
        </row>
        <row r="27">
          <cell r="A27" t="str">
            <v>PHARM U.KINGDOM</v>
          </cell>
          <cell r="B27">
            <v>63109.109000000004</v>
          </cell>
          <cell r="C27">
            <v>63981.381999999998</v>
          </cell>
          <cell r="D27">
            <v>48488.915800000002</v>
          </cell>
          <cell r="E27">
            <v>-1.3633231617285069</v>
          </cell>
          <cell r="F27">
            <v>-1.3633231617285069</v>
          </cell>
          <cell r="G27">
            <v>17.950679771643806</v>
          </cell>
          <cell r="H27">
            <v>30.151619104669692</v>
          </cell>
        </row>
        <row r="28">
          <cell r="A28" t="str">
            <v>SOUTH AFRICA</v>
          </cell>
          <cell r="B28">
            <v>8905.6674000000003</v>
          </cell>
          <cell r="C28">
            <v>8905.6674000000003</v>
          </cell>
          <cell r="D28">
            <v>6776.9606519999998</v>
          </cell>
          <cell r="E28">
            <v>0</v>
          </cell>
          <cell r="F28">
            <v>0</v>
          </cell>
          <cell r="G28">
            <v>10.554600723392253</v>
          </cell>
          <cell r="H28">
            <v>31.410935628964907</v>
          </cell>
        </row>
        <row r="29">
          <cell r="A29" t="str">
            <v>TOTAL MCDONALD</v>
          </cell>
          <cell r="B29">
            <v>72014.776400000002</v>
          </cell>
          <cell r="C29">
            <v>72887.049400000004</v>
          </cell>
          <cell r="D29">
            <v>55265.876452000004</v>
          </cell>
          <cell r="E29">
            <v>-1.1967462082502698</v>
          </cell>
          <cell r="F29">
            <v>-1.1967462082502698</v>
          </cell>
          <cell r="G29">
            <v>17.043737913359593</v>
          </cell>
          <cell r="H29">
            <v>30.30604239588401</v>
          </cell>
        </row>
        <row r="31">
          <cell r="A31" t="str">
            <v>PHARM GERMANY</v>
          </cell>
          <cell r="B31">
            <v>82372.415999999997</v>
          </cell>
          <cell r="C31">
            <v>78401.490000000005</v>
          </cell>
          <cell r="D31">
            <v>63658.391849000007</v>
          </cell>
          <cell r="E31">
            <v>5.0648603744648115</v>
          </cell>
          <cell r="F31">
            <v>5.0648603744648115</v>
          </cell>
          <cell r="G31">
            <v>13.301266590404786</v>
          </cell>
          <cell r="H31">
            <v>29.397576042119205</v>
          </cell>
        </row>
        <row r="32">
          <cell r="A32" t="str">
            <v>SWITZERLAND</v>
          </cell>
          <cell r="B32">
            <v>16865.144072999999</v>
          </cell>
          <cell r="C32">
            <v>17259.818079000001</v>
          </cell>
          <cell r="D32">
            <v>13928.891705</v>
          </cell>
          <cell r="E32">
            <v>-2.2866637654785045</v>
          </cell>
          <cell r="F32">
            <v>-2.2866637654785045</v>
          </cell>
          <cell r="G32">
            <v>5.5738405642231257</v>
          </cell>
          <cell r="H32">
            <v>21.08030150701785</v>
          </cell>
        </row>
        <row r="33">
          <cell r="A33" t="str">
            <v>AUSTRIA</v>
          </cell>
          <cell r="B33">
            <v>22598.106</v>
          </cell>
          <cell r="C33">
            <v>23049.006000000001</v>
          </cell>
          <cell r="D33">
            <v>19346.599207000003</v>
          </cell>
          <cell r="E33">
            <v>-1.9562665739251466</v>
          </cell>
          <cell r="F33">
            <v>-1.9562665739251466</v>
          </cell>
          <cell r="G33">
            <v>2.276540746451392</v>
          </cell>
          <cell r="H33">
            <v>16.806606464579747</v>
          </cell>
        </row>
        <row r="34">
          <cell r="A34" t="str">
            <v>TOTAL PEETERS</v>
          </cell>
          <cell r="B34">
            <v>121835.666073</v>
          </cell>
          <cell r="C34">
            <v>118710.314079</v>
          </cell>
          <cell r="D34">
            <v>96933.882761000015</v>
          </cell>
          <cell r="E34">
            <v>2.6327552228697839</v>
          </cell>
          <cell r="F34">
            <v>2.6327552228697839</v>
          </cell>
          <cell r="G34">
            <v>9.9905002886114485</v>
          </cell>
          <cell r="H34">
            <v>25.689452029274189</v>
          </cell>
        </row>
        <row r="36">
          <cell r="A36" t="str">
            <v>SPAIN</v>
          </cell>
          <cell r="B36">
            <v>67907.543999999994</v>
          </cell>
          <cell r="C36">
            <v>70476.672000000006</v>
          </cell>
          <cell r="D36">
            <v>53717.059682000006</v>
          </cell>
          <cell r="E36">
            <v>-3.6453594176524273</v>
          </cell>
          <cell r="F36">
            <v>-3.6453594176524273</v>
          </cell>
          <cell r="G36">
            <v>10.691536275438535</v>
          </cell>
          <cell r="H36">
            <v>26.417090589109559</v>
          </cell>
        </row>
        <row r="37">
          <cell r="A37" t="str">
            <v>PORTUGAL</v>
          </cell>
          <cell r="B37">
            <v>15528.995999999999</v>
          </cell>
          <cell r="C37">
            <v>15890.718000000001</v>
          </cell>
          <cell r="D37">
            <v>12518.129676</v>
          </cell>
          <cell r="E37">
            <v>-2.276309981713863</v>
          </cell>
          <cell r="F37">
            <v>-2.276309981713863</v>
          </cell>
          <cell r="G37">
            <v>8.6206896551724164</v>
          </cell>
          <cell r="H37">
            <v>24.052046127725372</v>
          </cell>
        </row>
        <row r="38">
          <cell r="A38" t="str">
            <v>TOTAL SOTOCA</v>
          </cell>
          <cell r="B38">
            <v>83436.539999999994</v>
          </cell>
          <cell r="C38">
            <v>86367.39</v>
          </cell>
          <cell r="D38">
            <v>66235.189358000003</v>
          </cell>
          <cell r="E38">
            <v>-3.3934682986252329</v>
          </cell>
          <cell r="F38">
            <v>-3.3934682986252329</v>
          </cell>
          <cell r="G38">
            <v>10.30015630381223</v>
          </cell>
          <cell r="H38">
            <v>25.970108651802899</v>
          </cell>
        </row>
        <row r="40">
          <cell r="A40" t="str">
            <v>EGYPT</v>
          </cell>
          <cell r="B40">
            <v>1232.8992000000001</v>
          </cell>
          <cell r="C40">
            <v>1696.5351000000001</v>
          </cell>
          <cell r="D40">
            <v>1135.3899859999999</v>
          </cell>
          <cell r="E40">
            <v>-27.328400102066851</v>
          </cell>
          <cell r="F40">
            <v>-27.328400102066851</v>
          </cell>
          <cell r="G40">
            <v>9.0978739705037412</v>
          </cell>
          <cell r="H40">
            <v>8.5881692812464312</v>
          </cell>
        </row>
        <row r="41">
          <cell r="A41" t="str">
            <v>ISRAEL</v>
          </cell>
          <cell r="B41">
            <v>2855.9537230000001</v>
          </cell>
          <cell r="C41">
            <v>3034.8382000000001</v>
          </cell>
          <cell r="D41">
            <v>2872.6960920000001</v>
          </cell>
          <cell r="E41">
            <v>-5.8943661971831007</v>
          </cell>
          <cell r="F41">
            <v>-5.8943661971831007</v>
          </cell>
          <cell r="G41">
            <v>1.434643995749205</v>
          </cell>
          <cell r="H41">
            <v>-0.58281031002983152</v>
          </cell>
        </row>
        <row r="42">
          <cell r="A42" t="str">
            <v>M.E./W.ASIA (EX-SOURCING)</v>
          </cell>
          <cell r="B42">
            <v>47082.978000000003</v>
          </cell>
          <cell r="C42">
            <v>49251.305999999997</v>
          </cell>
          <cell r="D42">
            <v>50276.942885000004</v>
          </cell>
          <cell r="E42">
            <v>-4.4025797001200218</v>
          </cell>
          <cell r="F42">
            <v>-4.4025797001200218</v>
          </cell>
          <cell r="G42">
            <v>-18.001919553267609</v>
          </cell>
          <cell r="H42">
            <v>-6.352742831451895</v>
          </cell>
        </row>
        <row r="43">
          <cell r="A43" t="str">
            <v>PAKISTAN</v>
          </cell>
          <cell r="B43">
            <v>2059.713827</v>
          </cell>
          <cell r="C43">
            <v>2059.730994</v>
          </cell>
          <cell r="D43">
            <v>1811.8575199999998</v>
          </cell>
          <cell r="E43">
            <v>-8.3345835208479538E-4</v>
          </cell>
          <cell r="F43">
            <v>-8.3345835208479538E-4</v>
          </cell>
          <cell r="G43">
            <v>10.487881243553851</v>
          </cell>
          <cell r="H43">
            <v>13.679679790715568</v>
          </cell>
        </row>
        <row r="44">
          <cell r="A44" t="str">
            <v>TURKEY</v>
          </cell>
          <cell r="B44">
            <v>5399</v>
          </cell>
          <cell r="C44">
            <v>5399</v>
          </cell>
          <cell r="D44">
            <v>4370</v>
          </cell>
          <cell r="E44">
            <v>0</v>
          </cell>
          <cell r="F44">
            <v>0</v>
          </cell>
          <cell r="G44">
            <v>23.546910755148744</v>
          </cell>
          <cell r="H44">
            <v>23.546910755148744</v>
          </cell>
        </row>
        <row r="45">
          <cell r="A45" t="str">
            <v>MEWA</v>
          </cell>
          <cell r="B45">
            <v>58630.544750000001</v>
          </cell>
          <cell r="C45">
            <v>61441.410293999994</v>
          </cell>
          <cell r="D45">
            <v>60466.886483000002</v>
          </cell>
          <cell r="E45">
            <v>-4.5748714597367988</v>
          </cell>
          <cell r="F45">
            <v>-4.5748714597367988</v>
          </cell>
          <cell r="G45">
            <v>-12.713206321878737</v>
          </cell>
          <cell r="H45">
            <v>-3.0369378015127015</v>
          </cell>
        </row>
        <row r="46">
          <cell r="A46" t="str">
            <v>BELGIUM</v>
          </cell>
          <cell r="B46">
            <v>46296.408000000003</v>
          </cell>
          <cell r="C46">
            <v>48961.728000000003</v>
          </cell>
          <cell r="D46">
            <v>37816.718771</v>
          </cell>
          <cell r="E46">
            <v>-5.4436804191224617</v>
          </cell>
          <cell r="F46">
            <v>-5.4436804191224617</v>
          </cell>
          <cell r="G46">
            <v>7.1943948217061608</v>
          </cell>
          <cell r="H46">
            <v>22.423122641467003</v>
          </cell>
        </row>
        <row r="47">
          <cell r="A47" t="str">
            <v>HOLLAND</v>
          </cell>
          <cell r="B47">
            <v>24130.164000000001</v>
          </cell>
          <cell r="C47">
            <v>28514.916000000001</v>
          </cell>
          <cell r="D47">
            <v>21947.085355000003</v>
          </cell>
          <cell r="E47">
            <v>-15.37704687609811</v>
          </cell>
          <cell r="F47">
            <v>-15.37704687609811</v>
          </cell>
          <cell r="G47">
            <v>-3.7297621427143826</v>
          </cell>
          <cell r="H47">
            <v>9.9470094078011453</v>
          </cell>
        </row>
        <row r="48">
          <cell r="A48" t="str">
            <v>TOTAL VAN STEENBERGEN</v>
          </cell>
          <cell r="B48">
            <v>129057.11675</v>
          </cell>
          <cell r="C48">
            <v>138918.054294</v>
          </cell>
          <cell r="D48">
            <v>120230.69060900001</v>
          </cell>
          <cell r="E48">
            <v>-7.0983844354246068</v>
          </cell>
          <cell r="F48">
            <v>-7.0983844354246068</v>
          </cell>
          <cell r="G48">
            <v>-4.8117248846335254</v>
          </cell>
          <cell r="H48">
            <v>7.3412421539723534</v>
          </cell>
        </row>
        <row r="50">
          <cell r="A50" t="str">
            <v>PHARM FRANCE</v>
          </cell>
          <cell r="B50">
            <v>127741.974</v>
          </cell>
          <cell r="C50">
            <v>130993.46400000001</v>
          </cell>
          <cell r="D50">
            <v>105188.962801</v>
          </cell>
          <cell r="E50">
            <v>-2.4821772787075891</v>
          </cell>
          <cell r="F50">
            <v>-2.4821772787075891</v>
          </cell>
          <cell r="G50">
            <v>6.333981133177093</v>
          </cell>
          <cell r="H50">
            <v>21.440473029158529</v>
          </cell>
        </row>
        <row r="52">
          <cell r="A52" t="str">
            <v>W. EUROPE</v>
          </cell>
          <cell r="B52">
            <v>595860.43674399995</v>
          </cell>
          <cell r="C52">
            <v>610977.03086199996</v>
          </cell>
          <cell r="D52">
            <v>480121.78599999996</v>
          </cell>
          <cell r="E52">
            <v>-2.4741673343550556</v>
          </cell>
          <cell r="F52">
            <v>-2.4741673343550556</v>
          </cell>
          <cell r="G52">
            <v>8.9582218830338736</v>
          </cell>
          <cell r="H52">
            <v>24.10610268453846</v>
          </cell>
        </row>
        <row r="54">
          <cell r="A54" t="str">
            <v>MD TOTAL NORTON</v>
          </cell>
          <cell r="B54">
            <v>-3400</v>
          </cell>
          <cell r="C54">
            <v>0</v>
          </cell>
          <cell r="D54">
            <v>0</v>
          </cell>
          <cell r="E54">
            <v>0</v>
          </cell>
          <cell r="F54">
            <v>0</v>
          </cell>
          <cell r="G54">
            <v>0</v>
          </cell>
          <cell r="H54">
            <v>0</v>
          </cell>
        </row>
        <row r="56">
          <cell r="A56" t="str">
            <v>TOTAL NORTON</v>
          </cell>
          <cell r="B56">
            <v>729623.45963599987</v>
          </cell>
          <cell r="C56">
            <v>751474.02156699996</v>
          </cell>
          <cell r="D56">
            <v>605002.87378751009</v>
          </cell>
          <cell r="E56">
            <v>-2.907693586723934</v>
          </cell>
          <cell r="F56">
            <v>-2.907693586723934</v>
          </cell>
          <cell r="G56">
            <v>6.3902678215597533</v>
          </cell>
          <cell r="H56">
            <v>20.598346098478068</v>
          </cell>
        </row>
        <row r="58">
          <cell r="A58" t="str">
            <v>AUSTRALIA</v>
          </cell>
          <cell r="B58">
            <v>22385.155000000002</v>
          </cell>
          <cell r="C58">
            <v>25855.427000000003</v>
          </cell>
          <cell r="D58">
            <v>21840.319146999998</v>
          </cell>
          <cell r="E58">
            <v>-13.42183209737747</v>
          </cell>
          <cell r="F58">
            <v>-13.42183209737747</v>
          </cell>
          <cell r="G58">
            <v>-5.0098441539957754</v>
          </cell>
          <cell r="H58">
            <v>2.494633202623521</v>
          </cell>
        </row>
        <row r="59">
          <cell r="A59" t="str">
            <v>CHINA</v>
          </cell>
          <cell r="B59">
            <v>76308.500467999998</v>
          </cell>
          <cell r="C59">
            <v>72593.981803000002</v>
          </cell>
          <cell r="D59">
            <v>65562.067892999999</v>
          </cell>
          <cell r="E59">
            <v>5.1168410558883135</v>
          </cell>
          <cell r="F59">
            <v>5.1168410558883135</v>
          </cell>
          <cell r="G59">
            <v>16.393161668635418</v>
          </cell>
          <cell r="H59">
            <v>16.39123493258117</v>
          </cell>
        </row>
        <row r="60">
          <cell r="A60" t="str">
            <v>HONG KONG</v>
          </cell>
          <cell r="B60">
            <v>2384.4515489999999</v>
          </cell>
          <cell r="C60">
            <v>2906.038305</v>
          </cell>
          <cell r="D60">
            <v>2859.4398000000001</v>
          </cell>
          <cell r="E60">
            <v>-17.948378557246862</v>
          </cell>
          <cell r="F60">
            <v>-17.948378557246862</v>
          </cell>
          <cell r="G60">
            <v>-16.60538116591928</v>
          </cell>
          <cell r="H60">
            <v>-16.611234515236173</v>
          </cell>
        </row>
        <row r="61">
          <cell r="A61" t="str">
            <v>INDIA</v>
          </cell>
          <cell r="B61">
            <v>5262.112768</v>
          </cell>
          <cell r="C61">
            <v>6150.7547199999999</v>
          </cell>
          <cell r="D61">
            <v>5816.676614</v>
          </cell>
          <cell r="E61">
            <v>-14.447689632468386</v>
          </cell>
          <cell r="F61">
            <v>-14.447689632468386</v>
          </cell>
          <cell r="G61">
            <v>-10.139520367703897</v>
          </cell>
          <cell r="H61">
            <v>-9.5340326238050679</v>
          </cell>
        </row>
        <row r="62">
          <cell r="A62" t="str">
            <v>INDONESIA</v>
          </cell>
          <cell r="B62">
            <v>3085.6509999999998</v>
          </cell>
          <cell r="C62">
            <v>3177.0698500000003</v>
          </cell>
          <cell r="D62">
            <v>2471.3813460000001</v>
          </cell>
          <cell r="E62">
            <v>-2.8774579822348088</v>
          </cell>
          <cell r="F62">
            <v>-2.8774579822348088</v>
          </cell>
          <cell r="G62">
            <v>9.7383050329133614</v>
          </cell>
          <cell r="H62">
            <v>24.855316440508556</v>
          </cell>
        </row>
        <row r="63">
          <cell r="A63" t="str">
            <v>KOREA</v>
          </cell>
          <cell r="B63">
            <v>27205.360000000001</v>
          </cell>
          <cell r="C63">
            <v>27205.360000000001</v>
          </cell>
          <cell r="D63">
            <v>22187.145618000002</v>
          </cell>
          <cell r="E63">
            <v>0</v>
          </cell>
          <cell r="F63">
            <v>0</v>
          </cell>
          <cell r="G63">
            <v>12.734871040408741</v>
          </cell>
          <cell r="H63">
            <v>22.617665509567928</v>
          </cell>
        </row>
        <row r="64">
          <cell r="A64" t="str">
            <v>PHILIPPINES</v>
          </cell>
          <cell r="B64">
            <v>4641.6563729999998</v>
          </cell>
          <cell r="C64">
            <v>4766.0612490000003</v>
          </cell>
          <cell r="D64">
            <v>4359.4507839999997</v>
          </cell>
          <cell r="E64">
            <v>-2.6102240298758801</v>
          </cell>
          <cell r="F64">
            <v>-2.6102240298758801</v>
          </cell>
          <cell r="G64">
            <v>11.581085990303499</v>
          </cell>
          <cell r="H64">
            <v>6.4734206894994077</v>
          </cell>
        </row>
        <row r="65">
          <cell r="A65" t="str">
            <v>SING./MAL.</v>
          </cell>
          <cell r="B65">
            <v>5888.3420000000006</v>
          </cell>
          <cell r="C65">
            <v>5126.0221000000001</v>
          </cell>
          <cell r="D65">
            <v>5756.0680760000005</v>
          </cell>
          <cell r="E65">
            <v>14.871568735530822</v>
          </cell>
          <cell r="F65">
            <v>14.871568735530822</v>
          </cell>
          <cell r="G65">
            <v>-1.4470821904852056</v>
          </cell>
          <cell r="H65">
            <v>2.297990959341115</v>
          </cell>
        </row>
        <row r="66">
          <cell r="A66" t="str">
            <v>TAIWAN</v>
          </cell>
          <cell r="B66">
            <v>9110.3318180000006</v>
          </cell>
          <cell r="C66">
            <v>9273.1207219999997</v>
          </cell>
          <cell r="D66">
            <v>8593.728000000001</v>
          </cell>
          <cell r="E66">
            <v>-1.7554921248225619</v>
          </cell>
          <cell r="F66">
            <v>-1.7554921248225619</v>
          </cell>
          <cell r="G66">
            <v>5.2679046858359921</v>
          </cell>
          <cell r="H66">
            <v>6.0114052713793074</v>
          </cell>
        </row>
        <row r="67">
          <cell r="A67" t="str">
            <v>THAILAND</v>
          </cell>
          <cell r="B67">
            <v>6228.2901929999998</v>
          </cell>
          <cell r="C67">
            <v>7202.8038209999995</v>
          </cell>
          <cell r="D67">
            <v>7396.7003840000007</v>
          </cell>
          <cell r="E67">
            <v>-13.529642792141233</v>
          </cell>
          <cell r="F67">
            <v>-13.529642792141233</v>
          </cell>
          <cell r="G67">
            <v>-16.407788567794992</v>
          </cell>
          <cell r="H67">
            <v>-15.79637041304823</v>
          </cell>
        </row>
        <row r="68">
          <cell r="A68" t="str">
            <v>ASIA/PAC. EXCL. JAPAN</v>
          </cell>
          <cell r="B68">
            <v>162499.851169</v>
          </cell>
          <cell r="C68">
            <v>164256.63957</v>
          </cell>
          <cell r="D68">
            <v>146842.97766199999</v>
          </cell>
          <cell r="E68">
            <v>-1.0695387447344682</v>
          </cell>
          <cell r="F68">
            <v>-1.0695387447344682</v>
          </cell>
          <cell r="G68">
            <v>7.7060219066425741</v>
          </cell>
          <cell r="H68">
            <v>10.662323630510045</v>
          </cell>
        </row>
        <row r="70">
          <cell r="A70" t="str">
            <v>KK-JAPAN</v>
          </cell>
          <cell r="B70">
            <v>0</v>
          </cell>
          <cell r="C70">
            <v>0</v>
          </cell>
          <cell r="D70">
            <v>0</v>
          </cell>
          <cell r="E70">
            <v>0</v>
          </cell>
          <cell r="F70">
            <v>0</v>
          </cell>
          <cell r="G70">
            <v>0</v>
          </cell>
          <cell r="H70">
            <v>0</v>
          </cell>
        </row>
        <row r="71">
          <cell r="A71" t="str">
            <v>J-P JAPAN</v>
          </cell>
          <cell r="B71">
            <v>99787.342199999999</v>
          </cell>
          <cell r="C71">
            <v>90241.453049999996</v>
          </cell>
          <cell r="D71">
            <v>112604.0604269</v>
          </cell>
          <cell r="E71">
            <v>10.578164277464506</v>
          </cell>
          <cell r="F71">
            <v>10.578164277464506</v>
          </cell>
          <cell r="G71">
            <v>-18.128240002634495</v>
          </cell>
          <cell r="H71">
            <v>-11.382110181737474</v>
          </cell>
        </row>
        <row r="72">
          <cell r="A72" t="str">
            <v>JAPAN</v>
          </cell>
          <cell r="B72">
            <v>99787.342199999999</v>
          </cell>
          <cell r="C72">
            <v>90241.453049999996</v>
          </cell>
          <cell r="D72">
            <v>112604.0604269</v>
          </cell>
          <cell r="E72">
            <v>10.578164277464506</v>
          </cell>
          <cell r="F72">
            <v>10.578164277464506</v>
          </cell>
          <cell r="G72">
            <v>-18.128240002634495</v>
          </cell>
          <cell r="H72">
            <v>-11.382110181737474</v>
          </cell>
        </row>
        <row r="74">
          <cell r="A74" t="str">
            <v>ASIA/PACIFIC</v>
          </cell>
          <cell r="B74">
            <v>262287.19336899999</v>
          </cell>
          <cell r="C74">
            <v>254498.09262000001</v>
          </cell>
          <cell r="D74">
            <v>259447.03808889998</v>
          </cell>
          <cell r="E74">
            <v>3.0605733303589644</v>
          </cell>
          <cell r="F74">
            <v>3.0605733303589644</v>
          </cell>
          <cell r="G74">
            <v>-3.506450629350705</v>
          </cell>
          <cell r="H74">
            <v>1.0946955883639045</v>
          </cell>
        </row>
        <row r="76">
          <cell r="A76" t="str">
            <v>ARGENTINA</v>
          </cell>
          <cell r="B76">
            <v>3881.1389760000002</v>
          </cell>
          <cell r="C76">
            <v>4032.8531100000005</v>
          </cell>
          <cell r="D76">
            <v>4952.7607939999998</v>
          </cell>
          <cell r="E76">
            <v>-3.7619553666312497</v>
          </cell>
          <cell r="F76">
            <v>-3.7619553666312497</v>
          </cell>
          <cell r="G76">
            <v>62.604740244194389</v>
          </cell>
          <cell r="H76">
            <v>-21.636857958054652</v>
          </cell>
        </row>
        <row r="77">
          <cell r="A77" t="str">
            <v>BRAZIL</v>
          </cell>
          <cell r="B77">
            <v>21418.808640000003</v>
          </cell>
          <cell r="C77">
            <v>19173.068688000003</v>
          </cell>
          <cell r="D77">
            <v>27483.820507</v>
          </cell>
          <cell r="E77">
            <v>11.712991741408398</v>
          </cell>
          <cell r="F77">
            <v>11.712991741408398</v>
          </cell>
          <cell r="G77">
            <v>15.499380269620975</v>
          </cell>
          <cell r="H77">
            <v>-22.067571957309458</v>
          </cell>
        </row>
        <row r="78">
          <cell r="A78" t="str">
            <v>COLOMBIA</v>
          </cell>
          <cell r="B78">
            <v>2419.9812000000002</v>
          </cell>
          <cell r="C78">
            <v>2465.1672653999999</v>
          </cell>
          <cell r="D78">
            <v>2608.3585604999998</v>
          </cell>
          <cell r="E78">
            <v>-1.8329817223444191</v>
          </cell>
          <cell r="F78">
            <v>-1.8329817223444191</v>
          </cell>
          <cell r="G78">
            <v>8.9358895295177785</v>
          </cell>
          <cell r="H78">
            <v>-7.2220653767743253</v>
          </cell>
        </row>
        <row r="79">
          <cell r="A79" t="str">
            <v>MEXICO</v>
          </cell>
          <cell r="B79">
            <v>60592.050286999998</v>
          </cell>
          <cell r="C79">
            <v>60592.050286999998</v>
          </cell>
          <cell r="D79">
            <v>55569.056361000003</v>
          </cell>
          <cell r="E79">
            <v>0</v>
          </cell>
          <cell r="F79">
            <v>0</v>
          </cell>
          <cell r="G79">
            <v>21.45201024929818</v>
          </cell>
          <cell r="H79">
            <v>9.0391924119936657</v>
          </cell>
        </row>
        <row r="80">
          <cell r="A80" t="str">
            <v>VENEZUELA</v>
          </cell>
          <cell r="B80">
            <v>287</v>
          </cell>
          <cell r="C80">
            <v>3177</v>
          </cell>
          <cell r="D80">
            <v>4646</v>
          </cell>
          <cell r="E80">
            <v>-90.966320428076799</v>
          </cell>
          <cell r="F80">
            <v>-90.966320428076799</v>
          </cell>
          <cell r="G80">
            <v>-93.8226431338786</v>
          </cell>
          <cell r="H80">
            <v>-93.8226431338786</v>
          </cell>
        </row>
        <row r="81">
          <cell r="A81" t="str">
            <v>TOTAL LATIN AMERICA</v>
          </cell>
          <cell r="B81">
            <v>88598.979103000005</v>
          </cell>
          <cell r="C81">
            <v>89440.139350400001</v>
          </cell>
          <cell r="D81">
            <v>95259.996222500005</v>
          </cell>
          <cell r="E81">
            <v>-0.9404728721458927</v>
          </cell>
          <cell r="F81">
            <v>-0.9404728721458927</v>
          </cell>
          <cell r="G81">
            <v>15.909348298840669</v>
          </cell>
          <cell r="H81">
            <v>-6.9924599870251694</v>
          </cell>
        </row>
        <row r="83">
          <cell r="A83" t="str">
            <v>TOTAL SARTARELLI</v>
          </cell>
          <cell r="B83">
            <v>350886.17247200001</v>
          </cell>
          <cell r="C83">
            <v>343938.23197040008</v>
          </cell>
          <cell r="D83">
            <v>354707.03431140003</v>
          </cell>
          <cell r="E83">
            <v>2.0201128736970055</v>
          </cell>
          <cell r="F83">
            <v>2.0201128736970055</v>
          </cell>
          <cell r="G83">
            <v>1.707849493416504</v>
          </cell>
          <cell r="H83">
            <v>-1.0771880650231647</v>
          </cell>
        </row>
        <row r="85">
          <cell r="A85" t="str">
            <v>G.S.M.</v>
          </cell>
          <cell r="B85">
            <v>0</v>
          </cell>
          <cell r="C85">
            <v>0</v>
          </cell>
          <cell r="D85">
            <v>0</v>
          </cell>
          <cell r="E85">
            <v>0</v>
          </cell>
          <cell r="F85">
            <v>0</v>
          </cell>
          <cell r="G85">
            <v>0</v>
          </cell>
          <cell r="H85">
            <v>0</v>
          </cell>
        </row>
        <row r="86">
          <cell r="A86" t="str">
            <v>I.S.M.</v>
          </cell>
          <cell r="B86">
            <v>0</v>
          </cell>
          <cell r="C86">
            <v>0</v>
          </cell>
          <cell r="D86">
            <v>0</v>
          </cell>
          <cell r="E86">
            <v>0</v>
          </cell>
          <cell r="F86">
            <v>0</v>
          </cell>
          <cell r="G86">
            <v>0</v>
          </cell>
          <cell r="H86">
            <v>0</v>
          </cell>
        </row>
        <row r="87">
          <cell r="A87" t="str">
            <v>PGSM</v>
          </cell>
          <cell r="B87">
            <v>0</v>
          </cell>
          <cell r="C87">
            <v>0</v>
          </cell>
          <cell r="D87">
            <v>0</v>
          </cell>
          <cell r="E87">
            <v>0</v>
          </cell>
          <cell r="F87">
            <v>0</v>
          </cell>
          <cell r="G87">
            <v>0</v>
          </cell>
          <cell r="H87">
            <v>0</v>
          </cell>
        </row>
        <row r="89">
          <cell r="A89" t="str">
            <v>TOTAL INTERNATIONAL</v>
          </cell>
          <cell r="B89">
            <v>1080509.6321079996</v>
          </cell>
          <cell r="C89">
            <v>1095412.2535374002</v>
          </cell>
          <cell r="D89">
            <v>959709.90809891012</v>
          </cell>
          <cell r="E89">
            <v>-1.3604577985389228</v>
          </cell>
          <cell r="F89">
            <v>-1.3604577985389228</v>
          </cell>
          <cell r="G89">
            <v>4.6596545346019642</v>
          </cell>
          <cell r="H89">
            <v>12.587108144833239</v>
          </cell>
        </row>
        <row r="91">
          <cell r="A91" t="str">
            <v>BEERSE</v>
          </cell>
          <cell r="B91">
            <v>26237.37</v>
          </cell>
          <cell r="C91">
            <v>22532.975999999999</v>
          </cell>
          <cell r="D91">
            <v>28656.234334000001</v>
          </cell>
          <cell r="E91">
            <v>16.439879046602634</v>
          </cell>
          <cell r="F91">
            <v>16.439879046602634</v>
          </cell>
          <cell r="G91">
            <v>-19.830383932398501</v>
          </cell>
          <cell r="H91">
            <v>-8.440970665605116</v>
          </cell>
        </row>
        <row r="92">
          <cell r="A92" t="str">
            <v>IRELAND MANUF.</v>
          </cell>
          <cell r="B92">
            <v>6356.6880000000001</v>
          </cell>
          <cell r="C92">
            <v>9012.99</v>
          </cell>
          <cell r="D92">
            <v>13026.119379000002</v>
          </cell>
          <cell r="E92">
            <v>-29.471928849360751</v>
          </cell>
          <cell r="F92">
            <v>-29.471928849360751</v>
          </cell>
          <cell r="G92">
            <v>-57.270829123728703</v>
          </cell>
          <cell r="H92">
            <v>-51.200447231829415</v>
          </cell>
        </row>
        <row r="93">
          <cell r="A93" t="str">
            <v>NORAMCO</v>
          </cell>
          <cell r="B93">
            <v>23655</v>
          </cell>
          <cell r="C93">
            <v>29118</v>
          </cell>
          <cell r="D93">
            <v>25379</v>
          </cell>
          <cell r="E93">
            <v>-18.761590768596744</v>
          </cell>
          <cell r="F93">
            <v>-18.761590768596744</v>
          </cell>
          <cell r="G93">
            <v>-6.7930178494030491</v>
          </cell>
          <cell r="H93">
            <v>-6.7930178494030491</v>
          </cell>
        </row>
        <row r="94">
          <cell r="A94" t="str">
            <v>OMJ MANUFACTURING</v>
          </cell>
          <cell r="B94">
            <v>0</v>
          </cell>
          <cell r="C94">
            <v>0</v>
          </cell>
          <cell r="D94">
            <v>0</v>
          </cell>
          <cell r="E94">
            <v>0</v>
          </cell>
          <cell r="F94">
            <v>0</v>
          </cell>
          <cell r="G94">
            <v>0</v>
          </cell>
          <cell r="H94">
            <v>0</v>
          </cell>
        </row>
        <row r="95">
          <cell r="A95" t="str">
            <v>SCHAFFHAUSEN</v>
          </cell>
          <cell r="B95">
            <v>15141.005897999999</v>
          </cell>
          <cell r="C95">
            <v>15141.005897999999</v>
          </cell>
          <cell r="D95">
            <v>13160.852795000001</v>
          </cell>
          <cell r="E95">
            <v>0</v>
          </cell>
          <cell r="F95">
            <v>0</v>
          </cell>
          <cell r="G95">
            <v>0.31214657317347871</v>
          </cell>
          <cell r="H95">
            <v>15.045781104339131</v>
          </cell>
        </row>
        <row r="96">
          <cell r="A96" t="str">
            <v>TASMANIAN ALKALOIDS</v>
          </cell>
          <cell r="B96">
            <v>11115.715</v>
          </cell>
          <cell r="C96">
            <v>9546.0430000000015</v>
          </cell>
          <cell r="D96">
            <v>6697.6218879999997</v>
          </cell>
          <cell r="E96">
            <v>16.44316917491361</v>
          </cell>
          <cell r="F96">
            <v>16.44316917491361</v>
          </cell>
          <cell r="G96">
            <v>53.81342821782178</v>
          </cell>
          <cell r="H96">
            <v>65.965102029958018</v>
          </cell>
        </row>
        <row r="97">
          <cell r="A97" t="str">
            <v>J.C. ZUG</v>
          </cell>
          <cell r="B97">
            <v>7073.1180000000004</v>
          </cell>
          <cell r="C97">
            <v>9114.3747959621996</v>
          </cell>
          <cell r="D97">
            <v>7612.5158940000001</v>
          </cell>
          <cell r="E97">
            <v>-22.39601554312322</v>
          </cell>
          <cell r="F97">
            <v>-22.39601554312322</v>
          </cell>
          <cell r="G97">
            <v>-18.643676423961498</v>
          </cell>
          <cell r="H97">
            <v>-7.0856718266445924</v>
          </cell>
        </row>
        <row r="98">
          <cell r="A98" t="str">
            <v>SOURCING SHETTY</v>
          </cell>
          <cell r="B98">
            <v>89578.896897999992</v>
          </cell>
          <cell r="C98">
            <v>94465.389693962206</v>
          </cell>
          <cell r="D98">
            <v>94532.344289999994</v>
          </cell>
          <cell r="E98">
            <v>-5.1727863631250512</v>
          </cell>
          <cell r="F98">
            <v>-5.1727863631250512</v>
          </cell>
          <cell r="G98">
            <v>-13.371888413368344</v>
          </cell>
          <cell r="H98">
            <v>-5.2399498068133674</v>
          </cell>
        </row>
        <row r="99">
          <cell r="A99" t="str">
            <v>ORTHO BIOTECH LLC PR</v>
          </cell>
          <cell r="B99">
            <v>0</v>
          </cell>
          <cell r="C99">
            <v>0</v>
          </cell>
          <cell r="D99">
            <v>0</v>
          </cell>
          <cell r="E99">
            <v>0</v>
          </cell>
          <cell r="F99">
            <v>0</v>
          </cell>
          <cell r="G99">
            <v>0</v>
          </cell>
          <cell r="H99">
            <v>0</v>
          </cell>
        </row>
        <row r="101">
          <cell r="A101" t="str">
            <v>MD SOURCING COMPANIES</v>
          </cell>
          <cell r="B101">
            <v>0</v>
          </cell>
          <cell r="C101">
            <v>0</v>
          </cell>
          <cell r="D101">
            <v>0</v>
          </cell>
          <cell r="E101">
            <v>0</v>
          </cell>
          <cell r="F101">
            <v>0</v>
          </cell>
          <cell r="G101">
            <v>0</v>
          </cell>
          <cell r="H101">
            <v>0</v>
          </cell>
        </row>
        <row r="103">
          <cell r="A103" t="str">
            <v>TOTAL SOURCING CO'S</v>
          </cell>
          <cell r="B103">
            <v>89578.896897999992</v>
          </cell>
          <cell r="C103">
            <v>94465.389693962206</v>
          </cell>
          <cell r="D103">
            <v>94532.344289999994</v>
          </cell>
          <cell r="E103">
            <v>-5.1727863631250512</v>
          </cell>
          <cell r="F103">
            <v>-5.1727863631250512</v>
          </cell>
          <cell r="G103">
            <v>-13.371888413368344</v>
          </cell>
          <cell r="H103">
            <v>-5.2399498068133674</v>
          </cell>
        </row>
        <row r="105">
          <cell r="A105" t="str">
            <v>ORTHO MCNEIL USA</v>
          </cell>
          <cell r="B105">
            <v>886836</v>
          </cell>
          <cell r="C105">
            <v>867727</v>
          </cell>
          <cell r="D105">
            <v>955773</v>
          </cell>
          <cell r="E105">
            <v>2.2021903202274449</v>
          </cell>
          <cell r="F105">
            <v>2.2021903202274449</v>
          </cell>
          <cell r="G105">
            <v>-7.2126959016419177</v>
          </cell>
          <cell r="H105">
            <v>-7.2126959016419177</v>
          </cell>
        </row>
        <row r="106">
          <cell r="A106" t="str">
            <v>ORTHO-MCNEIL ALZA USA</v>
          </cell>
          <cell r="B106">
            <v>0</v>
          </cell>
          <cell r="C106">
            <v>0</v>
          </cell>
          <cell r="D106">
            <v>0</v>
          </cell>
          <cell r="E106">
            <v>0</v>
          </cell>
          <cell r="F106">
            <v>0</v>
          </cell>
          <cell r="G106">
            <v>0</v>
          </cell>
          <cell r="H106">
            <v>0</v>
          </cell>
        </row>
        <row r="107">
          <cell r="A107" t="str">
            <v>TOTAL OMP</v>
          </cell>
          <cell r="B107">
            <v>886836</v>
          </cell>
          <cell r="C107">
            <v>867727</v>
          </cell>
          <cell r="D107">
            <v>955773</v>
          </cell>
          <cell r="E107">
            <v>2.2021903202274449</v>
          </cell>
          <cell r="F107">
            <v>2.2021903202274449</v>
          </cell>
          <cell r="G107">
            <v>-7.2126959016419177</v>
          </cell>
          <cell r="H107">
            <v>-7.2126959016419177</v>
          </cell>
        </row>
        <row r="109">
          <cell r="A109" t="str">
            <v>JANSSEN US</v>
          </cell>
          <cell r="B109">
            <v>820143.86399999994</v>
          </cell>
          <cell r="C109">
            <v>789426</v>
          </cell>
          <cell r="D109">
            <v>731295</v>
          </cell>
          <cell r="E109">
            <v>3.8911644663337595</v>
          </cell>
          <cell r="F109">
            <v>3.8911644663337595</v>
          </cell>
          <cell r="G109">
            <v>12.149524336963871</v>
          </cell>
          <cell r="H109">
            <v>12.149524336963871</v>
          </cell>
        </row>
        <row r="110">
          <cell r="A110" t="str">
            <v>JANSSEN LLC PR</v>
          </cell>
          <cell r="B110">
            <v>0</v>
          </cell>
          <cell r="C110">
            <v>0</v>
          </cell>
          <cell r="D110">
            <v>0</v>
          </cell>
          <cell r="E110">
            <v>0</v>
          </cell>
          <cell r="F110">
            <v>0</v>
          </cell>
          <cell r="G110">
            <v>0</v>
          </cell>
          <cell r="H110">
            <v>0</v>
          </cell>
        </row>
        <row r="111">
          <cell r="A111" t="str">
            <v>TOTAL JANSSEN US</v>
          </cell>
          <cell r="B111">
            <v>820143.86399999994</v>
          </cell>
          <cell r="C111">
            <v>789426</v>
          </cell>
          <cell r="D111">
            <v>731295</v>
          </cell>
          <cell r="E111">
            <v>3.8911644663337595</v>
          </cell>
          <cell r="F111">
            <v>3.8911644663337595</v>
          </cell>
          <cell r="G111">
            <v>12.149524336963871</v>
          </cell>
          <cell r="H111">
            <v>12.149524336963871</v>
          </cell>
        </row>
        <row r="113">
          <cell r="A113" t="str">
            <v>JOI CANADA</v>
          </cell>
          <cell r="B113">
            <v>53754.918588</v>
          </cell>
          <cell r="C113">
            <v>53754.918588</v>
          </cell>
          <cell r="D113">
            <v>42546.328968000002</v>
          </cell>
          <cell r="E113">
            <v>0</v>
          </cell>
          <cell r="F113">
            <v>0</v>
          </cell>
          <cell r="G113">
            <v>25.431237489697395</v>
          </cell>
          <cell r="H113">
            <v>26.344434154190406</v>
          </cell>
        </row>
        <row r="114">
          <cell r="A114" t="str">
            <v>JOI CANADA - ALZA</v>
          </cell>
          <cell r="B114">
            <v>0</v>
          </cell>
          <cell r="C114">
            <v>0</v>
          </cell>
          <cell r="D114">
            <v>0</v>
          </cell>
          <cell r="E114">
            <v>0</v>
          </cell>
          <cell r="F114">
            <v>0</v>
          </cell>
          <cell r="G114">
            <v>0</v>
          </cell>
          <cell r="H114">
            <v>0</v>
          </cell>
        </row>
        <row r="115">
          <cell r="A115" t="str">
            <v>TOTAL JOI CANADA</v>
          </cell>
          <cell r="B115">
            <v>53754.918588</v>
          </cell>
          <cell r="C115">
            <v>53754.918588</v>
          </cell>
          <cell r="D115">
            <v>42546.328968000002</v>
          </cell>
          <cell r="E115">
            <v>0</v>
          </cell>
          <cell r="F115">
            <v>0</v>
          </cell>
          <cell r="G115">
            <v>25.431237489697395</v>
          </cell>
          <cell r="H115">
            <v>26.344434154190406</v>
          </cell>
        </row>
        <row r="117">
          <cell r="A117" t="str">
            <v>ORTHO BIOTECH INT'L</v>
          </cell>
          <cell r="B117">
            <v>2701</v>
          </cell>
          <cell r="C117">
            <v>2701</v>
          </cell>
          <cell r="D117">
            <v>2136</v>
          </cell>
          <cell r="E117">
            <v>0</v>
          </cell>
          <cell r="F117">
            <v>0</v>
          </cell>
          <cell r="G117">
            <v>26.45131086142322</v>
          </cell>
          <cell r="H117">
            <v>26.45131086142322</v>
          </cell>
        </row>
        <row r="119">
          <cell r="A119" t="str">
            <v>TOTAL SCODARI</v>
          </cell>
          <cell r="B119">
            <v>1763435.7825879999</v>
          </cell>
          <cell r="C119">
            <v>1713608.9185879999</v>
          </cell>
          <cell r="D119">
            <v>1731750.3289679999</v>
          </cell>
          <cell r="E119">
            <v>2.9077150252612478</v>
          </cell>
          <cell r="F119">
            <v>2.9077150252612478</v>
          </cell>
          <cell r="G119">
            <v>1.8072421549156539</v>
          </cell>
          <cell r="H119">
            <v>1.8296779327815877</v>
          </cell>
        </row>
        <row r="121">
          <cell r="A121" t="str">
            <v>OBI GERMANY</v>
          </cell>
          <cell r="B121">
            <v>32123.117999999999</v>
          </cell>
          <cell r="C121">
            <v>43725.275999999998</v>
          </cell>
          <cell r="D121">
            <v>40883.958843</v>
          </cell>
          <cell r="E121">
            <v>-26.534213300334571</v>
          </cell>
          <cell r="F121">
            <v>-26.534213300334571</v>
          </cell>
          <cell r="G121">
            <v>-31.202386317302945</v>
          </cell>
          <cell r="H121">
            <v>-21.428553131664255</v>
          </cell>
        </row>
        <row r="122">
          <cell r="A122" t="str">
            <v>OBI ITALY</v>
          </cell>
          <cell r="B122">
            <v>42136.103999999999</v>
          </cell>
          <cell r="C122">
            <v>45135.09</v>
          </cell>
          <cell r="D122">
            <v>37381.549699000003</v>
          </cell>
          <cell r="E122">
            <v>-6.6444666444666387</v>
          </cell>
          <cell r="F122">
            <v>-6.6444666444666387</v>
          </cell>
          <cell r="G122">
            <v>-1.3026028586851905</v>
          </cell>
          <cell r="H122">
            <v>12.718986610464643</v>
          </cell>
        </row>
        <row r="123">
          <cell r="A123" t="str">
            <v>OBI FRANCE</v>
          </cell>
          <cell r="B123">
            <v>37214.28</v>
          </cell>
          <cell r="C123">
            <v>42837.504000000001</v>
          </cell>
          <cell r="D123">
            <v>35261.855187000001</v>
          </cell>
          <cell r="E123">
            <v>-13.126871257485034</v>
          </cell>
          <cell r="F123">
            <v>-13.126871257485034</v>
          </cell>
          <cell r="G123">
            <v>-7.5912517727849513</v>
          </cell>
          <cell r="H123">
            <v>5.536931629507114</v>
          </cell>
        </row>
        <row r="124">
          <cell r="A124" t="str">
            <v>OBI U.KINGDOM</v>
          </cell>
          <cell r="B124">
            <v>7900.8410000000003</v>
          </cell>
          <cell r="C124">
            <v>10553.8735</v>
          </cell>
          <cell r="D124">
            <v>16389.3734</v>
          </cell>
          <cell r="E124">
            <v>-25.137997911382961</v>
          </cell>
          <cell r="F124">
            <v>-25.137997911382961</v>
          </cell>
          <cell r="G124">
            <v>-56.312032039004009</v>
          </cell>
          <cell r="H124">
            <v>-51.792903809245082</v>
          </cell>
        </row>
        <row r="125">
          <cell r="A125" t="str">
            <v>TOTAL OBI EUROPE</v>
          </cell>
          <cell r="B125">
            <v>119374.34299999999</v>
          </cell>
          <cell r="C125">
            <v>142251.74349999998</v>
          </cell>
          <cell r="D125">
            <v>129916.73712899999</v>
          </cell>
          <cell r="E125">
            <v>-16.082333992623433</v>
          </cell>
          <cell r="F125">
            <v>-16.082333992623433</v>
          </cell>
          <cell r="G125">
            <v>-19.358328940348724</v>
          </cell>
          <cell r="H125">
            <v>-8.1147312978865767</v>
          </cell>
        </row>
        <row r="127">
          <cell r="A127" t="str">
            <v>ORTHO BIOTECH USA</v>
          </cell>
          <cell r="B127">
            <v>846474</v>
          </cell>
          <cell r="C127">
            <v>846470</v>
          </cell>
          <cell r="D127">
            <v>721248</v>
          </cell>
          <cell r="E127">
            <v>4.7255071059813103E-4</v>
          </cell>
          <cell r="F127">
            <v>4.7255071059813103E-4</v>
          </cell>
          <cell r="G127">
            <v>17.362405164381737</v>
          </cell>
          <cell r="H127">
            <v>17.362405164381737</v>
          </cell>
        </row>
        <row r="128">
          <cell r="A128" t="str">
            <v>ORTHO BIOTECH ALZA USA</v>
          </cell>
          <cell r="B128">
            <v>0</v>
          </cell>
          <cell r="C128">
            <v>0</v>
          </cell>
          <cell r="D128">
            <v>0</v>
          </cell>
          <cell r="E128">
            <v>0</v>
          </cell>
          <cell r="F128">
            <v>0</v>
          </cell>
          <cell r="G128">
            <v>0</v>
          </cell>
          <cell r="H128">
            <v>0</v>
          </cell>
        </row>
        <row r="129">
          <cell r="A129" t="str">
            <v>TOTAL ORTHO BIOTECH</v>
          </cell>
          <cell r="B129">
            <v>846474</v>
          </cell>
          <cell r="C129">
            <v>846470</v>
          </cell>
          <cell r="D129">
            <v>721248</v>
          </cell>
          <cell r="E129">
            <v>4.7255071059813103E-4</v>
          </cell>
          <cell r="F129">
            <v>4.7255071059813103E-4</v>
          </cell>
          <cell r="G129">
            <v>17.362405164381737</v>
          </cell>
          <cell r="H129">
            <v>17.362405164381737</v>
          </cell>
        </row>
        <row r="131">
          <cell r="A131" t="str">
            <v>OBI - ZUG</v>
          </cell>
          <cell r="B131">
            <v>6235.4459999999999</v>
          </cell>
          <cell r="C131">
            <v>9744.6241170389985</v>
          </cell>
          <cell r="D131">
            <v>9164.0735679999998</v>
          </cell>
          <cell r="E131">
            <v>-36.011426145242609</v>
          </cell>
          <cell r="F131">
            <v>-36.011426145242609</v>
          </cell>
          <cell r="G131">
            <v>-40.42177236480255</v>
          </cell>
          <cell r="H131">
            <v>-31.957704685244622</v>
          </cell>
        </row>
        <row r="132">
          <cell r="A132" t="str">
            <v>OBI - MANATI</v>
          </cell>
          <cell r="B132">
            <v>0</v>
          </cell>
          <cell r="C132">
            <v>0</v>
          </cell>
          <cell r="D132">
            <v>0</v>
          </cell>
          <cell r="E132">
            <v>0</v>
          </cell>
          <cell r="F132">
            <v>0</v>
          </cell>
          <cell r="G132">
            <v>0</v>
          </cell>
          <cell r="H132">
            <v>0</v>
          </cell>
        </row>
        <row r="133">
          <cell r="A133" t="str">
            <v>TOTAL OBI SOURCINGS</v>
          </cell>
          <cell r="B133">
            <v>6235.4459999999999</v>
          </cell>
          <cell r="C133">
            <v>9744.6241170389985</v>
          </cell>
          <cell r="D133">
            <v>9164.0735679999998</v>
          </cell>
          <cell r="E133">
            <v>-36.011426145242609</v>
          </cell>
          <cell r="F133">
            <v>-36.011426145242609</v>
          </cell>
          <cell r="G133">
            <v>-40.42177236480255</v>
          </cell>
          <cell r="H133">
            <v>-31.957704685244622</v>
          </cell>
        </row>
        <row r="135">
          <cell r="A135" t="str">
            <v>OBI CANADA</v>
          </cell>
          <cell r="B135">
            <v>29435.490252</v>
          </cell>
          <cell r="C135">
            <v>29435.490252</v>
          </cell>
          <cell r="D135">
            <v>25943.341710000001</v>
          </cell>
          <cell r="E135">
            <v>0</v>
          </cell>
          <cell r="F135">
            <v>0</v>
          </cell>
          <cell r="G135">
            <v>12.640598600048275</v>
          </cell>
          <cell r="H135">
            <v>13.460673574884655</v>
          </cell>
        </row>
        <row r="137">
          <cell r="A137" t="str">
            <v>TOTAL WEBB</v>
          </cell>
          <cell r="B137">
            <v>1001519.2792520002</v>
          </cell>
          <cell r="C137">
            <v>1027901.8578690389</v>
          </cell>
          <cell r="D137">
            <v>886272.15240699996</v>
          </cell>
          <cell r="E137">
            <v>-2.5666437330634819</v>
          </cell>
          <cell r="F137">
            <v>-2.5666437330634819</v>
          </cell>
          <cell r="G137">
            <v>11.243882947169192</v>
          </cell>
          <cell r="H137">
            <v>13.003582086157619</v>
          </cell>
        </row>
        <row r="139">
          <cell r="A139" t="str">
            <v>JRF - USA</v>
          </cell>
          <cell r="B139">
            <v>0</v>
          </cell>
          <cell r="C139">
            <v>0</v>
          </cell>
          <cell r="D139">
            <v>0</v>
          </cell>
          <cell r="E139">
            <v>0</v>
          </cell>
          <cell r="F139">
            <v>0</v>
          </cell>
          <cell r="G139">
            <v>0</v>
          </cell>
          <cell r="H139">
            <v>0</v>
          </cell>
        </row>
        <row r="140">
          <cell r="A140" t="str">
            <v>PRD BELGIUM</v>
          </cell>
          <cell r="B140">
            <v>0</v>
          </cell>
          <cell r="C140">
            <v>0</v>
          </cell>
          <cell r="D140">
            <v>0</v>
          </cell>
          <cell r="E140">
            <v>0</v>
          </cell>
          <cell r="F140">
            <v>0</v>
          </cell>
          <cell r="G140">
            <v>0</v>
          </cell>
          <cell r="H140">
            <v>0</v>
          </cell>
        </row>
        <row r="141">
          <cell r="A141" t="str">
            <v>PRD DOMESTIC</v>
          </cell>
          <cell r="B141">
            <v>0</v>
          </cell>
          <cell r="C141">
            <v>0</v>
          </cell>
          <cell r="D141">
            <v>0</v>
          </cell>
          <cell r="E141">
            <v>0</v>
          </cell>
          <cell r="F141">
            <v>0</v>
          </cell>
          <cell r="G141">
            <v>0</v>
          </cell>
          <cell r="H141">
            <v>0</v>
          </cell>
        </row>
        <row r="142">
          <cell r="A142" t="str">
            <v>PRD UK</v>
          </cell>
          <cell r="B142">
            <v>0</v>
          </cell>
          <cell r="C142">
            <v>0</v>
          </cell>
          <cell r="D142">
            <v>0</v>
          </cell>
          <cell r="E142">
            <v>0</v>
          </cell>
          <cell r="F142">
            <v>0</v>
          </cell>
          <cell r="G142">
            <v>0</v>
          </cell>
          <cell r="H142">
            <v>0</v>
          </cell>
        </row>
        <row r="143">
          <cell r="A143" t="str">
            <v>PRD</v>
          </cell>
          <cell r="B143">
            <v>0</v>
          </cell>
          <cell r="C143">
            <v>0</v>
          </cell>
          <cell r="D143">
            <v>0</v>
          </cell>
          <cell r="E143">
            <v>0</v>
          </cell>
          <cell r="F143">
            <v>0</v>
          </cell>
          <cell r="G143">
            <v>0</v>
          </cell>
          <cell r="H143">
            <v>0</v>
          </cell>
        </row>
        <row r="145">
          <cell r="A145" t="str">
            <v>TIBOTEC VIRCO</v>
          </cell>
          <cell r="B145">
            <v>1398.7919999999999</v>
          </cell>
          <cell r="C145">
            <v>1398.7919999999999</v>
          </cell>
          <cell r="D145">
            <v>0</v>
          </cell>
          <cell r="E145">
            <v>0</v>
          </cell>
          <cell r="F145">
            <v>0</v>
          </cell>
          <cell r="G145">
            <v>0</v>
          </cell>
          <cell r="H145">
            <v>0</v>
          </cell>
        </row>
        <row r="146">
          <cell r="A146" t="str">
            <v>CENTOCOR - R&amp;D</v>
          </cell>
          <cell r="B146">
            <v>0</v>
          </cell>
          <cell r="C146">
            <v>0</v>
          </cell>
          <cell r="D146">
            <v>0</v>
          </cell>
          <cell r="E146">
            <v>0</v>
          </cell>
          <cell r="F146">
            <v>0</v>
          </cell>
          <cell r="G146">
            <v>0</v>
          </cell>
          <cell r="H146">
            <v>0</v>
          </cell>
        </row>
        <row r="148">
          <cell r="A148" t="str">
            <v>TOTAL RESEARCH</v>
          </cell>
          <cell r="B148">
            <v>1398.7919999999999</v>
          </cell>
          <cell r="C148">
            <v>1398.7919999999999</v>
          </cell>
          <cell r="D148">
            <v>0</v>
          </cell>
          <cell r="E148">
            <v>0</v>
          </cell>
          <cell r="F148">
            <v>0</v>
          </cell>
          <cell r="G148">
            <v>0</v>
          </cell>
          <cell r="H148">
            <v>0</v>
          </cell>
        </row>
        <row r="150">
          <cell r="A150" t="str">
            <v>CENTOCOR USA</v>
          </cell>
          <cell r="B150">
            <v>486056</v>
          </cell>
          <cell r="C150">
            <v>472156</v>
          </cell>
          <cell r="D150">
            <v>325339</v>
          </cell>
          <cell r="E150">
            <v>2.9439422563728939</v>
          </cell>
          <cell r="F150">
            <v>2.9439422563728939</v>
          </cell>
          <cell r="G150">
            <v>49.399856764789959</v>
          </cell>
          <cell r="H150">
            <v>49.399856764789959</v>
          </cell>
        </row>
        <row r="152">
          <cell r="A152" t="str">
            <v>ALZA TECH</v>
          </cell>
          <cell r="B152">
            <v>32328</v>
          </cell>
          <cell r="C152">
            <v>24174</v>
          </cell>
          <cell r="D152">
            <v>46435</v>
          </cell>
          <cell r="E152">
            <v>33.730454206999255</v>
          </cell>
          <cell r="F152">
            <v>33.730454206999255</v>
          </cell>
          <cell r="G152">
            <v>-30.3801012167546</v>
          </cell>
          <cell r="H152">
            <v>-30.3801012167546</v>
          </cell>
        </row>
        <row r="154">
          <cell r="A154" t="str">
            <v>ALZA Mfg Ireland</v>
          </cell>
          <cell r="B154">
            <v>0</v>
          </cell>
          <cell r="C154">
            <v>0</v>
          </cell>
          <cell r="D154">
            <v>0</v>
          </cell>
          <cell r="E154">
            <v>0</v>
          </cell>
          <cell r="F154">
            <v>0</v>
          </cell>
          <cell r="G154">
            <v>0</v>
          </cell>
          <cell r="H154">
            <v>0</v>
          </cell>
        </row>
        <row r="156">
          <cell r="A156" t="str">
            <v>TOTAL PHARM</v>
          </cell>
          <cell r="B156">
            <v>4454826.3828459987</v>
          </cell>
          <cell r="C156">
            <v>4429117.2116883993</v>
          </cell>
          <cell r="D156">
            <v>4044038.7337639104</v>
          </cell>
          <cell r="E156">
            <v>0.58045813485705822</v>
          </cell>
          <cell r="F156">
            <v>0.58045813485705822</v>
          </cell>
          <cell r="G156">
            <v>7.6869076403337626</v>
          </cell>
          <cell r="H156">
            <v>10.157856443173969</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Y Summary"/>
      <sheetName val="1Q Summary"/>
      <sheetName val="vs. ACT02 1Q"/>
      <sheetName val="vs. ACT02 4Q"/>
      <sheetName val="vs. FBP03 1Q"/>
      <sheetName val="vs. FBP03 4Q"/>
      <sheetName val="Grp Adj"/>
      <sheetName val="NTS USD 4Q"/>
      <sheetName val="MNI USD 4Q"/>
      <sheetName val="MNI USD 1Q"/>
      <sheetName val="NTS USD 1Q"/>
    </sheetNames>
    <sheetDataSet>
      <sheetData sheetId="0"/>
      <sheetData sheetId="1"/>
      <sheetData sheetId="2"/>
      <sheetData sheetId="3"/>
      <sheetData sheetId="4"/>
      <sheetData sheetId="5"/>
      <sheetData sheetId="6"/>
      <sheetData sheetId="7"/>
      <sheetData sheetId="8"/>
      <sheetData sheetId="9"/>
      <sheetData sheetId="10"/>
      <sheetData sheetId="11" refreshError="1">
        <row r="9">
          <cell r="A9" t="str">
            <v>DENMARK</v>
          </cell>
          <cell r="B9">
            <v>7363.8531149999999</v>
          </cell>
          <cell r="C9">
            <v>7431.3606149999996</v>
          </cell>
          <cell r="D9">
            <v>5273.0915489999998</v>
          </cell>
          <cell r="E9">
            <v>-0.90841372794825281</v>
          </cell>
          <cell r="F9">
            <v>-0.90841372794825281</v>
          </cell>
          <cell r="G9">
            <v>22.155031467670057</v>
          </cell>
          <cell r="H9">
            <v>39.649635258020446</v>
          </cell>
        </row>
        <row r="10">
          <cell r="A10" t="str">
            <v>FINLAND</v>
          </cell>
          <cell r="B10">
            <v>7140.2520000000004</v>
          </cell>
          <cell r="C10">
            <v>7570.11</v>
          </cell>
          <cell r="D10">
            <v>6190.6309920000003</v>
          </cell>
          <cell r="E10">
            <v>-5.678358702845788</v>
          </cell>
          <cell r="F10">
            <v>-5.678358702845788</v>
          </cell>
          <cell r="G10">
            <v>0.99206349206349542</v>
          </cell>
          <cell r="H10">
            <v>15.339648078316603</v>
          </cell>
        </row>
        <row r="11">
          <cell r="A11" t="str">
            <v>NORWAY</v>
          </cell>
          <cell r="B11">
            <v>4748.23776</v>
          </cell>
          <cell r="C11">
            <v>5288.295102</v>
          </cell>
          <cell r="D11">
            <v>3492.3572639999998</v>
          </cell>
          <cell r="E11">
            <v>-10.21231477410846</v>
          </cell>
          <cell r="F11">
            <v>-10.21231477410846</v>
          </cell>
          <cell r="G11">
            <v>11.453518233179254</v>
          </cell>
          <cell r="H11">
            <v>35.96082534126441</v>
          </cell>
        </row>
        <row r="12">
          <cell r="A12" t="str">
            <v>SWEDEN</v>
          </cell>
          <cell r="B12">
            <v>17356.354105999999</v>
          </cell>
          <cell r="C12">
            <v>18116.367065999999</v>
          </cell>
          <cell r="D12">
            <v>15382.500192000001</v>
          </cell>
          <cell r="E12">
            <v>-4.1951731118672182</v>
          </cell>
          <cell r="F12">
            <v>-4.1951731118672182</v>
          </cell>
          <cell r="G12">
            <v>-2.5516026595216812</v>
          </cell>
          <cell r="H12">
            <v>12.83181465537405</v>
          </cell>
        </row>
        <row r="13">
          <cell r="A13" t="str">
            <v>SCANDINAVIA</v>
          </cell>
          <cell r="B13">
            <v>36608.696981000001</v>
          </cell>
          <cell r="C13">
            <v>38406.132782999994</v>
          </cell>
          <cell r="D13">
            <v>30338.579997000001</v>
          </cell>
          <cell r="E13">
            <v>-4.6800749561424357</v>
          </cell>
          <cell r="F13">
            <v>-4.6800749561424357</v>
          </cell>
          <cell r="G13">
            <v>4.0778690832673616</v>
          </cell>
          <cell r="H13">
            <v>20.667140599922654</v>
          </cell>
        </row>
        <row r="15">
          <cell r="A15" t="str">
            <v>CZECH REPUBLIC</v>
          </cell>
          <cell r="B15">
            <v>7584.1230079999996</v>
          </cell>
          <cell r="C15">
            <v>7998.2210559999994</v>
          </cell>
          <cell r="D15">
            <v>6042.8820759999999</v>
          </cell>
          <cell r="E15">
            <v>-5.1773768829427045</v>
          </cell>
          <cell r="F15">
            <v>-5.1773768829427045</v>
          </cell>
          <cell r="G15">
            <v>5.9716497436413034</v>
          </cell>
          <cell r="H15">
            <v>25.505063852250487</v>
          </cell>
        </row>
        <row r="16">
          <cell r="A16" t="str">
            <v>EASTERN EUROPE</v>
          </cell>
          <cell r="B16">
            <v>18989.903999999999</v>
          </cell>
          <cell r="C16">
            <v>18989.903999999999</v>
          </cell>
          <cell r="D16">
            <v>17354.498723510002</v>
          </cell>
          <cell r="E16">
            <v>0</v>
          </cell>
          <cell r="F16">
            <v>0</v>
          </cell>
          <cell r="G16">
            <v>-4.1881293783805624</v>
          </cell>
          <cell r="H16">
            <v>9.4235235632275938</v>
          </cell>
        </row>
        <row r="17">
          <cell r="A17" t="str">
            <v>RUSSIA</v>
          </cell>
          <cell r="B17">
            <v>10691</v>
          </cell>
          <cell r="C17">
            <v>10800</v>
          </cell>
          <cell r="D17">
            <v>10177.540000000001</v>
          </cell>
          <cell r="E17">
            <v>-1.0092592592592593</v>
          </cell>
          <cell r="F17">
            <v>-1.0092592592592593</v>
          </cell>
          <cell r="G17">
            <v>5.0450305280057766</v>
          </cell>
          <cell r="H17">
            <v>5.0450305280057766</v>
          </cell>
        </row>
        <row r="18">
          <cell r="A18" t="str">
            <v>HUNGARY</v>
          </cell>
          <cell r="B18">
            <v>9868.3518779999995</v>
          </cell>
          <cell r="C18">
            <v>9868.3560990000005</v>
          </cell>
          <cell r="D18">
            <v>5485.1384739999994</v>
          </cell>
          <cell r="E18">
            <v>-4.2773081541721772E-5</v>
          </cell>
          <cell r="F18">
            <v>-4.2773081541721772E-5</v>
          </cell>
          <cell r="G18">
            <v>53.143615495166465</v>
          </cell>
          <cell r="H18">
            <v>79.910715559448249</v>
          </cell>
        </row>
        <row r="19">
          <cell r="A19" t="str">
            <v>POLAND</v>
          </cell>
          <cell r="B19">
            <v>22493.431855999999</v>
          </cell>
          <cell r="C19">
            <v>22493.431855999999</v>
          </cell>
          <cell r="D19">
            <v>18577.181379000001</v>
          </cell>
          <cell r="E19">
            <v>0</v>
          </cell>
          <cell r="F19">
            <v>0</v>
          </cell>
          <cell r="G19">
            <v>15.935873739955694</v>
          </cell>
          <cell r="H19">
            <v>21.080972388130967</v>
          </cell>
        </row>
        <row r="20">
          <cell r="A20" t="str">
            <v>NEW EUROPE</v>
          </cell>
          <cell r="B20">
            <v>69626.810742000001</v>
          </cell>
          <cell r="C20">
            <v>70149.913010999997</v>
          </cell>
          <cell r="D20">
            <v>57637.240652510001</v>
          </cell>
          <cell r="E20">
            <v>-0.74569197101922191</v>
          </cell>
          <cell r="F20">
            <v>-0.74569197101922191</v>
          </cell>
          <cell r="G20">
            <v>10.449716005319752</v>
          </cell>
          <cell r="H20">
            <v>20.80177668770456</v>
          </cell>
        </row>
        <row r="22">
          <cell r="A22" t="str">
            <v>GREECE</v>
          </cell>
          <cell r="B22">
            <v>41410.656000000003</v>
          </cell>
          <cell r="C22">
            <v>43750.326000000001</v>
          </cell>
          <cell r="D22">
            <v>31776.115826000001</v>
          </cell>
          <cell r="E22">
            <v>-5.3477772942766144</v>
          </cell>
          <cell r="F22">
            <v>-5.3477772942766144</v>
          </cell>
          <cell r="G22">
            <v>14.109006571318124</v>
          </cell>
          <cell r="H22">
            <v>30.320068779824826</v>
          </cell>
        </row>
        <row r="23">
          <cell r="A23" t="str">
            <v>PHARM ITALY</v>
          </cell>
          <cell r="B23">
            <v>51291.222690000002</v>
          </cell>
          <cell r="C23">
            <v>51291.377999999997</v>
          </cell>
          <cell r="D23">
            <v>41396.335331000002</v>
          </cell>
          <cell r="E23">
            <v>-3.0279942955450056E-4</v>
          </cell>
          <cell r="F23">
            <v>-3.0279942955450056E-4</v>
          </cell>
          <cell r="G23">
            <v>8.4900175910815463</v>
          </cell>
          <cell r="H23">
            <v>23.902809946536809</v>
          </cell>
        </row>
        <row r="25">
          <cell r="A25" t="str">
            <v>TOTAL CERMAK</v>
          </cell>
          <cell r="B25">
            <v>198937.386413</v>
          </cell>
          <cell r="C25">
            <v>203597.749794</v>
          </cell>
          <cell r="D25">
            <v>161148.27180650999</v>
          </cell>
          <cell r="E25">
            <v>-2.2890053479055412</v>
          </cell>
          <cell r="F25">
            <v>-2.2890053479055412</v>
          </cell>
          <cell r="G25">
            <v>9.46826533484343</v>
          </cell>
          <cell r="H25">
            <v>23.449903733291805</v>
          </cell>
        </row>
        <row r="27">
          <cell r="A27" t="str">
            <v>PHARM U.KINGDOM</v>
          </cell>
          <cell r="B27">
            <v>63109.109000000004</v>
          </cell>
          <cell r="C27">
            <v>63981.381999999998</v>
          </cell>
          <cell r="D27">
            <v>48488.915800000002</v>
          </cell>
          <cell r="E27">
            <v>-1.3633231617285069</v>
          </cell>
          <cell r="F27">
            <v>-1.3633231617285069</v>
          </cell>
          <cell r="G27">
            <v>17.950679771643806</v>
          </cell>
          <cell r="H27">
            <v>30.151619104669692</v>
          </cell>
        </row>
        <row r="28">
          <cell r="A28" t="str">
            <v>SOUTH AFRICA</v>
          </cell>
          <cell r="B28">
            <v>8905.6674000000003</v>
          </cell>
          <cell r="C28">
            <v>8905.6674000000003</v>
          </cell>
          <cell r="D28">
            <v>6776.9606519999998</v>
          </cell>
          <cell r="E28">
            <v>0</v>
          </cell>
          <cell r="F28">
            <v>0</v>
          </cell>
          <cell r="G28">
            <v>10.554600723392253</v>
          </cell>
          <cell r="H28">
            <v>31.410935628964907</v>
          </cell>
        </row>
        <row r="29">
          <cell r="A29" t="str">
            <v>TOTAL MCDONALD</v>
          </cell>
          <cell r="B29">
            <v>72014.776400000002</v>
          </cell>
          <cell r="C29">
            <v>72887.049400000004</v>
          </cell>
          <cell r="D29">
            <v>55265.876452000004</v>
          </cell>
          <cell r="E29">
            <v>-1.1967462082502698</v>
          </cell>
          <cell r="F29">
            <v>-1.1967462082502698</v>
          </cell>
          <cell r="G29">
            <v>17.043737913359593</v>
          </cell>
          <cell r="H29">
            <v>30.30604239588401</v>
          </cell>
        </row>
        <row r="31">
          <cell r="A31" t="str">
            <v>PHARM GERMANY</v>
          </cell>
          <cell r="B31">
            <v>82372.415999999997</v>
          </cell>
          <cell r="C31">
            <v>78401.490000000005</v>
          </cell>
          <cell r="D31">
            <v>63658.391849000007</v>
          </cell>
          <cell r="E31">
            <v>5.0648603744648115</v>
          </cell>
          <cell r="F31">
            <v>5.0648603744648115</v>
          </cell>
          <cell r="G31">
            <v>13.301266590404786</v>
          </cell>
          <cell r="H31">
            <v>29.397576042119205</v>
          </cell>
        </row>
        <row r="32">
          <cell r="A32" t="str">
            <v>SWITZERLAND</v>
          </cell>
          <cell r="B32">
            <v>16865.144072999999</v>
          </cell>
          <cell r="C32">
            <v>17259.818079000001</v>
          </cell>
          <cell r="D32">
            <v>13928.891705</v>
          </cell>
          <cell r="E32">
            <v>-2.2866637654785045</v>
          </cell>
          <cell r="F32">
            <v>-2.2866637654785045</v>
          </cell>
          <cell r="G32">
            <v>5.5738405642231257</v>
          </cell>
          <cell r="H32">
            <v>21.08030150701785</v>
          </cell>
        </row>
        <row r="33">
          <cell r="A33" t="str">
            <v>AUSTRIA</v>
          </cell>
          <cell r="B33">
            <v>22598.106</v>
          </cell>
          <cell r="C33">
            <v>23049.006000000001</v>
          </cell>
          <cell r="D33">
            <v>19346.599207000003</v>
          </cell>
          <cell r="E33">
            <v>-1.9562665739251466</v>
          </cell>
          <cell r="F33">
            <v>-1.9562665739251466</v>
          </cell>
          <cell r="G33">
            <v>2.276540746451392</v>
          </cell>
          <cell r="H33">
            <v>16.806606464579747</v>
          </cell>
        </row>
        <row r="34">
          <cell r="A34" t="str">
            <v>TOTAL PEETERS</v>
          </cell>
          <cell r="B34">
            <v>121835.666073</v>
          </cell>
          <cell r="C34">
            <v>118710.314079</v>
          </cell>
          <cell r="D34">
            <v>96933.882761000015</v>
          </cell>
          <cell r="E34">
            <v>2.6327552228697839</v>
          </cell>
          <cell r="F34">
            <v>2.6327552228697839</v>
          </cell>
          <cell r="G34">
            <v>9.9905002886114485</v>
          </cell>
          <cell r="H34">
            <v>25.689452029274189</v>
          </cell>
        </row>
        <row r="36">
          <cell r="A36" t="str">
            <v>SPAIN</v>
          </cell>
          <cell r="B36">
            <v>67907.543999999994</v>
          </cell>
          <cell r="C36">
            <v>70476.672000000006</v>
          </cell>
          <cell r="D36">
            <v>53717.059682000006</v>
          </cell>
          <cell r="E36">
            <v>-3.6453594176524273</v>
          </cell>
          <cell r="F36">
            <v>-3.6453594176524273</v>
          </cell>
          <cell r="G36">
            <v>10.691536275438535</v>
          </cell>
          <cell r="H36">
            <v>26.417090589109559</v>
          </cell>
        </row>
        <row r="37">
          <cell r="A37" t="str">
            <v>PORTUGAL</v>
          </cell>
          <cell r="B37">
            <v>15528.995999999999</v>
          </cell>
          <cell r="C37">
            <v>15890.718000000001</v>
          </cell>
          <cell r="D37">
            <v>12518.129676</v>
          </cell>
          <cell r="E37">
            <v>-2.276309981713863</v>
          </cell>
          <cell r="F37">
            <v>-2.276309981713863</v>
          </cell>
          <cell r="G37">
            <v>8.6206896551724164</v>
          </cell>
          <cell r="H37">
            <v>24.052046127725372</v>
          </cell>
        </row>
        <row r="38">
          <cell r="A38" t="str">
            <v>TOTAL SOTOCA</v>
          </cell>
          <cell r="B38">
            <v>83436.539999999994</v>
          </cell>
          <cell r="C38">
            <v>86367.39</v>
          </cell>
          <cell r="D38">
            <v>66235.189358000003</v>
          </cell>
          <cell r="E38">
            <v>-3.3934682986252329</v>
          </cell>
          <cell r="F38">
            <v>-3.3934682986252329</v>
          </cell>
          <cell r="G38">
            <v>10.30015630381223</v>
          </cell>
          <cell r="H38">
            <v>25.970108651802899</v>
          </cell>
        </row>
        <row r="40">
          <cell r="A40" t="str">
            <v>EGYPT</v>
          </cell>
          <cell r="B40">
            <v>1232.8992000000001</v>
          </cell>
          <cell r="C40">
            <v>1696.5351000000001</v>
          </cell>
          <cell r="D40">
            <v>1135.3899859999999</v>
          </cell>
          <cell r="E40">
            <v>-27.328400102066851</v>
          </cell>
          <cell r="F40">
            <v>-27.328400102066851</v>
          </cell>
          <cell r="G40">
            <v>9.0978739705037412</v>
          </cell>
          <cell r="H40">
            <v>8.5881692812464312</v>
          </cell>
        </row>
        <row r="41">
          <cell r="A41" t="str">
            <v>ISRAEL</v>
          </cell>
          <cell r="B41">
            <v>2855.9537230000001</v>
          </cell>
          <cell r="C41">
            <v>3034.8382000000001</v>
          </cell>
          <cell r="D41">
            <v>2872.6960920000001</v>
          </cell>
          <cell r="E41">
            <v>-5.8943661971831007</v>
          </cell>
          <cell r="F41">
            <v>-5.8943661971831007</v>
          </cell>
          <cell r="G41">
            <v>1.434643995749205</v>
          </cell>
          <cell r="H41">
            <v>-0.58281031002983152</v>
          </cell>
        </row>
        <row r="42">
          <cell r="A42" t="str">
            <v>M.E./W.ASIA (EX-SOURCING)</v>
          </cell>
          <cell r="B42">
            <v>47082.978000000003</v>
          </cell>
          <cell r="C42">
            <v>49251.305999999997</v>
          </cell>
          <cell r="D42">
            <v>50276.942885000004</v>
          </cell>
          <cell r="E42">
            <v>-4.4025797001200218</v>
          </cell>
          <cell r="F42">
            <v>-4.4025797001200218</v>
          </cell>
          <cell r="G42">
            <v>-18.001919553267609</v>
          </cell>
          <cell r="H42">
            <v>-6.352742831451895</v>
          </cell>
        </row>
        <row r="43">
          <cell r="A43" t="str">
            <v>PAKISTAN</v>
          </cell>
          <cell r="B43">
            <v>2059.713827</v>
          </cell>
          <cell r="C43">
            <v>2059.730994</v>
          </cell>
          <cell r="D43">
            <v>1811.8575199999998</v>
          </cell>
          <cell r="E43">
            <v>-8.3345835208479538E-4</v>
          </cell>
          <cell r="F43">
            <v>-8.3345835208479538E-4</v>
          </cell>
          <cell r="G43">
            <v>10.487881243553851</v>
          </cell>
          <cell r="H43">
            <v>13.679679790715568</v>
          </cell>
        </row>
        <row r="44">
          <cell r="A44" t="str">
            <v>TURKEY</v>
          </cell>
          <cell r="B44">
            <v>5399</v>
          </cell>
          <cell r="C44">
            <v>5399</v>
          </cell>
          <cell r="D44">
            <v>4370</v>
          </cell>
          <cell r="E44">
            <v>0</v>
          </cell>
          <cell r="F44">
            <v>0</v>
          </cell>
          <cell r="G44">
            <v>23.546910755148744</v>
          </cell>
          <cell r="H44">
            <v>23.546910755148744</v>
          </cell>
        </row>
        <row r="45">
          <cell r="A45" t="str">
            <v>MEWA</v>
          </cell>
          <cell r="B45">
            <v>58630.544750000001</v>
          </cell>
          <cell r="C45">
            <v>61441.410293999994</v>
          </cell>
          <cell r="D45">
            <v>60466.886483000002</v>
          </cell>
          <cell r="E45">
            <v>-4.5748714597367988</v>
          </cell>
          <cell r="F45">
            <v>-4.5748714597367988</v>
          </cell>
          <cell r="G45">
            <v>-12.713206321878737</v>
          </cell>
          <cell r="H45">
            <v>-3.0369378015127015</v>
          </cell>
        </row>
        <row r="46">
          <cell r="A46" t="str">
            <v>BELGIUM</v>
          </cell>
          <cell r="B46">
            <v>46296.408000000003</v>
          </cell>
          <cell r="C46">
            <v>48961.728000000003</v>
          </cell>
          <cell r="D46">
            <v>37816.718771</v>
          </cell>
          <cell r="E46">
            <v>-5.4436804191224617</v>
          </cell>
          <cell r="F46">
            <v>-5.4436804191224617</v>
          </cell>
          <cell r="G46">
            <v>7.1943948217061608</v>
          </cell>
          <cell r="H46">
            <v>22.423122641467003</v>
          </cell>
        </row>
        <row r="47">
          <cell r="A47" t="str">
            <v>HOLLAND</v>
          </cell>
          <cell r="B47">
            <v>24130.164000000001</v>
          </cell>
          <cell r="C47">
            <v>28514.916000000001</v>
          </cell>
          <cell r="D47">
            <v>21947.085355000003</v>
          </cell>
          <cell r="E47">
            <v>-15.37704687609811</v>
          </cell>
          <cell r="F47">
            <v>-15.37704687609811</v>
          </cell>
          <cell r="G47">
            <v>-3.7297621427143826</v>
          </cell>
          <cell r="H47">
            <v>9.9470094078011453</v>
          </cell>
        </row>
        <row r="48">
          <cell r="A48" t="str">
            <v>TOTAL VAN STEENBERGEN</v>
          </cell>
          <cell r="B48">
            <v>129057.11675</v>
          </cell>
          <cell r="C48">
            <v>138918.054294</v>
          </cell>
          <cell r="D48">
            <v>120230.69060900001</v>
          </cell>
          <cell r="E48">
            <v>-7.0983844354246068</v>
          </cell>
          <cell r="F48">
            <v>-7.0983844354246068</v>
          </cell>
          <cell r="G48">
            <v>-4.8117248846335254</v>
          </cell>
          <cell r="H48">
            <v>7.3412421539723534</v>
          </cell>
        </row>
        <row r="50">
          <cell r="A50" t="str">
            <v>PHARM FRANCE</v>
          </cell>
          <cell r="B50">
            <v>127741.974</v>
          </cell>
          <cell r="C50">
            <v>130993.46400000001</v>
          </cell>
          <cell r="D50">
            <v>105188.962801</v>
          </cell>
          <cell r="E50">
            <v>-2.4821772787075891</v>
          </cell>
          <cell r="F50">
            <v>-2.4821772787075891</v>
          </cell>
          <cell r="G50">
            <v>6.333981133177093</v>
          </cell>
          <cell r="H50">
            <v>21.440473029158529</v>
          </cell>
        </row>
        <row r="52">
          <cell r="A52" t="str">
            <v>W. EUROPE</v>
          </cell>
          <cell r="B52">
            <v>595860.43674399995</v>
          </cell>
          <cell r="C52">
            <v>610977.03086199996</v>
          </cell>
          <cell r="D52">
            <v>480121.78599999996</v>
          </cell>
          <cell r="E52">
            <v>-2.4741673343550556</v>
          </cell>
          <cell r="F52">
            <v>-2.4741673343550556</v>
          </cell>
          <cell r="G52">
            <v>8.9582218830338736</v>
          </cell>
          <cell r="H52">
            <v>24.10610268453846</v>
          </cell>
        </row>
        <row r="54">
          <cell r="A54" t="str">
            <v>MD TOTAL NORTON</v>
          </cell>
          <cell r="B54">
            <v>-3400</v>
          </cell>
          <cell r="C54">
            <v>0</v>
          </cell>
          <cell r="D54">
            <v>0</v>
          </cell>
          <cell r="E54">
            <v>0</v>
          </cell>
          <cell r="F54">
            <v>0</v>
          </cell>
          <cell r="G54">
            <v>0</v>
          </cell>
          <cell r="H54">
            <v>0</v>
          </cell>
        </row>
        <row r="56">
          <cell r="A56" t="str">
            <v>TOTAL NORTON</v>
          </cell>
          <cell r="B56">
            <v>729623.45963599987</v>
          </cell>
          <cell r="C56">
            <v>751474.02156699996</v>
          </cell>
          <cell r="D56">
            <v>605002.87378751009</v>
          </cell>
          <cell r="E56">
            <v>-2.907693586723934</v>
          </cell>
          <cell r="F56">
            <v>-2.907693586723934</v>
          </cell>
          <cell r="G56">
            <v>6.3902678215597533</v>
          </cell>
          <cell r="H56">
            <v>20.598346098478068</v>
          </cell>
        </row>
        <row r="58">
          <cell r="A58" t="str">
            <v>AUSTRALIA</v>
          </cell>
          <cell r="B58">
            <v>22385.155000000002</v>
          </cell>
          <cell r="C58">
            <v>25855.427000000003</v>
          </cell>
          <cell r="D58">
            <v>21840.319146999998</v>
          </cell>
          <cell r="E58">
            <v>-13.42183209737747</v>
          </cell>
          <cell r="F58">
            <v>-13.42183209737747</v>
          </cell>
          <cell r="G58">
            <v>-5.0098441539957754</v>
          </cell>
          <cell r="H58">
            <v>2.494633202623521</v>
          </cell>
        </row>
        <row r="59">
          <cell r="A59" t="str">
            <v>CHINA</v>
          </cell>
          <cell r="B59">
            <v>76308.500467999998</v>
          </cell>
          <cell r="C59">
            <v>72593.981803000002</v>
          </cell>
          <cell r="D59">
            <v>65562.067892999999</v>
          </cell>
          <cell r="E59">
            <v>5.1168410558883135</v>
          </cell>
          <cell r="F59">
            <v>5.1168410558883135</v>
          </cell>
          <cell r="G59">
            <v>16.393161668635418</v>
          </cell>
          <cell r="H59">
            <v>16.39123493258117</v>
          </cell>
        </row>
        <row r="60">
          <cell r="A60" t="str">
            <v>HONG KONG</v>
          </cell>
          <cell r="B60">
            <v>2384.4515489999999</v>
          </cell>
          <cell r="C60">
            <v>2906.038305</v>
          </cell>
          <cell r="D60">
            <v>2859.4398000000001</v>
          </cell>
          <cell r="E60">
            <v>-17.948378557246862</v>
          </cell>
          <cell r="F60">
            <v>-17.948378557246862</v>
          </cell>
          <cell r="G60">
            <v>-16.60538116591928</v>
          </cell>
          <cell r="H60">
            <v>-16.611234515236173</v>
          </cell>
        </row>
        <row r="61">
          <cell r="A61" t="str">
            <v>INDIA</v>
          </cell>
          <cell r="B61">
            <v>5262.112768</v>
          </cell>
          <cell r="C61">
            <v>6150.7547199999999</v>
          </cell>
          <cell r="D61">
            <v>5816.676614</v>
          </cell>
          <cell r="E61">
            <v>-14.447689632468386</v>
          </cell>
          <cell r="F61">
            <v>-14.447689632468386</v>
          </cell>
          <cell r="G61">
            <v>-10.139520367703897</v>
          </cell>
          <cell r="H61">
            <v>-9.5340326238050679</v>
          </cell>
        </row>
        <row r="62">
          <cell r="A62" t="str">
            <v>INDONESIA</v>
          </cell>
          <cell r="B62">
            <v>3085.6509999999998</v>
          </cell>
          <cell r="C62">
            <v>3177.0698500000003</v>
          </cell>
          <cell r="D62">
            <v>2471.3813460000001</v>
          </cell>
          <cell r="E62">
            <v>-2.8774579822348088</v>
          </cell>
          <cell r="F62">
            <v>-2.8774579822348088</v>
          </cell>
          <cell r="G62">
            <v>9.7383050329133614</v>
          </cell>
          <cell r="H62">
            <v>24.855316440508556</v>
          </cell>
        </row>
        <row r="63">
          <cell r="A63" t="str">
            <v>KOREA</v>
          </cell>
          <cell r="B63">
            <v>27205.360000000001</v>
          </cell>
          <cell r="C63">
            <v>27205.360000000001</v>
          </cell>
          <cell r="D63">
            <v>22187.145618000002</v>
          </cell>
          <cell r="E63">
            <v>0</v>
          </cell>
          <cell r="F63">
            <v>0</v>
          </cell>
          <cell r="G63">
            <v>12.734871040408741</v>
          </cell>
          <cell r="H63">
            <v>22.617665509567928</v>
          </cell>
        </row>
        <row r="64">
          <cell r="A64" t="str">
            <v>PHILIPPINES</v>
          </cell>
          <cell r="B64">
            <v>4641.6563729999998</v>
          </cell>
          <cell r="C64">
            <v>4766.0612490000003</v>
          </cell>
          <cell r="D64">
            <v>4359.4507839999997</v>
          </cell>
          <cell r="E64">
            <v>-2.6102240298758801</v>
          </cell>
          <cell r="F64">
            <v>-2.6102240298758801</v>
          </cell>
          <cell r="G64">
            <v>11.581085990303499</v>
          </cell>
          <cell r="H64">
            <v>6.4734206894994077</v>
          </cell>
        </row>
        <row r="65">
          <cell r="A65" t="str">
            <v>SING./MAL.</v>
          </cell>
          <cell r="B65">
            <v>5888.3420000000006</v>
          </cell>
          <cell r="C65">
            <v>5126.0221000000001</v>
          </cell>
          <cell r="D65">
            <v>5756.0680760000005</v>
          </cell>
          <cell r="E65">
            <v>14.871568735530822</v>
          </cell>
          <cell r="F65">
            <v>14.871568735530822</v>
          </cell>
          <cell r="G65">
            <v>-1.4470821904852056</v>
          </cell>
          <cell r="H65">
            <v>2.297990959341115</v>
          </cell>
        </row>
        <row r="66">
          <cell r="A66" t="str">
            <v>TAIWAN</v>
          </cell>
          <cell r="B66">
            <v>9110.3318180000006</v>
          </cell>
          <cell r="C66">
            <v>9273.1207219999997</v>
          </cell>
          <cell r="D66">
            <v>8593.728000000001</v>
          </cell>
          <cell r="E66">
            <v>-1.7554921248225619</v>
          </cell>
          <cell r="F66">
            <v>-1.7554921248225619</v>
          </cell>
          <cell r="G66">
            <v>5.2679046858359921</v>
          </cell>
          <cell r="H66">
            <v>6.0114052713793074</v>
          </cell>
        </row>
        <row r="67">
          <cell r="A67" t="str">
            <v>THAILAND</v>
          </cell>
          <cell r="B67">
            <v>6228.2901929999998</v>
          </cell>
          <cell r="C67">
            <v>7202.8038209999995</v>
          </cell>
          <cell r="D67">
            <v>7396.7003840000007</v>
          </cell>
          <cell r="E67">
            <v>-13.529642792141233</v>
          </cell>
          <cell r="F67">
            <v>-13.529642792141233</v>
          </cell>
          <cell r="G67">
            <v>-16.407788567794992</v>
          </cell>
          <cell r="H67">
            <v>-15.79637041304823</v>
          </cell>
        </row>
        <row r="68">
          <cell r="A68" t="str">
            <v>ASIA/PAC. EXCL. JAPAN</v>
          </cell>
          <cell r="B68">
            <v>162499.851169</v>
          </cell>
          <cell r="C68">
            <v>164256.63957</v>
          </cell>
          <cell r="D68">
            <v>146842.97766199999</v>
          </cell>
          <cell r="E68">
            <v>-1.0695387447344682</v>
          </cell>
          <cell r="F68">
            <v>-1.0695387447344682</v>
          </cell>
          <cell r="G68">
            <v>7.7060219066425741</v>
          </cell>
          <cell r="H68">
            <v>10.662323630510045</v>
          </cell>
        </row>
        <row r="70">
          <cell r="A70" t="str">
            <v>KK-JAPAN</v>
          </cell>
          <cell r="B70">
            <v>0</v>
          </cell>
          <cell r="C70">
            <v>0</v>
          </cell>
          <cell r="D70">
            <v>0</v>
          </cell>
          <cell r="E70">
            <v>0</v>
          </cell>
          <cell r="F70">
            <v>0</v>
          </cell>
          <cell r="G70">
            <v>0</v>
          </cell>
          <cell r="H70">
            <v>0</v>
          </cell>
        </row>
        <row r="71">
          <cell r="A71" t="str">
            <v>J-P JAPAN</v>
          </cell>
          <cell r="B71">
            <v>99787.342199999999</v>
          </cell>
          <cell r="C71">
            <v>90241.453049999996</v>
          </cell>
          <cell r="D71">
            <v>112604.0604269</v>
          </cell>
          <cell r="E71">
            <v>10.578164277464506</v>
          </cell>
          <cell r="F71">
            <v>10.578164277464506</v>
          </cell>
          <cell r="G71">
            <v>-18.128240002634495</v>
          </cell>
          <cell r="H71">
            <v>-11.382110181737474</v>
          </cell>
        </row>
        <row r="72">
          <cell r="A72" t="str">
            <v>JAPAN</v>
          </cell>
          <cell r="B72">
            <v>99787.342199999999</v>
          </cell>
          <cell r="C72">
            <v>90241.453049999996</v>
          </cell>
          <cell r="D72">
            <v>112604.0604269</v>
          </cell>
          <cell r="E72">
            <v>10.578164277464506</v>
          </cell>
          <cell r="F72">
            <v>10.578164277464506</v>
          </cell>
          <cell r="G72">
            <v>-18.128240002634495</v>
          </cell>
          <cell r="H72">
            <v>-11.382110181737474</v>
          </cell>
        </row>
        <row r="74">
          <cell r="A74" t="str">
            <v>ASIA/PACIFIC</v>
          </cell>
          <cell r="B74">
            <v>262287.19336899999</v>
          </cell>
          <cell r="C74">
            <v>254498.09262000001</v>
          </cell>
          <cell r="D74">
            <v>259447.03808889998</v>
          </cell>
          <cell r="E74">
            <v>3.0605733303589644</v>
          </cell>
          <cell r="F74">
            <v>3.0605733303589644</v>
          </cell>
          <cell r="G74">
            <v>-3.506450629350705</v>
          </cell>
          <cell r="H74">
            <v>1.0946955883639045</v>
          </cell>
        </row>
        <row r="76">
          <cell r="A76" t="str">
            <v>ARGENTINA</v>
          </cell>
          <cell r="B76">
            <v>3881.1389760000002</v>
          </cell>
          <cell r="C76">
            <v>4032.8531100000005</v>
          </cell>
          <cell r="D76">
            <v>4952.7607939999998</v>
          </cell>
          <cell r="E76">
            <v>-3.7619553666312497</v>
          </cell>
          <cell r="F76">
            <v>-3.7619553666312497</v>
          </cell>
          <cell r="G76">
            <v>62.604740244194389</v>
          </cell>
          <cell r="H76">
            <v>-21.636857958054652</v>
          </cell>
        </row>
        <row r="77">
          <cell r="A77" t="str">
            <v>BRAZIL</v>
          </cell>
          <cell r="B77">
            <v>21418.808640000003</v>
          </cell>
          <cell r="C77">
            <v>19173.068688000003</v>
          </cell>
          <cell r="D77">
            <v>27483.820507</v>
          </cell>
          <cell r="E77">
            <v>11.712991741408398</v>
          </cell>
          <cell r="F77">
            <v>11.712991741408398</v>
          </cell>
          <cell r="G77">
            <v>15.499380269620975</v>
          </cell>
          <cell r="H77">
            <v>-22.067571957309458</v>
          </cell>
        </row>
        <row r="78">
          <cell r="A78" t="str">
            <v>COLOMBIA</v>
          </cell>
          <cell r="B78">
            <v>2419.9812000000002</v>
          </cell>
          <cell r="C78">
            <v>2465.1672653999999</v>
          </cell>
          <cell r="D78">
            <v>2608.3585604999998</v>
          </cell>
          <cell r="E78">
            <v>-1.8329817223444191</v>
          </cell>
          <cell r="F78">
            <v>-1.8329817223444191</v>
          </cell>
          <cell r="G78">
            <v>8.9358895295177785</v>
          </cell>
          <cell r="H78">
            <v>-7.2220653767743253</v>
          </cell>
        </row>
        <row r="79">
          <cell r="A79" t="str">
            <v>MEXICO</v>
          </cell>
          <cell r="B79">
            <v>60592.050286999998</v>
          </cell>
          <cell r="C79">
            <v>60592.050286999998</v>
          </cell>
          <cell r="D79">
            <v>55569.056361000003</v>
          </cell>
          <cell r="E79">
            <v>0</v>
          </cell>
          <cell r="F79">
            <v>0</v>
          </cell>
          <cell r="G79">
            <v>21.45201024929818</v>
          </cell>
          <cell r="H79">
            <v>9.0391924119936657</v>
          </cell>
        </row>
        <row r="80">
          <cell r="A80" t="str">
            <v>VENEZUELA</v>
          </cell>
          <cell r="B80">
            <v>287</v>
          </cell>
          <cell r="C80">
            <v>3177</v>
          </cell>
          <cell r="D80">
            <v>4646</v>
          </cell>
          <cell r="E80">
            <v>-90.966320428076799</v>
          </cell>
          <cell r="F80">
            <v>-90.966320428076799</v>
          </cell>
          <cell r="G80">
            <v>-93.8226431338786</v>
          </cell>
          <cell r="H80">
            <v>-93.8226431338786</v>
          </cell>
        </row>
        <row r="81">
          <cell r="A81" t="str">
            <v>TOTAL LATIN AMERICA</v>
          </cell>
          <cell r="B81">
            <v>88598.979103000005</v>
          </cell>
          <cell r="C81">
            <v>89440.139350400001</v>
          </cell>
          <cell r="D81">
            <v>95259.996222500005</v>
          </cell>
          <cell r="E81">
            <v>-0.9404728721458927</v>
          </cell>
          <cell r="F81">
            <v>-0.9404728721458927</v>
          </cell>
          <cell r="G81">
            <v>15.909348298840669</v>
          </cell>
          <cell r="H81">
            <v>-6.9924599870251694</v>
          </cell>
        </row>
        <row r="83">
          <cell r="A83" t="str">
            <v>TOTAL SARTARELLI</v>
          </cell>
          <cell r="B83">
            <v>350886.17247200001</v>
          </cell>
          <cell r="C83">
            <v>343938.23197040008</v>
          </cell>
          <cell r="D83">
            <v>354707.03431140003</v>
          </cell>
          <cell r="E83">
            <v>2.0201128736970055</v>
          </cell>
          <cell r="F83">
            <v>2.0201128736970055</v>
          </cell>
          <cell r="G83">
            <v>1.707849493416504</v>
          </cell>
          <cell r="H83">
            <v>-1.0771880650231647</v>
          </cell>
        </row>
        <row r="85">
          <cell r="A85" t="str">
            <v>G.S.M.</v>
          </cell>
          <cell r="B85">
            <v>0</v>
          </cell>
          <cell r="C85">
            <v>0</v>
          </cell>
          <cell r="D85">
            <v>0</v>
          </cell>
          <cell r="E85">
            <v>0</v>
          </cell>
          <cell r="F85">
            <v>0</v>
          </cell>
          <cell r="G85">
            <v>0</v>
          </cell>
          <cell r="H85">
            <v>0</v>
          </cell>
        </row>
        <row r="86">
          <cell r="A86" t="str">
            <v>I.S.M.</v>
          </cell>
          <cell r="B86">
            <v>0</v>
          </cell>
          <cell r="C86">
            <v>0</v>
          </cell>
          <cell r="D86">
            <v>0</v>
          </cell>
          <cell r="E86">
            <v>0</v>
          </cell>
          <cell r="F86">
            <v>0</v>
          </cell>
          <cell r="G86">
            <v>0</v>
          </cell>
          <cell r="H86">
            <v>0</v>
          </cell>
        </row>
        <row r="87">
          <cell r="A87" t="str">
            <v>PGSM</v>
          </cell>
          <cell r="B87">
            <v>0</v>
          </cell>
          <cell r="C87">
            <v>0</v>
          </cell>
          <cell r="D87">
            <v>0</v>
          </cell>
          <cell r="E87">
            <v>0</v>
          </cell>
          <cell r="F87">
            <v>0</v>
          </cell>
          <cell r="G87">
            <v>0</v>
          </cell>
          <cell r="H87">
            <v>0</v>
          </cell>
        </row>
        <row r="89">
          <cell r="A89" t="str">
            <v>TOTAL INTERNATIONAL</v>
          </cell>
          <cell r="B89">
            <v>1080509.6321079996</v>
          </cell>
          <cell r="C89">
            <v>1095412.2535374002</v>
          </cell>
          <cell r="D89">
            <v>959709.90809891012</v>
          </cell>
          <cell r="E89">
            <v>-1.3604577985389228</v>
          </cell>
          <cell r="F89">
            <v>-1.3604577985389228</v>
          </cell>
          <cell r="G89">
            <v>4.6596545346019642</v>
          </cell>
          <cell r="H89">
            <v>12.587108144833239</v>
          </cell>
        </row>
        <row r="91">
          <cell r="A91" t="str">
            <v>BEERSE</v>
          </cell>
          <cell r="B91">
            <v>26237.37</v>
          </cell>
          <cell r="C91">
            <v>22532.975999999999</v>
          </cell>
          <cell r="D91">
            <v>28656.234334000001</v>
          </cell>
          <cell r="E91">
            <v>16.439879046602634</v>
          </cell>
          <cell r="F91">
            <v>16.439879046602634</v>
          </cell>
          <cell r="G91">
            <v>-19.830383932398501</v>
          </cell>
          <cell r="H91">
            <v>-8.440970665605116</v>
          </cell>
        </row>
        <row r="92">
          <cell r="A92" t="str">
            <v>IRELAND MANUF.</v>
          </cell>
          <cell r="B92">
            <v>6356.6880000000001</v>
          </cell>
          <cell r="C92">
            <v>9012.99</v>
          </cell>
          <cell r="D92">
            <v>13026.119379000002</v>
          </cell>
          <cell r="E92">
            <v>-29.471928849360751</v>
          </cell>
          <cell r="F92">
            <v>-29.471928849360751</v>
          </cell>
          <cell r="G92">
            <v>-57.270829123728703</v>
          </cell>
          <cell r="H92">
            <v>-51.200447231829415</v>
          </cell>
        </row>
        <row r="93">
          <cell r="A93" t="str">
            <v>NORAMCO</v>
          </cell>
          <cell r="B93">
            <v>23655</v>
          </cell>
          <cell r="C93">
            <v>29118</v>
          </cell>
          <cell r="D93">
            <v>25379</v>
          </cell>
          <cell r="E93">
            <v>-18.761590768596744</v>
          </cell>
          <cell r="F93">
            <v>-18.761590768596744</v>
          </cell>
          <cell r="G93">
            <v>-6.7930178494030491</v>
          </cell>
          <cell r="H93">
            <v>-6.7930178494030491</v>
          </cell>
        </row>
        <row r="94">
          <cell r="A94" t="str">
            <v>OMJ MANUFACTURING</v>
          </cell>
          <cell r="B94">
            <v>0</v>
          </cell>
          <cell r="C94">
            <v>0</v>
          </cell>
          <cell r="D94">
            <v>0</v>
          </cell>
          <cell r="E94">
            <v>0</v>
          </cell>
          <cell r="F94">
            <v>0</v>
          </cell>
          <cell r="G94">
            <v>0</v>
          </cell>
          <cell r="H94">
            <v>0</v>
          </cell>
        </row>
        <row r="95">
          <cell r="A95" t="str">
            <v>SCHAFFHAUSEN</v>
          </cell>
          <cell r="B95">
            <v>15141.005897999999</v>
          </cell>
          <cell r="C95">
            <v>15141.005897999999</v>
          </cell>
          <cell r="D95">
            <v>13160.852795000001</v>
          </cell>
          <cell r="E95">
            <v>0</v>
          </cell>
          <cell r="F95">
            <v>0</v>
          </cell>
          <cell r="G95">
            <v>0.31214657317347871</v>
          </cell>
          <cell r="H95">
            <v>15.045781104339131</v>
          </cell>
        </row>
        <row r="96">
          <cell r="A96" t="str">
            <v>TASMANIAN ALKALOIDS</v>
          </cell>
          <cell r="B96">
            <v>11115.715</v>
          </cell>
          <cell r="C96">
            <v>9546.0430000000015</v>
          </cell>
          <cell r="D96">
            <v>6697.6218879999997</v>
          </cell>
          <cell r="E96">
            <v>16.44316917491361</v>
          </cell>
          <cell r="F96">
            <v>16.44316917491361</v>
          </cell>
          <cell r="G96">
            <v>53.81342821782178</v>
          </cell>
          <cell r="H96">
            <v>65.965102029958018</v>
          </cell>
        </row>
        <row r="97">
          <cell r="A97" t="str">
            <v>J.C. ZUG</v>
          </cell>
          <cell r="B97">
            <v>7073.1180000000004</v>
          </cell>
          <cell r="C97">
            <v>9114.3747959621996</v>
          </cell>
          <cell r="D97">
            <v>7612.5158940000001</v>
          </cell>
          <cell r="E97">
            <v>-22.39601554312322</v>
          </cell>
          <cell r="F97">
            <v>-22.39601554312322</v>
          </cell>
          <cell r="G97">
            <v>-18.643676423961498</v>
          </cell>
          <cell r="H97">
            <v>-7.0856718266445924</v>
          </cell>
        </row>
        <row r="98">
          <cell r="A98" t="str">
            <v>SOURCING SHETTY</v>
          </cell>
          <cell r="B98">
            <v>89578.896897999992</v>
          </cell>
          <cell r="C98">
            <v>94465.389693962206</v>
          </cell>
          <cell r="D98">
            <v>94532.344289999994</v>
          </cell>
          <cell r="E98">
            <v>-5.1727863631250512</v>
          </cell>
          <cell r="F98">
            <v>-5.1727863631250512</v>
          </cell>
          <cell r="G98">
            <v>-13.371888413368344</v>
          </cell>
          <cell r="H98">
            <v>-5.2399498068133674</v>
          </cell>
        </row>
        <row r="99">
          <cell r="A99" t="str">
            <v>ORTHO BIOTECH LLC PR</v>
          </cell>
          <cell r="B99">
            <v>0</v>
          </cell>
          <cell r="C99">
            <v>0</v>
          </cell>
          <cell r="D99">
            <v>0</v>
          </cell>
          <cell r="E99">
            <v>0</v>
          </cell>
          <cell r="F99">
            <v>0</v>
          </cell>
          <cell r="G99">
            <v>0</v>
          </cell>
          <cell r="H99">
            <v>0</v>
          </cell>
        </row>
        <row r="101">
          <cell r="A101" t="str">
            <v>MD SOURCING COMPANIES</v>
          </cell>
          <cell r="B101">
            <v>0</v>
          </cell>
          <cell r="C101">
            <v>0</v>
          </cell>
          <cell r="D101">
            <v>0</v>
          </cell>
          <cell r="E101">
            <v>0</v>
          </cell>
          <cell r="F101">
            <v>0</v>
          </cell>
          <cell r="G101">
            <v>0</v>
          </cell>
          <cell r="H101">
            <v>0</v>
          </cell>
        </row>
        <row r="103">
          <cell r="A103" t="str">
            <v>TOTAL SOURCING CO'S</v>
          </cell>
          <cell r="B103">
            <v>89578.896897999992</v>
          </cell>
          <cell r="C103">
            <v>94465.389693962206</v>
          </cell>
          <cell r="D103">
            <v>94532.344289999994</v>
          </cell>
          <cell r="E103">
            <v>-5.1727863631250512</v>
          </cell>
          <cell r="F103">
            <v>-5.1727863631250512</v>
          </cell>
          <cell r="G103">
            <v>-13.371888413368344</v>
          </cell>
          <cell r="H103">
            <v>-5.2399498068133674</v>
          </cell>
        </row>
        <row r="105">
          <cell r="A105" t="str">
            <v>ORTHO MCNEIL USA</v>
          </cell>
          <cell r="B105">
            <v>886836</v>
          </cell>
          <cell r="C105">
            <v>867727</v>
          </cell>
          <cell r="D105">
            <v>955773</v>
          </cell>
          <cell r="E105">
            <v>2.2021903202274449</v>
          </cell>
          <cell r="F105">
            <v>2.2021903202274449</v>
          </cell>
          <cell r="G105">
            <v>-7.2126959016419177</v>
          </cell>
          <cell r="H105">
            <v>-7.2126959016419177</v>
          </cell>
        </row>
        <row r="106">
          <cell r="A106" t="str">
            <v>ORTHO-MCNEIL ALZA USA</v>
          </cell>
          <cell r="B106">
            <v>0</v>
          </cell>
          <cell r="C106">
            <v>0</v>
          </cell>
          <cell r="D106">
            <v>0</v>
          </cell>
          <cell r="E106">
            <v>0</v>
          </cell>
          <cell r="F106">
            <v>0</v>
          </cell>
          <cell r="G106">
            <v>0</v>
          </cell>
          <cell r="H106">
            <v>0</v>
          </cell>
        </row>
        <row r="107">
          <cell r="A107" t="str">
            <v>TOTAL OMP</v>
          </cell>
          <cell r="B107">
            <v>886836</v>
          </cell>
          <cell r="C107">
            <v>867727</v>
          </cell>
          <cell r="D107">
            <v>955773</v>
          </cell>
          <cell r="E107">
            <v>2.2021903202274449</v>
          </cell>
          <cell r="F107">
            <v>2.2021903202274449</v>
          </cell>
          <cell r="G107">
            <v>-7.2126959016419177</v>
          </cell>
          <cell r="H107">
            <v>-7.2126959016419177</v>
          </cell>
        </row>
        <row r="109">
          <cell r="A109" t="str">
            <v>JANSSEN US</v>
          </cell>
          <cell r="B109">
            <v>820143.86399999994</v>
          </cell>
          <cell r="C109">
            <v>789426</v>
          </cell>
          <cell r="D109">
            <v>731295</v>
          </cell>
          <cell r="E109">
            <v>3.8911644663337595</v>
          </cell>
          <cell r="F109">
            <v>3.8911644663337595</v>
          </cell>
          <cell r="G109">
            <v>12.149524336963871</v>
          </cell>
          <cell r="H109">
            <v>12.149524336963871</v>
          </cell>
        </row>
        <row r="110">
          <cell r="A110" t="str">
            <v>JANSSEN LLC PR</v>
          </cell>
          <cell r="B110">
            <v>0</v>
          </cell>
          <cell r="C110">
            <v>0</v>
          </cell>
          <cell r="D110">
            <v>0</v>
          </cell>
          <cell r="E110">
            <v>0</v>
          </cell>
          <cell r="F110">
            <v>0</v>
          </cell>
          <cell r="G110">
            <v>0</v>
          </cell>
          <cell r="H110">
            <v>0</v>
          </cell>
        </row>
        <row r="111">
          <cell r="A111" t="str">
            <v>TOTAL JANSSEN US</v>
          </cell>
          <cell r="B111">
            <v>820143.86399999994</v>
          </cell>
          <cell r="C111">
            <v>789426</v>
          </cell>
          <cell r="D111">
            <v>731295</v>
          </cell>
          <cell r="E111">
            <v>3.8911644663337595</v>
          </cell>
          <cell r="F111">
            <v>3.8911644663337595</v>
          </cell>
          <cell r="G111">
            <v>12.149524336963871</v>
          </cell>
          <cell r="H111">
            <v>12.149524336963871</v>
          </cell>
        </row>
        <row r="113">
          <cell r="A113" t="str">
            <v>JOI CANADA</v>
          </cell>
          <cell r="B113">
            <v>53754.918588</v>
          </cell>
          <cell r="C113">
            <v>53754.918588</v>
          </cell>
          <cell r="D113">
            <v>42546.328968000002</v>
          </cell>
          <cell r="E113">
            <v>0</v>
          </cell>
          <cell r="F113">
            <v>0</v>
          </cell>
          <cell r="G113">
            <v>25.431237489697395</v>
          </cell>
          <cell r="H113">
            <v>26.344434154190406</v>
          </cell>
        </row>
        <row r="114">
          <cell r="A114" t="str">
            <v>JOI CANADA - ALZA</v>
          </cell>
          <cell r="B114">
            <v>0</v>
          </cell>
          <cell r="C114">
            <v>0</v>
          </cell>
          <cell r="D114">
            <v>0</v>
          </cell>
          <cell r="E114">
            <v>0</v>
          </cell>
          <cell r="F114">
            <v>0</v>
          </cell>
          <cell r="G114">
            <v>0</v>
          </cell>
          <cell r="H114">
            <v>0</v>
          </cell>
        </row>
        <row r="115">
          <cell r="A115" t="str">
            <v>TOTAL JOI CANADA</v>
          </cell>
          <cell r="B115">
            <v>53754.918588</v>
          </cell>
          <cell r="C115">
            <v>53754.918588</v>
          </cell>
          <cell r="D115">
            <v>42546.328968000002</v>
          </cell>
          <cell r="E115">
            <v>0</v>
          </cell>
          <cell r="F115">
            <v>0</v>
          </cell>
          <cell r="G115">
            <v>25.431237489697395</v>
          </cell>
          <cell r="H115">
            <v>26.344434154190406</v>
          </cell>
        </row>
        <row r="117">
          <cell r="A117" t="str">
            <v>ORTHO BIOTECH INT'L</v>
          </cell>
          <cell r="B117">
            <v>2701</v>
          </cell>
          <cell r="C117">
            <v>2701</v>
          </cell>
          <cell r="D117">
            <v>2136</v>
          </cell>
          <cell r="E117">
            <v>0</v>
          </cell>
          <cell r="F117">
            <v>0</v>
          </cell>
          <cell r="G117">
            <v>26.45131086142322</v>
          </cell>
          <cell r="H117">
            <v>26.45131086142322</v>
          </cell>
        </row>
        <row r="119">
          <cell r="A119" t="str">
            <v>TOTAL SCODARI</v>
          </cell>
          <cell r="B119">
            <v>1763435.7825879999</v>
          </cell>
          <cell r="C119">
            <v>1713608.9185879999</v>
          </cell>
          <cell r="D119">
            <v>1731750.3289679999</v>
          </cell>
          <cell r="E119">
            <v>2.9077150252612478</v>
          </cell>
          <cell r="F119">
            <v>2.9077150252612478</v>
          </cell>
          <cell r="G119">
            <v>1.8072421549156539</v>
          </cell>
          <cell r="H119">
            <v>1.8296779327815877</v>
          </cell>
        </row>
        <row r="121">
          <cell r="A121" t="str">
            <v>OBI GERMANY</v>
          </cell>
          <cell r="B121">
            <v>32123.117999999999</v>
          </cell>
          <cell r="C121">
            <v>43725.275999999998</v>
          </cell>
          <cell r="D121">
            <v>40883.958843</v>
          </cell>
          <cell r="E121">
            <v>-26.534213300334571</v>
          </cell>
          <cell r="F121">
            <v>-26.534213300334571</v>
          </cell>
          <cell r="G121">
            <v>-31.202386317302945</v>
          </cell>
          <cell r="H121">
            <v>-21.428553131664255</v>
          </cell>
        </row>
        <row r="122">
          <cell r="A122" t="str">
            <v>OBI ITALY</v>
          </cell>
          <cell r="B122">
            <v>42136.103999999999</v>
          </cell>
          <cell r="C122">
            <v>45135.09</v>
          </cell>
          <cell r="D122">
            <v>37381.549699000003</v>
          </cell>
          <cell r="E122">
            <v>-6.6444666444666387</v>
          </cell>
          <cell r="F122">
            <v>-6.6444666444666387</v>
          </cell>
          <cell r="G122">
            <v>-1.3026028586851905</v>
          </cell>
          <cell r="H122">
            <v>12.718986610464643</v>
          </cell>
        </row>
        <row r="123">
          <cell r="A123" t="str">
            <v>OBI FRANCE</v>
          </cell>
          <cell r="B123">
            <v>37214.28</v>
          </cell>
          <cell r="C123">
            <v>42837.504000000001</v>
          </cell>
          <cell r="D123">
            <v>35261.855187000001</v>
          </cell>
          <cell r="E123">
            <v>-13.126871257485034</v>
          </cell>
          <cell r="F123">
            <v>-13.126871257485034</v>
          </cell>
          <cell r="G123">
            <v>-7.5912517727849513</v>
          </cell>
          <cell r="H123">
            <v>5.536931629507114</v>
          </cell>
        </row>
        <row r="124">
          <cell r="A124" t="str">
            <v>OBI U.KINGDOM</v>
          </cell>
          <cell r="B124">
            <v>7900.8410000000003</v>
          </cell>
          <cell r="C124">
            <v>10553.8735</v>
          </cell>
          <cell r="D124">
            <v>16389.3734</v>
          </cell>
          <cell r="E124">
            <v>-25.137997911382961</v>
          </cell>
          <cell r="F124">
            <v>-25.137997911382961</v>
          </cell>
          <cell r="G124">
            <v>-56.312032039004009</v>
          </cell>
          <cell r="H124">
            <v>-51.792903809245082</v>
          </cell>
        </row>
        <row r="125">
          <cell r="A125" t="str">
            <v>TOTAL OBI EUROPE</v>
          </cell>
          <cell r="B125">
            <v>119374.34299999999</v>
          </cell>
          <cell r="C125">
            <v>142251.74349999998</v>
          </cell>
          <cell r="D125">
            <v>129916.73712899999</v>
          </cell>
          <cell r="E125">
            <v>-16.082333992623433</v>
          </cell>
          <cell r="F125">
            <v>-16.082333992623433</v>
          </cell>
          <cell r="G125">
            <v>-19.358328940348724</v>
          </cell>
          <cell r="H125">
            <v>-8.1147312978865767</v>
          </cell>
        </row>
        <row r="127">
          <cell r="A127" t="str">
            <v>ORTHO BIOTECH USA</v>
          </cell>
          <cell r="B127">
            <v>846474</v>
          </cell>
          <cell r="C127">
            <v>846470</v>
          </cell>
          <cell r="D127">
            <v>721248</v>
          </cell>
          <cell r="E127">
            <v>4.7255071059813103E-4</v>
          </cell>
          <cell r="F127">
            <v>4.7255071059813103E-4</v>
          </cell>
          <cell r="G127">
            <v>17.362405164381737</v>
          </cell>
          <cell r="H127">
            <v>17.362405164381737</v>
          </cell>
        </row>
        <row r="128">
          <cell r="A128" t="str">
            <v>ORTHO BIOTECH ALZA USA</v>
          </cell>
          <cell r="B128">
            <v>0</v>
          </cell>
          <cell r="C128">
            <v>0</v>
          </cell>
          <cell r="D128">
            <v>0</v>
          </cell>
          <cell r="E128">
            <v>0</v>
          </cell>
          <cell r="F128">
            <v>0</v>
          </cell>
          <cell r="G128">
            <v>0</v>
          </cell>
          <cell r="H128">
            <v>0</v>
          </cell>
        </row>
        <row r="129">
          <cell r="A129" t="str">
            <v>TOTAL ORTHO BIOTECH</v>
          </cell>
          <cell r="B129">
            <v>846474</v>
          </cell>
          <cell r="C129">
            <v>846470</v>
          </cell>
          <cell r="D129">
            <v>721248</v>
          </cell>
          <cell r="E129">
            <v>4.7255071059813103E-4</v>
          </cell>
          <cell r="F129">
            <v>4.7255071059813103E-4</v>
          </cell>
          <cell r="G129">
            <v>17.362405164381737</v>
          </cell>
          <cell r="H129">
            <v>17.362405164381737</v>
          </cell>
        </row>
        <row r="131">
          <cell r="A131" t="str">
            <v>OBI - ZUG</v>
          </cell>
          <cell r="B131">
            <v>6235.4459999999999</v>
          </cell>
          <cell r="C131">
            <v>9744.6241170389985</v>
          </cell>
          <cell r="D131">
            <v>9164.0735679999998</v>
          </cell>
          <cell r="E131">
            <v>-36.011426145242609</v>
          </cell>
          <cell r="F131">
            <v>-36.011426145242609</v>
          </cell>
          <cell r="G131">
            <v>-40.42177236480255</v>
          </cell>
          <cell r="H131">
            <v>-31.957704685244622</v>
          </cell>
        </row>
        <row r="132">
          <cell r="A132" t="str">
            <v>OBI - MANATI</v>
          </cell>
          <cell r="B132">
            <v>0</v>
          </cell>
          <cell r="C132">
            <v>0</v>
          </cell>
          <cell r="D132">
            <v>0</v>
          </cell>
          <cell r="E132">
            <v>0</v>
          </cell>
          <cell r="F132">
            <v>0</v>
          </cell>
          <cell r="G132">
            <v>0</v>
          </cell>
          <cell r="H132">
            <v>0</v>
          </cell>
        </row>
        <row r="133">
          <cell r="A133" t="str">
            <v>TOTAL OBI SOURCINGS</v>
          </cell>
          <cell r="B133">
            <v>6235.4459999999999</v>
          </cell>
          <cell r="C133">
            <v>9744.6241170389985</v>
          </cell>
          <cell r="D133">
            <v>9164.0735679999998</v>
          </cell>
          <cell r="E133">
            <v>-36.011426145242609</v>
          </cell>
          <cell r="F133">
            <v>-36.011426145242609</v>
          </cell>
          <cell r="G133">
            <v>-40.42177236480255</v>
          </cell>
          <cell r="H133">
            <v>-31.957704685244622</v>
          </cell>
        </row>
        <row r="135">
          <cell r="A135" t="str">
            <v>OBI CANADA</v>
          </cell>
          <cell r="B135">
            <v>29435.490252</v>
          </cell>
          <cell r="C135">
            <v>29435.490252</v>
          </cell>
          <cell r="D135">
            <v>25943.341710000001</v>
          </cell>
          <cell r="E135">
            <v>0</v>
          </cell>
          <cell r="F135">
            <v>0</v>
          </cell>
          <cell r="G135">
            <v>12.640598600048275</v>
          </cell>
          <cell r="H135">
            <v>13.460673574884655</v>
          </cell>
        </row>
        <row r="137">
          <cell r="A137" t="str">
            <v>TOTAL WEBB</v>
          </cell>
          <cell r="B137">
            <v>1001519.2792520002</v>
          </cell>
          <cell r="C137">
            <v>1027901.8578690389</v>
          </cell>
          <cell r="D137">
            <v>886272.15240699996</v>
          </cell>
          <cell r="E137">
            <v>-2.5666437330634819</v>
          </cell>
          <cell r="F137">
            <v>-2.5666437330634819</v>
          </cell>
          <cell r="G137">
            <v>11.243882947169192</v>
          </cell>
          <cell r="H137">
            <v>13.003582086157619</v>
          </cell>
        </row>
        <row r="139">
          <cell r="A139" t="str">
            <v>JRF - USA</v>
          </cell>
          <cell r="B139">
            <v>0</v>
          </cell>
          <cell r="C139">
            <v>0</v>
          </cell>
          <cell r="D139">
            <v>0</v>
          </cell>
          <cell r="E139">
            <v>0</v>
          </cell>
          <cell r="F139">
            <v>0</v>
          </cell>
          <cell r="G139">
            <v>0</v>
          </cell>
          <cell r="H139">
            <v>0</v>
          </cell>
        </row>
        <row r="140">
          <cell r="A140" t="str">
            <v>PRD BELGIUM</v>
          </cell>
          <cell r="B140">
            <v>0</v>
          </cell>
          <cell r="C140">
            <v>0</v>
          </cell>
          <cell r="D140">
            <v>0</v>
          </cell>
          <cell r="E140">
            <v>0</v>
          </cell>
          <cell r="F140">
            <v>0</v>
          </cell>
          <cell r="G140">
            <v>0</v>
          </cell>
          <cell r="H140">
            <v>0</v>
          </cell>
        </row>
        <row r="141">
          <cell r="A141" t="str">
            <v>PRD DOMESTIC</v>
          </cell>
          <cell r="B141">
            <v>0</v>
          </cell>
          <cell r="C141">
            <v>0</v>
          </cell>
          <cell r="D141">
            <v>0</v>
          </cell>
          <cell r="E141">
            <v>0</v>
          </cell>
          <cell r="F141">
            <v>0</v>
          </cell>
          <cell r="G141">
            <v>0</v>
          </cell>
          <cell r="H141">
            <v>0</v>
          </cell>
        </row>
        <row r="142">
          <cell r="A142" t="str">
            <v>PRD UK</v>
          </cell>
          <cell r="B142">
            <v>0</v>
          </cell>
          <cell r="C142">
            <v>0</v>
          </cell>
          <cell r="D142">
            <v>0</v>
          </cell>
          <cell r="E142">
            <v>0</v>
          </cell>
          <cell r="F142">
            <v>0</v>
          </cell>
          <cell r="G142">
            <v>0</v>
          </cell>
          <cell r="H142">
            <v>0</v>
          </cell>
        </row>
        <row r="143">
          <cell r="A143" t="str">
            <v>PRD</v>
          </cell>
          <cell r="B143">
            <v>0</v>
          </cell>
          <cell r="C143">
            <v>0</v>
          </cell>
          <cell r="D143">
            <v>0</v>
          </cell>
          <cell r="E143">
            <v>0</v>
          </cell>
          <cell r="F143">
            <v>0</v>
          </cell>
          <cell r="G143">
            <v>0</v>
          </cell>
          <cell r="H143">
            <v>0</v>
          </cell>
        </row>
        <row r="145">
          <cell r="A145" t="str">
            <v>TIBOTEC VIRCO</v>
          </cell>
          <cell r="B145">
            <v>1398.7919999999999</v>
          </cell>
          <cell r="C145">
            <v>1398.7919999999999</v>
          </cell>
          <cell r="D145">
            <v>0</v>
          </cell>
          <cell r="E145">
            <v>0</v>
          </cell>
          <cell r="F145">
            <v>0</v>
          </cell>
          <cell r="G145">
            <v>0</v>
          </cell>
          <cell r="H145">
            <v>0</v>
          </cell>
        </row>
        <row r="146">
          <cell r="A146" t="str">
            <v>CENTOCOR - R&amp;D</v>
          </cell>
          <cell r="B146">
            <v>0</v>
          </cell>
          <cell r="C146">
            <v>0</v>
          </cell>
          <cell r="D146">
            <v>0</v>
          </cell>
          <cell r="E146">
            <v>0</v>
          </cell>
          <cell r="F146">
            <v>0</v>
          </cell>
          <cell r="G146">
            <v>0</v>
          </cell>
          <cell r="H146">
            <v>0</v>
          </cell>
        </row>
        <row r="148">
          <cell r="A148" t="str">
            <v>TOTAL RESEARCH</v>
          </cell>
          <cell r="B148">
            <v>1398.7919999999999</v>
          </cell>
          <cell r="C148">
            <v>1398.7919999999999</v>
          </cell>
          <cell r="D148">
            <v>0</v>
          </cell>
          <cell r="E148">
            <v>0</v>
          </cell>
          <cell r="F148">
            <v>0</v>
          </cell>
          <cell r="G148">
            <v>0</v>
          </cell>
          <cell r="H148">
            <v>0</v>
          </cell>
        </row>
        <row r="150">
          <cell r="A150" t="str">
            <v>CENTOCOR USA</v>
          </cell>
          <cell r="B150">
            <v>486056</v>
          </cell>
          <cell r="C150">
            <v>472156</v>
          </cell>
          <cell r="D150">
            <v>325339</v>
          </cell>
          <cell r="E150">
            <v>2.9439422563728939</v>
          </cell>
          <cell r="F150">
            <v>2.9439422563728939</v>
          </cell>
          <cell r="G150">
            <v>49.399856764789959</v>
          </cell>
          <cell r="H150">
            <v>49.399856764789959</v>
          </cell>
        </row>
        <row r="152">
          <cell r="A152" t="str">
            <v>ALZA TECH</v>
          </cell>
          <cell r="B152">
            <v>32328</v>
          </cell>
          <cell r="C152">
            <v>24174</v>
          </cell>
          <cell r="D152">
            <v>46435</v>
          </cell>
          <cell r="E152">
            <v>33.730454206999255</v>
          </cell>
          <cell r="F152">
            <v>33.730454206999255</v>
          </cell>
          <cell r="G152">
            <v>-30.3801012167546</v>
          </cell>
          <cell r="H152">
            <v>-30.3801012167546</v>
          </cell>
        </row>
        <row r="154">
          <cell r="A154" t="str">
            <v>ALZA Mfg Ireland</v>
          </cell>
          <cell r="B154">
            <v>0</v>
          </cell>
          <cell r="C154">
            <v>0</v>
          </cell>
          <cell r="D154">
            <v>0</v>
          </cell>
          <cell r="E154">
            <v>0</v>
          </cell>
          <cell r="F154">
            <v>0</v>
          </cell>
          <cell r="G154">
            <v>0</v>
          </cell>
          <cell r="H154">
            <v>0</v>
          </cell>
        </row>
        <row r="156">
          <cell r="A156" t="str">
            <v>TOTAL PHARM</v>
          </cell>
          <cell r="B156">
            <v>4454826.3828459987</v>
          </cell>
          <cell r="C156">
            <v>4429117.2116883993</v>
          </cell>
          <cell r="D156">
            <v>4044038.7337639104</v>
          </cell>
          <cell r="E156">
            <v>0.58045813485705822</v>
          </cell>
          <cell r="F156">
            <v>0.58045813485705822</v>
          </cell>
          <cell r="G156">
            <v>7.6869076403337626</v>
          </cell>
          <cell r="H156">
            <v>10.157856443173969</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BP, OE, 01 Act."/>
      <sheetName val="PBP"/>
      <sheetName val="OE"/>
      <sheetName val="OE, 3Q YTD actual, 4QOE"/>
      <sheetName val="OE,AU, 02 BP"/>
      <sheetName val="OE,AU, 01 Act"/>
    </sheetNames>
    <sheetDataSet>
      <sheetData sheetId="0"/>
      <sheetData sheetId="1"/>
      <sheetData sheetId="2">
        <row r="11">
          <cell r="A11" t="str">
            <v xml:space="preserve">NET TRADE SALES                                                                                                         </v>
          </cell>
          <cell r="B11">
            <v>16610567.38727282</v>
          </cell>
          <cell r="C11">
            <v>16664463.3933267</v>
          </cell>
          <cell r="D11">
            <v>16263247.5808002</v>
          </cell>
          <cell r="E11">
            <v>14359152.728575431</v>
          </cell>
          <cell r="F11">
            <v>-33573.354147102677</v>
          </cell>
          <cell r="G11">
            <v>-0.2</v>
          </cell>
          <cell r="H11">
            <v>161341.94274889861</v>
          </cell>
          <cell r="I11">
            <v>0.99</v>
          </cell>
          <cell r="J11">
            <v>2137442.3794546672</v>
          </cell>
          <cell r="K11">
            <v>14.89</v>
          </cell>
        </row>
        <row r="12">
          <cell r="A12" t="str">
            <v xml:space="preserve">TOTAL GROSS PROFIT                                                                                                      </v>
          </cell>
          <cell r="B12">
            <v>13639292.601492319</v>
          </cell>
          <cell r="C12">
            <v>13714309.729995109</v>
          </cell>
          <cell r="D12">
            <v>13331171.304145347</v>
          </cell>
          <cell r="E12">
            <v>11817656.08721631</v>
          </cell>
          <cell r="F12">
            <v>-51997.347075404599</v>
          </cell>
          <cell r="G12">
            <v>-0.38</v>
          </cell>
          <cell r="H12">
            <v>133953.55608245169</v>
          </cell>
          <cell r="I12">
            <v>1</v>
          </cell>
          <cell r="J12">
            <v>1688149.6797173882</v>
          </cell>
          <cell r="K12">
            <v>14.28</v>
          </cell>
        </row>
        <row r="13">
          <cell r="A13" t="str">
            <v xml:space="preserve">SELLING EXPENSE                                                                                                         </v>
          </cell>
          <cell r="B13">
            <v>2250635.6528571998</v>
          </cell>
          <cell r="C13">
            <v>2269540.921949706</v>
          </cell>
          <cell r="D13">
            <v>2220832.3774913331</v>
          </cell>
          <cell r="E13">
            <v>2078168.0831021741</v>
          </cell>
          <cell r="F13">
            <v>-16247.599417105777</v>
          </cell>
          <cell r="G13">
            <v>-0.72</v>
          </cell>
          <cell r="H13">
            <v>8554.026939266827</v>
          </cell>
          <cell r="I13">
            <v>0.39</v>
          </cell>
          <cell r="J13">
            <v>162519.663054826</v>
          </cell>
          <cell r="K13">
            <v>7.82</v>
          </cell>
        </row>
        <row r="14">
          <cell r="A14" t="str">
            <v xml:space="preserve">MARKETING MANAGEMENT                                                                                                    </v>
          </cell>
          <cell r="B14">
            <v>365131.27158129995</v>
          </cell>
          <cell r="C14">
            <v>377846.03082131973</v>
          </cell>
          <cell r="D14">
            <v>352330.58389918401</v>
          </cell>
          <cell r="E14">
            <v>379257.34734229499</v>
          </cell>
          <cell r="F14">
            <v>-12197.371403419698</v>
          </cell>
          <cell r="G14">
            <v>-3.23</v>
          </cell>
          <cell r="H14">
            <v>8813.5813821160118</v>
          </cell>
          <cell r="I14">
            <v>2.5</v>
          </cell>
          <cell r="J14">
            <v>-15999.804720895021</v>
          </cell>
          <cell r="K14">
            <v>-4.22</v>
          </cell>
        </row>
        <row r="15">
          <cell r="A15" t="str">
            <v xml:space="preserve">MARKET AND CONSUMER RESEARCH                                                                                            </v>
          </cell>
          <cell r="B15">
            <v>113696.6070111</v>
          </cell>
          <cell r="C15">
            <v>97395.883514165034</v>
          </cell>
          <cell r="D15">
            <v>93839.790275745981</v>
          </cell>
          <cell r="E15">
            <v>100291.13781958251</v>
          </cell>
          <cell r="F15">
            <v>16673.70068583496</v>
          </cell>
          <cell r="G15">
            <v>17.12</v>
          </cell>
          <cell r="H15">
            <v>17596.022863254009</v>
          </cell>
          <cell r="I15">
            <v>18.75</v>
          </cell>
          <cell r="J15">
            <v>11195.832821417478</v>
          </cell>
          <cell r="K15">
            <v>11.16</v>
          </cell>
        </row>
        <row r="16">
          <cell r="A16" t="str">
            <v xml:space="preserve">ADVERTISING                                                                                                             </v>
          </cell>
          <cell r="B16">
            <v>320807.5439399</v>
          </cell>
          <cell r="C16">
            <v>333595.01754833962</v>
          </cell>
          <cell r="D16">
            <v>311159.40130500001</v>
          </cell>
          <cell r="E16">
            <v>336678.41549267701</v>
          </cell>
          <cell r="F16">
            <v>-12363.004613539548</v>
          </cell>
          <cell r="G16">
            <v>-3.71</v>
          </cell>
          <cell r="H16">
            <v>6179.51288200001</v>
          </cell>
          <cell r="I16">
            <v>1.99</v>
          </cell>
          <cell r="J16">
            <v>-18433.643383477</v>
          </cell>
          <cell r="K16">
            <v>-5.48</v>
          </cell>
        </row>
        <row r="17">
          <cell r="A17" t="str">
            <v xml:space="preserve">TRADE PROMOTION                                                                                                         </v>
          </cell>
          <cell r="B17">
            <v>126531.4878095</v>
          </cell>
          <cell r="C17">
            <v>61549.707837398797</v>
          </cell>
          <cell r="D17">
            <v>159591.015728</v>
          </cell>
          <cell r="E17">
            <v>126693.399548727</v>
          </cell>
          <cell r="F17">
            <v>65305.491057601204</v>
          </cell>
          <cell r="G17">
            <v>106.1</v>
          </cell>
          <cell r="H17">
            <v>-33930.758694999997</v>
          </cell>
          <cell r="I17">
            <v>-21.26</v>
          </cell>
          <cell r="J17">
            <v>-1164.9211377269969</v>
          </cell>
          <cell r="K17">
            <v>-0.92</v>
          </cell>
        </row>
        <row r="18">
          <cell r="A18" t="str">
            <v xml:space="preserve">CONSUMER PROMOTION                                                                                                      </v>
          </cell>
          <cell r="B18">
            <v>852682.84840269992</v>
          </cell>
          <cell r="C18">
            <v>928241.29413799988</v>
          </cell>
          <cell r="D18">
            <v>863295.35152362392</v>
          </cell>
          <cell r="E18">
            <v>782216.83586343983</v>
          </cell>
          <cell r="F18">
            <v>-74741.608400999801</v>
          </cell>
          <cell r="G18">
            <v>-8.0500000000000007</v>
          </cell>
          <cell r="H18">
            <v>-22298.935894623861</v>
          </cell>
          <cell r="I18">
            <v>-2.58</v>
          </cell>
          <cell r="J18">
            <v>64249.226768560133</v>
          </cell>
          <cell r="K18">
            <v>8.2100000000000009</v>
          </cell>
        </row>
        <row r="19">
          <cell r="A19" t="str">
            <v xml:space="preserve">TOTAL MARKETING EXPENSE                                                                                                 </v>
          </cell>
          <cell r="B19">
            <v>4029485.4116016994</v>
          </cell>
          <cell r="C19">
            <v>4068168.8558089281</v>
          </cell>
          <cell r="D19">
            <v>4001048.5202228869</v>
          </cell>
          <cell r="E19">
            <v>3803305.218846208</v>
          </cell>
          <cell r="F19">
            <v>-33570.39209162863</v>
          </cell>
          <cell r="G19">
            <v>-0.83</v>
          </cell>
          <cell r="H19">
            <v>-15086.550522986799</v>
          </cell>
          <cell r="I19">
            <v>-0.38</v>
          </cell>
          <cell r="J19">
            <v>202366.35372539193</v>
          </cell>
          <cell r="K19">
            <v>5.32</v>
          </cell>
        </row>
        <row r="20">
          <cell r="A20" t="str">
            <v xml:space="preserve">TOTAL DISTRIBUTION EXPENSE                                                                                              </v>
          </cell>
          <cell r="B20">
            <v>155376.07005089999</v>
          </cell>
          <cell r="C20">
            <v>156555.99192587851</v>
          </cell>
          <cell r="D20">
            <v>150136.89323844199</v>
          </cell>
          <cell r="E20">
            <v>137656.68883190799</v>
          </cell>
          <cell r="F20">
            <v>-606.33370087854564</v>
          </cell>
          <cell r="G20">
            <v>-0.39</v>
          </cell>
          <cell r="H20">
            <v>2168.6918685580022</v>
          </cell>
          <cell r="I20">
            <v>1.44</v>
          </cell>
          <cell r="J20">
            <v>15637.17546409197</v>
          </cell>
          <cell r="K20">
            <v>11.36</v>
          </cell>
        </row>
        <row r="21">
          <cell r="A21" t="str">
            <v xml:space="preserve">NET ADMINISTRATION                                                                                                      </v>
          </cell>
          <cell r="B21">
            <v>410923.65502970002</v>
          </cell>
          <cell r="C21">
            <v>370586.91944702773</v>
          </cell>
          <cell r="D21">
            <v>340731.08279083</v>
          </cell>
          <cell r="E21">
            <v>368251.95051906101</v>
          </cell>
          <cell r="F21">
            <v>41219.416137172317</v>
          </cell>
          <cell r="G21">
            <v>11.12</v>
          </cell>
          <cell r="H21">
            <v>61800.860864369963</v>
          </cell>
          <cell r="I21">
            <v>18.14</v>
          </cell>
          <cell r="J21">
            <v>36777.008913938997</v>
          </cell>
          <cell r="K21">
            <v>9.99</v>
          </cell>
        </row>
        <row r="22">
          <cell r="A22" t="str">
            <v xml:space="preserve">LEGAL                                                                                                                   </v>
          </cell>
          <cell r="B22">
            <v>50604.532847900002</v>
          </cell>
          <cell r="C22">
            <v>49332.401730573903</v>
          </cell>
          <cell r="D22">
            <v>49541.446611054002</v>
          </cell>
          <cell r="E22">
            <v>52817.375962397993</v>
          </cell>
          <cell r="F22">
            <v>1303.5560814261039</v>
          </cell>
          <cell r="G22">
            <v>2.64</v>
          </cell>
          <cell r="H22">
            <v>872.43369294599688</v>
          </cell>
          <cell r="I22">
            <v>1.76</v>
          </cell>
          <cell r="J22">
            <v>-2302.2441153979889</v>
          </cell>
          <cell r="K22">
            <v>-4.3600000000000003</v>
          </cell>
        </row>
        <row r="23">
          <cell r="A23" t="str">
            <v xml:space="preserve">MEDICAL AFFAIRS (NET)                                                                                                   </v>
          </cell>
          <cell r="B23">
            <v>551859.27080319996</v>
          </cell>
          <cell r="C23">
            <v>559459.11735920003</v>
          </cell>
          <cell r="D23">
            <v>514880.63360538898</v>
          </cell>
          <cell r="E23">
            <v>427794.567114876</v>
          </cell>
          <cell r="F23">
            <v>-6324.5439406000078</v>
          </cell>
          <cell r="G23">
            <v>-1.1299999999999999</v>
          </cell>
          <cell r="H23">
            <v>25932.403128610978</v>
          </cell>
          <cell r="I23">
            <v>5.04</v>
          </cell>
          <cell r="J23">
            <v>114458.331188524</v>
          </cell>
          <cell r="K23">
            <v>26.76</v>
          </cell>
        </row>
        <row r="24">
          <cell r="A24" t="str">
            <v>TOTAL OPER. EXP. (EXCL. R&amp;D)</v>
          </cell>
          <cell r="B24">
            <v>5198248.9403334009</v>
          </cell>
          <cell r="C24">
            <v>5204103.2862716084</v>
          </cell>
          <cell r="D24">
            <v>5056338.5764686018</v>
          </cell>
          <cell r="E24">
            <v>4789825.8500291714</v>
          </cell>
          <cell r="F24">
            <v>2021.7024854915223</v>
          </cell>
          <cell r="G24">
            <v>0.04</v>
          </cell>
          <cell r="H24">
            <v>75687.839031497948</v>
          </cell>
          <cell r="I24">
            <v>1.5</v>
          </cell>
          <cell r="J24">
            <v>366936.57642182888</v>
          </cell>
          <cell r="K24">
            <v>7.66</v>
          </cell>
        </row>
        <row r="25">
          <cell r="A25" t="str">
            <v xml:space="preserve">NET R&amp;D EXPENSES                                                                                                        </v>
          </cell>
          <cell r="B25">
            <v>2292556.589477282</v>
          </cell>
          <cell r="C25">
            <v>2306283.164359</v>
          </cell>
          <cell r="D25">
            <v>2202361.115646</v>
          </cell>
          <cell r="E25">
            <v>1998146.79038164</v>
          </cell>
          <cell r="F25">
            <v>-7363.5092430282384</v>
          </cell>
          <cell r="G25">
            <v>-0.32</v>
          </cell>
          <cell r="H25">
            <v>36650.83023362048</v>
          </cell>
          <cell r="I25">
            <v>1.66</v>
          </cell>
          <cell r="J25">
            <v>254540.06057692834</v>
          </cell>
          <cell r="K25">
            <v>12.74</v>
          </cell>
        </row>
        <row r="26">
          <cell r="A26" t="str">
            <v xml:space="preserve">OTHER INCOME / OTHER EXPENSE                                                                                      </v>
          </cell>
          <cell r="B26">
            <v>226671.7837808</v>
          </cell>
          <cell r="C26">
            <v>266506.51398442942</v>
          </cell>
          <cell r="D26">
            <v>252171.17743437301</v>
          </cell>
          <cell r="E26">
            <v>195312.47305909399</v>
          </cell>
          <cell r="F26">
            <v>-39093.588857529387</v>
          </cell>
          <cell r="G26">
            <v>-14.67</v>
          </cell>
          <cell r="H26">
            <v>-20284.719998073011</v>
          </cell>
          <cell r="I26">
            <v>-8.0399999999999991</v>
          </cell>
          <cell r="J26">
            <v>34682.333223305992</v>
          </cell>
          <cell r="K26">
            <v>17.760000000000002</v>
          </cell>
        </row>
        <row r="27">
          <cell r="A27" t="str">
            <v xml:space="preserve">INCOME BEFORE TAXES ON INCOME                                                                                           </v>
          </cell>
          <cell r="B27">
            <v>5921815.2179008387</v>
          </cell>
          <cell r="C27">
            <v>5937416.8002904002</v>
          </cell>
          <cell r="D27">
            <v>5820300.4345963737</v>
          </cell>
          <cell r="E27">
            <v>4834371.9074137323</v>
          </cell>
          <cell r="F27">
            <v>-7562.0563706718394</v>
          </cell>
          <cell r="G27">
            <v>-0.13</v>
          </cell>
          <cell r="H27">
            <v>41899.536815406762</v>
          </cell>
          <cell r="I27">
            <v>0.72</v>
          </cell>
          <cell r="J27">
            <v>1031989.705828</v>
          </cell>
          <cell r="K27">
            <v>21.35</v>
          </cell>
        </row>
        <row r="28">
          <cell r="A28" t="str">
            <v xml:space="preserve">MANAGEMENT NET INCOME                                                                                                   </v>
          </cell>
          <cell r="B28">
            <v>4229176.2467366178</v>
          </cell>
          <cell r="C28">
            <v>4240096.5361828506</v>
          </cell>
          <cell r="D28">
            <v>4153991.1024734583</v>
          </cell>
          <cell r="E28">
            <v>3563985.0036790152</v>
          </cell>
          <cell r="F28">
            <v>-4128.4669412225494</v>
          </cell>
          <cell r="G28">
            <v>-0.1</v>
          </cell>
          <cell r="H28">
            <v>25683.35858346149</v>
          </cell>
          <cell r="I28">
            <v>0.62</v>
          </cell>
          <cell r="J28">
            <v>618677.5131465965</v>
          </cell>
          <cell r="K28">
            <v>17.36</v>
          </cell>
        </row>
        <row r="29">
          <cell r="A29" t="str">
            <v xml:space="preserve">EFFECTIVE TAX RATE                                                                                                      </v>
          </cell>
          <cell r="B29">
            <v>28.6</v>
          </cell>
          <cell r="C29">
            <v>28.6</v>
          </cell>
          <cell r="D29">
            <v>28.6</v>
          </cell>
          <cell r="E29">
            <v>26.3</v>
          </cell>
        </row>
      </sheetData>
      <sheetData sheetId="3"/>
      <sheetData sheetId="4"/>
      <sheetData sheetId="5"/>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BP, OE, 01 Act."/>
      <sheetName val="PBP"/>
      <sheetName val="OE"/>
      <sheetName val="OE, 3Q YTD actual, 4QOE"/>
      <sheetName val="OE,AU, 02 BP"/>
      <sheetName val="OE,AU, 01 Act"/>
    </sheetNames>
    <sheetDataSet>
      <sheetData sheetId="0"/>
      <sheetData sheetId="1"/>
      <sheetData sheetId="2" refreshError="1">
        <row r="11">
          <cell r="A11" t="str">
            <v xml:space="preserve">NET TRADE SALES                                                                                                         </v>
          </cell>
          <cell r="B11">
            <v>16610567.38727282</v>
          </cell>
          <cell r="C11">
            <v>16664463.3933267</v>
          </cell>
          <cell r="D11">
            <v>16263247.5808002</v>
          </cell>
          <cell r="E11">
            <v>14359152.728575431</v>
          </cell>
          <cell r="F11">
            <v>-33573.354147102677</v>
          </cell>
          <cell r="G11">
            <v>-0.2</v>
          </cell>
          <cell r="H11">
            <v>161341.94274889861</v>
          </cell>
          <cell r="I11">
            <v>0.99</v>
          </cell>
          <cell r="J11">
            <v>2137442.3794546672</v>
          </cell>
          <cell r="K11">
            <v>14.89</v>
          </cell>
        </row>
        <row r="12">
          <cell r="A12" t="str">
            <v xml:space="preserve">TOTAL GROSS PROFIT                                                                                                      </v>
          </cell>
          <cell r="B12">
            <v>13639292.601492319</v>
          </cell>
          <cell r="C12">
            <v>13714309.729995109</v>
          </cell>
          <cell r="D12">
            <v>13331171.304145347</v>
          </cell>
          <cell r="E12">
            <v>11817656.08721631</v>
          </cell>
          <cell r="F12">
            <v>-51997.347075404599</v>
          </cell>
          <cell r="G12">
            <v>-0.38</v>
          </cell>
          <cell r="H12">
            <v>133953.55608245169</v>
          </cell>
          <cell r="I12">
            <v>1</v>
          </cell>
          <cell r="J12">
            <v>1688149.6797173882</v>
          </cell>
          <cell r="K12">
            <v>14.28</v>
          </cell>
        </row>
        <row r="13">
          <cell r="A13" t="str">
            <v xml:space="preserve">SELLING EXPENSE                                                                                                         </v>
          </cell>
          <cell r="B13">
            <v>2250635.6528571998</v>
          </cell>
          <cell r="C13">
            <v>2269540.921949706</v>
          </cell>
          <cell r="D13">
            <v>2220832.3774913331</v>
          </cell>
          <cell r="E13">
            <v>2078168.0831021741</v>
          </cell>
          <cell r="F13">
            <v>-16247.599417105777</v>
          </cell>
          <cell r="G13">
            <v>-0.72</v>
          </cell>
          <cell r="H13">
            <v>8554.026939266827</v>
          </cell>
          <cell r="I13">
            <v>0.39</v>
          </cell>
          <cell r="J13">
            <v>162519.663054826</v>
          </cell>
          <cell r="K13">
            <v>7.82</v>
          </cell>
        </row>
        <row r="14">
          <cell r="A14" t="str">
            <v xml:space="preserve">MARKETING MANAGEMENT                                                                                                    </v>
          </cell>
          <cell r="B14">
            <v>365131.27158129995</v>
          </cell>
          <cell r="C14">
            <v>377846.03082131973</v>
          </cell>
          <cell r="D14">
            <v>352330.58389918401</v>
          </cell>
          <cell r="E14">
            <v>379257.34734229499</v>
          </cell>
          <cell r="F14">
            <v>-12197.371403419698</v>
          </cell>
          <cell r="G14">
            <v>-3.23</v>
          </cell>
          <cell r="H14">
            <v>8813.5813821160118</v>
          </cell>
          <cell r="I14">
            <v>2.5</v>
          </cell>
          <cell r="J14">
            <v>-15999.804720895021</v>
          </cell>
          <cell r="K14">
            <v>-4.22</v>
          </cell>
        </row>
        <row r="15">
          <cell r="A15" t="str">
            <v xml:space="preserve">MARKET AND CONSUMER RESEARCH                                                                                            </v>
          </cell>
          <cell r="B15">
            <v>113696.6070111</v>
          </cell>
          <cell r="C15">
            <v>97395.883514165034</v>
          </cell>
          <cell r="D15">
            <v>93839.790275745981</v>
          </cell>
          <cell r="E15">
            <v>100291.13781958251</v>
          </cell>
          <cell r="F15">
            <v>16673.70068583496</v>
          </cell>
          <cell r="G15">
            <v>17.12</v>
          </cell>
          <cell r="H15">
            <v>17596.022863254009</v>
          </cell>
          <cell r="I15">
            <v>18.75</v>
          </cell>
          <cell r="J15">
            <v>11195.832821417478</v>
          </cell>
          <cell r="K15">
            <v>11.16</v>
          </cell>
        </row>
        <row r="16">
          <cell r="A16" t="str">
            <v xml:space="preserve">ADVERTISING                                                                                                             </v>
          </cell>
          <cell r="B16">
            <v>320807.5439399</v>
          </cell>
          <cell r="C16">
            <v>333595.01754833962</v>
          </cell>
          <cell r="D16">
            <v>311159.40130500001</v>
          </cell>
          <cell r="E16">
            <v>336678.41549267701</v>
          </cell>
          <cell r="F16">
            <v>-12363.004613539548</v>
          </cell>
          <cell r="G16">
            <v>-3.71</v>
          </cell>
          <cell r="H16">
            <v>6179.51288200001</v>
          </cell>
          <cell r="I16">
            <v>1.99</v>
          </cell>
          <cell r="J16">
            <v>-18433.643383477</v>
          </cell>
          <cell r="K16">
            <v>-5.48</v>
          </cell>
        </row>
        <row r="17">
          <cell r="A17" t="str">
            <v xml:space="preserve">TRADE PROMOTION                                                                                                         </v>
          </cell>
          <cell r="B17">
            <v>126531.4878095</v>
          </cell>
          <cell r="C17">
            <v>61549.707837398797</v>
          </cell>
          <cell r="D17">
            <v>159591.015728</v>
          </cell>
          <cell r="E17">
            <v>126693.399548727</v>
          </cell>
          <cell r="F17">
            <v>65305.491057601204</v>
          </cell>
          <cell r="G17">
            <v>106.1</v>
          </cell>
          <cell r="H17">
            <v>-33930.758694999997</v>
          </cell>
          <cell r="I17">
            <v>-21.26</v>
          </cell>
          <cell r="J17">
            <v>-1164.9211377269969</v>
          </cell>
          <cell r="K17">
            <v>-0.92</v>
          </cell>
        </row>
        <row r="18">
          <cell r="A18" t="str">
            <v xml:space="preserve">CONSUMER PROMOTION                                                                                                      </v>
          </cell>
          <cell r="B18">
            <v>852682.84840269992</v>
          </cell>
          <cell r="C18">
            <v>928241.29413799988</v>
          </cell>
          <cell r="D18">
            <v>863295.35152362392</v>
          </cell>
          <cell r="E18">
            <v>782216.83586343983</v>
          </cell>
          <cell r="F18">
            <v>-74741.608400999801</v>
          </cell>
          <cell r="G18">
            <v>-8.0500000000000007</v>
          </cell>
          <cell r="H18">
            <v>-22298.935894623861</v>
          </cell>
          <cell r="I18">
            <v>-2.58</v>
          </cell>
          <cell r="J18">
            <v>64249.226768560133</v>
          </cell>
          <cell r="K18">
            <v>8.2100000000000009</v>
          </cell>
        </row>
        <row r="19">
          <cell r="A19" t="str">
            <v xml:space="preserve">TOTAL MARKETING EXPENSE                                                                                                 </v>
          </cell>
          <cell r="B19">
            <v>4029485.4116016994</v>
          </cell>
          <cell r="C19">
            <v>4068168.8558089281</v>
          </cell>
          <cell r="D19">
            <v>4001048.5202228869</v>
          </cell>
          <cell r="E19">
            <v>3803305.218846208</v>
          </cell>
          <cell r="F19">
            <v>-33570.39209162863</v>
          </cell>
          <cell r="G19">
            <v>-0.83</v>
          </cell>
          <cell r="H19">
            <v>-15086.550522986799</v>
          </cell>
          <cell r="I19">
            <v>-0.38</v>
          </cell>
          <cell r="J19">
            <v>202366.35372539193</v>
          </cell>
          <cell r="K19">
            <v>5.32</v>
          </cell>
        </row>
        <row r="20">
          <cell r="A20" t="str">
            <v xml:space="preserve">TOTAL DISTRIBUTION EXPENSE                                                                                              </v>
          </cell>
          <cell r="B20">
            <v>155376.07005089999</v>
          </cell>
          <cell r="C20">
            <v>156555.99192587851</v>
          </cell>
          <cell r="D20">
            <v>150136.89323844199</v>
          </cell>
          <cell r="E20">
            <v>137656.68883190799</v>
          </cell>
          <cell r="F20">
            <v>-606.33370087854564</v>
          </cell>
          <cell r="G20">
            <v>-0.39</v>
          </cell>
          <cell r="H20">
            <v>2168.6918685580022</v>
          </cell>
          <cell r="I20">
            <v>1.44</v>
          </cell>
          <cell r="J20">
            <v>15637.17546409197</v>
          </cell>
          <cell r="K20">
            <v>11.36</v>
          </cell>
        </row>
        <row r="21">
          <cell r="A21" t="str">
            <v xml:space="preserve">NET ADMINISTRATION                                                                                                      </v>
          </cell>
          <cell r="B21">
            <v>410923.65502970002</v>
          </cell>
          <cell r="C21">
            <v>370586.91944702773</v>
          </cell>
          <cell r="D21">
            <v>340731.08279083</v>
          </cell>
          <cell r="E21">
            <v>368251.95051906101</v>
          </cell>
          <cell r="F21">
            <v>41219.416137172317</v>
          </cell>
          <cell r="G21">
            <v>11.12</v>
          </cell>
          <cell r="H21">
            <v>61800.860864369963</v>
          </cell>
          <cell r="I21">
            <v>18.14</v>
          </cell>
          <cell r="J21">
            <v>36777.008913938997</v>
          </cell>
          <cell r="K21">
            <v>9.99</v>
          </cell>
        </row>
        <row r="22">
          <cell r="A22" t="str">
            <v xml:space="preserve">LEGAL                                                                                                                   </v>
          </cell>
          <cell r="B22">
            <v>50604.532847900002</v>
          </cell>
          <cell r="C22">
            <v>49332.401730573903</v>
          </cell>
          <cell r="D22">
            <v>49541.446611054002</v>
          </cell>
          <cell r="E22">
            <v>52817.375962397993</v>
          </cell>
          <cell r="F22">
            <v>1303.5560814261039</v>
          </cell>
          <cell r="G22">
            <v>2.64</v>
          </cell>
          <cell r="H22">
            <v>872.43369294599688</v>
          </cell>
          <cell r="I22">
            <v>1.76</v>
          </cell>
          <cell r="J22">
            <v>-2302.2441153979889</v>
          </cell>
          <cell r="K22">
            <v>-4.3600000000000003</v>
          </cell>
        </row>
        <row r="23">
          <cell r="A23" t="str">
            <v xml:space="preserve">MEDICAL AFFAIRS (NET)                                                                                                   </v>
          </cell>
          <cell r="B23">
            <v>551859.27080319996</v>
          </cell>
          <cell r="C23">
            <v>559459.11735920003</v>
          </cell>
          <cell r="D23">
            <v>514880.63360538898</v>
          </cell>
          <cell r="E23">
            <v>427794.567114876</v>
          </cell>
          <cell r="F23">
            <v>-6324.5439406000078</v>
          </cell>
          <cell r="G23">
            <v>-1.1299999999999999</v>
          </cell>
          <cell r="H23">
            <v>25932.403128610978</v>
          </cell>
          <cell r="I23">
            <v>5.04</v>
          </cell>
          <cell r="J23">
            <v>114458.331188524</v>
          </cell>
          <cell r="K23">
            <v>26.76</v>
          </cell>
        </row>
        <row r="24">
          <cell r="A24" t="str">
            <v>TOTAL OPER. EXP. (EXCL. R&amp;D)</v>
          </cell>
          <cell r="B24">
            <v>5198248.9403334009</v>
          </cell>
          <cell r="C24">
            <v>5204103.2862716084</v>
          </cell>
          <cell r="D24">
            <v>5056338.5764686018</v>
          </cell>
          <cell r="E24">
            <v>4789825.8500291714</v>
          </cell>
          <cell r="F24">
            <v>2021.7024854915223</v>
          </cell>
          <cell r="G24">
            <v>0.04</v>
          </cell>
          <cell r="H24">
            <v>75687.839031497948</v>
          </cell>
          <cell r="I24">
            <v>1.5</v>
          </cell>
          <cell r="J24">
            <v>366936.57642182888</v>
          </cell>
          <cell r="K24">
            <v>7.66</v>
          </cell>
        </row>
        <row r="25">
          <cell r="A25" t="str">
            <v xml:space="preserve">NET R&amp;D EXPENSES                                                                                                        </v>
          </cell>
          <cell r="B25">
            <v>2292556.589477282</v>
          </cell>
          <cell r="C25">
            <v>2306283.164359</v>
          </cell>
          <cell r="D25">
            <v>2202361.115646</v>
          </cell>
          <cell r="E25">
            <v>1998146.79038164</v>
          </cell>
          <cell r="F25">
            <v>-7363.5092430282384</v>
          </cell>
          <cell r="G25">
            <v>-0.32</v>
          </cell>
          <cell r="H25">
            <v>36650.83023362048</v>
          </cell>
          <cell r="I25">
            <v>1.66</v>
          </cell>
          <cell r="J25">
            <v>254540.06057692834</v>
          </cell>
          <cell r="K25">
            <v>12.74</v>
          </cell>
        </row>
        <row r="26">
          <cell r="A26" t="str">
            <v xml:space="preserve">OTHER INCOME / OTHER EXPENSE                                                                                      </v>
          </cell>
          <cell r="B26">
            <v>226671.7837808</v>
          </cell>
          <cell r="C26">
            <v>266506.51398442942</v>
          </cell>
          <cell r="D26">
            <v>252171.17743437301</v>
          </cell>
          <cell r="E26">
            <v>195312.47305909399</v>
          </cell>
          <cell r="F26">
            <v>-39093.588857529387</v>
          </cell>
          <cell r="G26">
            <v>-14.67</v>
          </cell>
          <cell r="H26">
            <v>-20284.719998073011</v>
          </cell>
          <cell r="I26">
            <v>-8.0399999999999991</v>
          </cell>
          <cell r="J26">
            <v>34682.333223305992</v>
          </cell>
          <cell r="K26">
            <v>17.760000000000002</v>
          </cell>
        </row>
        <row r="27">
          <cell r="A27" t="str">
            <v xml:space="preserve">INCOME BEFORE TAXES ON INCOME                                                                                           </v>
          </cell>
          <cell r="B27">
            <v>5921815.2179008387</v>
          </cell>
          <cell r="C27">
            <v>5937416.8002904002</v>
          </cell>
          <cell r="D27">
            <v>5820300.4345963737</v>
          </cell>
          <cell r="E27">
            <v>4834371.9074137323</v>
          </cell>
          <cell r="F27">
            <v>-7562.0563706718394</v>
          </cell>
          <cell r="G27">
            <v>-0.13</v>
          </cell>
          <cell r="H27">
            <v>41899.536815406762</v>
          </cell>
          <cell r="I27">
            <v>0.72</v>
          </cell>
          <cell r="J27">
            <v>1031989.705828</v>
          </cell>
          <cell r="K27">
            <v>21.35</v>
          </cell>
        </row>
        <row r="28">
          <cell r="A28" t="str">
            <v xml:space="preserve">MANAGEMENT NET INCOME                                                                                                   </v>
          </cell>
          <cell r="B28">
            <v>4229176.2467366178</v>
          </cell>
          <cell r="C28">
            <v>4240096.5361828506</v>
          </cell>
          <cell r="D28">
            <v>4153991.1024734583</v>
          </cell>
          <cell r="E28">
            <v>3563985.0036790152</v>
          </cell>
          <cell r="F28">
            <v>-4128.4669412225494</v>
          </cell>
          <cell r="G28">
            <v>-0.1</v>
          </cell>
          <cell r="H28">
            <v>25683.35858346149</v>
          </cell>
          <cell r="I28">
            <v>0.62</v>
          </cell>
          <cell r="J28">
            <v>618677.5131465965</v>
          </cell>
          <cell r="K28">
            <v>17.36</v>
          </cell>
        </row>
        <row r="29">
          <cell r="A29" t="str">
            <v xml:space="preserve">EFFECTIVE TAX RATE                                                                                                      </v>
          </cell>
          <cell r="B29">
            <v>28.6</v>
          </cell>
          <cell r="C29">
            <v>28.6</v>
          </cell>
          <cell r="D29">
            <v>28.6</v>
          </cell>
          <cell r="E29">
            <v>26.3</v>
          </cell>
        </row>
      </sheetData>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keting"/>
      <sheetName val="JPI Input"/>
      <sheetName val="Affiliate Input"/>
      <sheetName val="Wksh Input"/>
      <sheetName val="2002 Act vs. MU"/>
      <sheetName val="Highlights"/>
      <sheetName val="Module1"/>
      <sheetName val="Module2"/>
      <sheetName val="MainChart"/>
      <sheetName val="Week 48"/>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GH FY&amp;Q1"/>
      <sheetName val="97 YEAR ADJ"/>
      <sheetName val="JGH FY&amp;Q1 IBT Comparison"/>
      <sheetName val="Eligible Patients"/>
      <sheetName val="Sales"/>
      <sheetName val="1999"/>
      <sheetName val="Sheet4"/>
      <sheetName val="Sheet3"/>
      <sheetName val="Dollars"/>
      <sheetName val="Monthly Comment"/>
      <sheetName val="INV"/>
      <sheetName val="INV Sum"/>
      <sheetName val="GRPADJ"/>
      <sheetName val="Monitoring Calc"/>
      <sheetName val="Inputs"/>
      <sheetName val="QTD P&amp;Ls"/>
      <sheetName val="YTD P&amp;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I Input"/>
      <sheetName val="JRF Input"/>
      <sheetName val="Affiliate Input"/>
      <sheetName val="Wksh Input"/>
      <sheetName val="2001 Act"/>
      <sheetName val="Highlights"/>
      <sheetName val="Sales&amp;Sys NI"/>
      <sheetName val="Sales&amp;Loc NI"/>
      <sheetName val="Module1"/>
      <sheetName val="Module2"/>
      <sheetName val="97 YEAR ADJ"/>
      <sheetName val="retin-A"/>
      <sheetName val="Prod Lookups"/>
    </sheetNames>
    <sheetDataSet>
      <sheetData sheetId="0" refreshError="1">
        <row r="32">
          <cell r="AD32">
            <v>89111</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tember 2003 vs. AU, BP &amp; PY"/>
      <sheetName val="qtd_sls"/>
      <sheetName val="MTD_sls_BRAVO"/>
      <sheetName val="YTD_sls_BRAVO"/>
    </sheetNames>
    <sheetDataSet>
      <sheetData sheetId="0"/>
      <sheetData sheetId="1" refreshError="1">
        <row r="13">
          <cell r="B13" t="str">
            <v>Ortho-McNeil Pharm U</v>
          </cell>
          <cell r="D13">
            <v>911599</v>
          </cell>
          <cell r="E13">
            <v>900390</v>
          </cell>
          <cell r="G13">
            <v>821028</v>
          </cell>
          <cell r="I13">
            <v>11209</v>
          </cell>
          <cell r="J13">
            <v>1.2449049856173435</v>
          </cell>
          <cell r="K13">
            <v>11209</v>
          </cell>
          <cell r="M13">
            <v>1.2449049856173435</v>
          </cell>
          <cell r="N13">
            <v>0</v>
          </cell>
          <cell r="P13">
            <v>0</v>
          </cell>
          <cell r="Q13">
            <v>90571</v>
          </cell>
          <cell r="T13">
            <v>11.031414275761605</v>
          </cell>
          <cell r="U13">
            <v>90571</v>
          </cell>
          <cell r="W13">
            <v>11.031414275761605</v>
          </cell>
          <cell r="X13">
            <v>0</v>
          </cell>
          <cell r="Z13">
            <v>0</v>
          </cell>
        </row>
        <row r="14">
          <cell r="A14" t="str">
            <v>Total OMP</v>
          </cell>
          <cell r="B14" t="str">
            <v>Total OMP</v>
          </cell>
          <cell r="C14">
            <v>911599</v>
          </cell>
          <cell r="D14">
            <v>900390</v>
          </cell>
          <cell r="E14">
            <v>821028</v>
          </cell>
          <cell r="G14">
            <v>11209</v>
          </cell>
          <cell r="H14">
            <v>1.2449049856173435</v>
          </cell>
          <cell r="I14">
            <v>11209</v>
          </cell>
          <cell r="J14">
            <v>1.2449049856173435</v>
          </cell>
          <cell r="L14">
            <v>0</v>
          </cell>
          <cell r="N14">
            <v>0</v>
          </cell>
          <cell r="P14">
            <v>90571</v>
          </cell>
          <cell r="S14">
            <v>11.031414275761605</v>
          </cell>
          <cell r="U14">
            <v>90571</v>
          </cell>
          <cell r="W14">
            <v>11.031414275761605</v>
          </cell>
          <cell r="X14">
            <v>0</v>
          </cell>
          <cell r="Z14">
            <v>0</v>
          </cell>
        </row>
        <row r="15">
          <cell r="B15" t="str">
            <v>Janssen USA</v>
          </cell>
          <cell r="D15">
            <v>826115</v>
          </cell>
          <cell r="E15">
            <v>818384</v>
          </cell>
          <cell r="G15">
            <v>705453</v>
          </cell>
          <cell r="I15">
            <v>7731</v>
          </cell>
          <cell r="J15">
            <v>0.94466656239613667</v>
          </cell>
          <cell r="K15">
            <v>7731</v>
          </cell>
          <cell r="M15">
            <v>0.94466656239613667</v>
          </cell>
          <cell r="N15">
            <v>0</v>
          </cell>
          <cell r="P15">
            <v>0</v>
          </cell>
          <cell r="Q15">
            <v>120662</v>
          </cell>
          <cell r="T15">
            <v>17.104186955048746</v>
          </cell>
          <cell r="U15">
            <v>120662</v>
          </cell>
          <cell r="W15">
            <v>17.104186955048746</v>
          </cell>
          <cell r="X15">
            <v>0</v>
          </cell>
          <cell r="Z15">
            <v>0</v>
          </cell>
        </row>
        <row r="16">
          <cell r="A16" t="str">
            <v>Ttl Janssen USA</v>
          </cell>
          <cell r="B16" t="str">
            <v>Ttl Janssen USA</v>
          </cell>
          <cell r="C16">
            <v>826115</v>
          </cell>
          <cell r="D16">
            <v>818384</v>
          </cell>
          <cell r="E16">
            <v>705453</v>
          </cell>
          <cell r="G16">
            <v>7731</v>
          </cell>
          <cell r="H16">
            <v>0.94466656239613667</v>
          </cell>
          <cell r="I16">
            <v>7731</v>
          </cell>
          <cell r="J16">
            <v>0.94466656239613667</v>
          </cell>
          <cell r="L16">
            <v>0</v>
          </cell>
          <cell r="N16">
            <v>0</v>
          </cell>
          <cell r="P16">
            <v>120662</v>
          </cell>
          <cell r="S16">
            <v>17.104186955048746</v>
          </cell>
          <cell r="U16">
            <v>120662</v>
          </cell>
          <cell r="W16">
            <v>17.104186955048746</v>
          </cell>
          <cell r="X16">
            <v>0</v>
          </cell>
          <cell r="Z16">
            <v>0</v>
          </cell>
        </row>
        <row r="17">
          <cell r="B17" t="str">
            <v>Jan-Ortho Canada</v>
          </cell>
          <cell r="D17">
            <v>76901</v>
          </cell>
          <cell r="E17">
            <v>73601</v>
          </cell>
          <cell r="G17">
            <v>53452</v>
          </cell>
          <cell r="I17">
            <v>3300</v>
          </cell>
          <cell r="J17">
            <v>4.4836347332237345</v>
          </cell>
          <cell r="K17">
            <v>2798.2853091187235</v>
          </cell>
          <cell r="M17">
            <v>3.8019664258892183</v>
          </cell>
          <cell r="N17">
            <v>501.71469088127662</v>
          </cell>
          <cell r="P17">
            <v>0.68166830733451611</v>
          </cell>
          <cell r="Q17">
            <v>23449</v>
          </cell>
          <cell r="T17">
            <v>43.869265883409419</v>
          </cell>
          <cell r="U17">
            <v>15005.237919497284</v>
          </cell>
          <cell r="W17">
            <v>28.072360097839706</v>
          </cell>
          <cell r="X17">
            <v>8443.7620805027182</v>
          </cell>
          <cell r="Z17">
            <v>15.796905785569717</v>
          </cell>
        </row>
        <row r="18">
          <cell r="A18" t="str">
            <v>JOI Canada</v>
          </cell>
          <cell r="B18" t="str">
            <v>JOI Canada</v>
          </cell>
          <cell r="C18">
            <v>76901</v>
          </cell>
          <cell r="D18">
            <v>73601</v>
          </cell>
          <cell r="E18">
            <v>53452</v>
          </cell>
          <cell r="G18">
            <v>3300</v>
          </cell>
          <cell r="H18">
            <v>4.4836347332237345</v>
          </cell>
          <cell r="I18">
            <v>2798.2853091187235</v>
          </cell>
          <cell r="J18">
            <v>3.8019664258892183</v>
          </cell>
          <cell r="L18">
            <v>501.71469088127662</v>
          </cell>
          <cell r="N18">
            <v>0.68166830733451611</v>
          </cell>
          <cell r="P18">
            <v>23449</v>
          </cell>
          <cell r="S18">
            <v>43.869265883409419</v>
          </cell>
          <cell r="U18">
            <v>15005.237919497284</v>
          </cell>
          <cell r="W18">
            <v>28.072360097839706</v>
          </cell>
          <cell r="X18">
            <v>8443.7620805027182</v>
          </cell>
          <cell r="Z18">
            <v>15.796905785569717</v>
          </cell>
        </row>
        <row r="19">
          <cell r="A19" t="str">
            <v>Ortho Biotech Int'l</v>
          </cell>
          <cell r="B19" t="str">
            <v>Ortho Biotech Int'l</v>
          </cell>
          <cell r="D19">
            <v>1606</v>
          </cell>
          <cell r="E19">
            <v>511</v>
          </cell>
          <cell r="G19">
            <v>3246</v>
          </cell>
          <cell r="I19">
            <v>1095</v>
          </cell>
          <cell r="J19">
            <v>214.28571428571428</v>
          </cell>
          <cell r="K19">
            <v>1095</v>
          </cell>
          <cell r="M19">
            <v>214.28571428571428</v>
          </cell>
          <cell r="N19">
            <v>0</v>
          </cell>
          <cell r="P19">
            <v>0</v>
          </cell>
          <cell r="Q19">
            <v>-1640</v>
          </cell>
          <cell r="T19">
            <v>-50.523721503388778</v>
          </cell>
          <cell r="U19">
            <v>-1640</v>
          </cell>
          <cell r="W19">
            <v>-50.523721503388778</v>
          </cell>
          <cell r="X19">
            <v>0</v>
          </cell>
          <cell r="Z19">
            <v>0</v>
          </cell>
        </row>
        <row r="20">
          <cell r="A20" t="str">
            <v>Alza Sourcing USA</v>
          </cell>
          <cell r="B20" t="str">
            <v>Alza Sourcing USA</v>
          </cell>
          <cell r="D20">
            <v>54655</v>
          </cell>
          <cell r="E20">
            <v>43142</v>
          </cell>
          <cell r="G20">
            <v>0</v>
          </cell>
          <cell r="I20">
            <v>11513</v>
          </cell>
          <cell r="J20">
            <v>26.6862917806314</v>
          </cell>
          <cell r="K20">
            <v>11513</v>
          </cell>
          <cell r="M20">
            <v>26.6862917806314</v>
          </cell>
          <cell r="N20">
            <v>0</v>
          </cell>
          <cell r="P20">
            <v>0</v>
          </cell>
          <cell r="Q20">
            <v>54655</v>
          </cell>
          <cell r="T20">
            <v>0</v>
          </cell>
          <cell r="U20">
            <v>54655</v>
          </cell>
          <cell r="W20">
            <v>0</v>
          </cell>
          <cell r="X20">
            <v>0</v>
          </cell>
          <cell r="Z20">
            <v>0</v>
          </cell>
        </row>
        <row r="21">
          <cell r="A21" t="str">
            <v>Ttl Norton</v>
          </cell>
          <cell r="B21" t="str">
            <v>Ttl Norton</v>
          </cell>
          <cell r="C21">
            <v>1870876</v>
          </cell>
          <cell r="D21">
            <v>1836028</v>
          </cell>
          <cell r="E21">
            <v>1583179</v>
          </cell>
          <cell r="G21">
            <v>34848</v>
          </cell>
          <cell r="H21">
            <v>1.8980102699958827</v>
          </cell>
          <cell r="I21">
            <v>34346.285309118721</v>
          </cell>
          <cell r="J21">
            <v>1.8706841785157267</v>
          </cell>
          <cell r="L21">
            <v>501.71469088127839</v>
          </cell>
          <cell r="N21">
            <v>2.7326091480156266E-2</v>
          </cell>
          <cell r="P21">
            <v>287697</v>
          </cell>
          <cell r="S21">
            <v>18.172108144435974</v>
          </cell>
          <cell r="U21">
            <v>279253.23791949725</v>
          </cell>
          <cell r="W21">
            <v>17.638765920941175</v>
          </cell>
          <cell r="X21">
            <v>8443.7620805026963</v>
          </cell>
          <cell r="Z21">
            <v>0.5333422234948012</v>
          </cell>
        </row>
        <row r="22">
          <cell r="B22" t="str">
            <v>Ortho Biotech Canada</v>
          </cell>
          <cell r="D22">
            <v>33161</v>
          </cell>
          <cell r="E22">
            <v>34529</v>
          </cell>
          <cell r="G22">
            <v>29482</v>
          </cell>
          <cell r="I22">
            <v>-1368</v>
          </cell>
          <cell r="J22">
            <v>-3.9618871093863128</v>
          </cell>
          <cell r="K22">
            <v>-1593.2546421232003</v>
          </cell>
          <cell r="M22">
            <v>-4.6142507518989841</v>
          </cell>
          <cell r="N22">
            <v>225.25464212320017</v>
          </cell>
          <cell r="P22">
            <v>0.65236364251267109</v>
          </cell>
          <cell r="Q22">
            <v>3679</v>
          </cell>
          <cell r="T22">
            <v>12.478800624109626</v>
          </cell>
          <cell r="U22">
            <v>-11.72210761935121</v>
          </cell>
          <cell r="W22">
            <v>-3.9760218504006545E-2</v>
          </cell>
          <cell r="X22">
            <v>3690.7221076193509</v>
          </cell>
          <cell r="Z22">
            <v>12.518560842613633</v>
          </cell>
        </row>
        <row r="23">
          <cell r="A23" t="str">
            <v>OBI Canada</v>
          </cell>
          <cell r="B23" t="str">
            <v>OBI Canada</v>
          </cell>
          <cell r="C23">
            <v>33161</v>
          </cell>
          <cell r="D23">
            <v>34529</v>
          </cell>
          <cell r="E23">
            <v>29482</v>
          </cell>
          <cell r="G23">
            <v>-1368</v>
          </cell>
          <cell r="H23">
            <v>-3.9618871093863128</v>
          </cell>
          <cell r="I23">
            <v>-1593.2546421232003</v>
          </cell>
          <cell r="J23">
            <v>-4.6142507518989841</v>
          </cell>
          <cell r="L23">
            <v>225.25464212320017</v>
          </cell>
          <cell r="N23">
            <v>0.65236364251267109</v>
          </cell>
          <cell r="P23">
            <v>3679</v>
          </cell>
          <cell r="S23">
            <v>12.478800624109626</v>
          </cell>
          <cell r="U23">
            <v>-11.72210761935121</v>
          </cell>
          <cell r="W23">
            <v>-3.9760218504006545E-2</v>
          </cell>
          <cell r="X23">
            <v>3690.7221076193509</v>
          </cell>
          <cell r="Z23">
            <v>12.518560842613633</v>
          </cell>
        </row>
        <row r="24">
          <cell r="B24" t="str">
            <v>Ortho Biotech France</v>
          </cell>
          <cell r="D24">
            <v>35772</v>
          </cell>
          <cell r="E24">
            <v>32811</v>
          </cell>
          <cell r="G24">
            <v>36720</v>
          </cell>
          <cell r="I24">
            <v>2961</v>
          </cell>
          <cell r="J24">
            <v>9.0244125445734671</v>
          </cell>
          <cell r="K24">
            <v>3321.9654638376965</v>
          </cell>
          <cell r="M24">
            <v>10.124548059607134</v>
          </cell>
          <cell r="N24">
            <v>-360.96546383769657</v>
          </cell>
          <cell r="P24">
            <v>-1.1001355150336702</v>
          </cell>
          <cell r="Q24">
            <v>-948</v>
          </cell>
          <cell r="T24">
            <v>-2.5816993464052285</v>
          </cell>
          <cell r="U24">
            <v>-5795.8901353111623</v>
          </cell>
          <cell r="W24">
            <v>-15.784014529714495</v>
          </cell>
          <cell r="X24">
            <v>4847.8901353111623</v>
          </cell>
          <cell r="Z24">
            <v>13.202315183309267</v>
          </cell>
        </row>
        <row r="25">
          <cell r="B25" t="str">
            <v>Ortho Biotech German</v>
          </cell>
          <cell r="D25">
            <v>37848</v>
          </cell>
          <cell r="E25">
            <v>45029</v>
          </cell>
          <cell r="G25">
            <v>44455</v>
          </cell>
          <cell r="I25">
            <v>-7181</v>
          </cell>
          <cell r="J25">
            <v>-15.947500499677988</v>
          </cell>
          <cell r="K25">
            <v>-6785.1846396633364</v>
          </cell>
          <cell r="M25">
            <v>-15.068477291663898</v>
          </cell>
          <cell r="N25">
            <v>-395.81536033666345</v>
          </cell>
          <cell r="P25">
            <v>-0.87902320801408684</v>
          </cell>
          <cell r="Q25">
            <v>-6607</v>
          </cell>
          <cell r="T25">
            <v>-14.862220222697111</v>
          </cell>
          <cell r="U25">
            <v>-11673.231270247818</v>
          </cell>
          <cell r="W25">
            <v>-26.258533956242982</v>
          </cell>
          <cell r="X25">
            <v>5066.2312702478166</v>
          </cell>
          <cell r="Z25">
            <v>11.396313733545874</v>
          </cell>
        </row>
        <row r="26">
          <cell r="B26" t="str">
            <v>Ortho Biotech Italy</v>
          </cell>
          <cell r="D26">
            <v>46814</v>
          </cell>
          <cell r="E26">
            <v>41605</v>
          </cell>
          <cell r="G26">
            <v>43892</v>
          </cell>
          <cell r="I26">
            <v>5209</v>
          </cell>
          <cell r="J26">
            <v>12.520129792092296</v>
          </cell>
          <cell r="K26">
            <v>5669.3514196469314</v>
          </cell>
          <cell r="M26">
            <v>13.626610791123497</v>
          </cell>
          <cell r="N26">
            <v>-460.35141964693088</v>
          </cell>
          <cell r="P26">
            <v>-1.1064809990312006</v>
          </cell>
          <cell r="Q26">
            <v>2922</v>
          </cell>
          <cell r="T26">
            <v>6.6572496126856837</v>
          </cell>
          <cell r="U26">
            <v>-3478.3857159549625</v>
          </cell>
          <cell r="W26">
            <v>-7.9248740452815136</v>
          </cell>
          <cell r="X26">
            <v>6400.3857159549625</v>
          </cell>
          <cell r="Z26">
            <v>14.582123657967195</v>
          </cell>
        </row>
        <row r="27">
          <cell r="B27" t="str">
            <v>Ortho Biotech UK</v>
          </cell>
          <cell r="D27">
            <v>9744</v>
          </cell>
          <cell r="E27">
            <v>10568</v>
          </cell>
          <cell r="G27">
            <v>16307</v>
          </cell>
          <cell r="I27">
            <v>-824</v>
          </cell>
          <cell r="J27">
            <v>-7.7971233913701736</v>
          </cell>
          <cell r="K27">
            <v>-828.72597125209268</v>
          </cell>
          <cell r="M27">
            <v>-7.8418430285020131</v>
          </cell>
          <cell r="N27">
            <v>4.7259712520927133</v>
          </cell>
          <cell r="P27">
            <v>4.4719637131838678E-2</v>
          </cell>
          <cell r="Q27">
            <v>-6563</v>
          </cell>
          <cell r="T27">
            <v>-40.246519899429693</v>
          </cell>
          <cell r="U27">
            <v>-7028.0675631143386</v>
          </cell>
          <cell r="W27">
            <v>-43.098470369254549</v>
          </cell>
          <cell r="X27">
            <v>465.06756311433855</v>
          </cell>
          <cell r="Z27">
            <v>2.8519504698248421</v>
          </cell>
        </row>
        <row r="28">
          <cell r="A28" t="str">
            <v>OBI Europe</v>
          </cell>
          <cell r="B28" t="str">
            <v>OBI Europe</v>
          </cell>
          <cell r="C28">
            <v>130178</v>
          </cell>
          <cell r="D28">
            <v>130013</v>
          </cell>
          <cell r="E28">
            <v>141374</v>
          </cell>
          <cell r="G28">
            <v>165</v>
          </cell>
          <cell r="H28">
            <v>0.12691038588448847</v>
          </cell>
          <cell r="I28">
            <v>1377.4062725691981</v>
          </cell>
          <cell r="J28">
            <v>1.0594373428574053</v>
          </cell>
          <cell r="L28">
            <v>-1212.4062725691983</v>
          </cell>
          <cell r="N28">
            <v>-0.93252695697291699</v>
          </cell>
          <cell r="P28">
            <v>-11196</v>
          </cell>
          <cell r="S28">
            <v>-7.919419412338903</v>
          </cell>
          <cell r="U28">
            <v>-27975.574684628278</v>
          </cell>
          <cell r="W28">
            <v>-19.788344875739725</v>
          </cell>
          <cell r="X28">
            <v>16779.574684628282</v>
          </cell>
          <cell r="Z28">
            <v>11.868925463400819</v>
          </cell>
        </row>
        <row r="29">
          <cell r="B29" t="str">
            <v>Ortho Biotech Zug</v>
          </cell>
          <cell r="D29">
            <v>5198</v>
          </cell>
          <cell r="E29">
            <v>3628</v>
          </cell>
          <cell r="G29">
            <v>7757</v>
          </cell>
          <cell r="I29">
            <v>1570</v>
          </cell>
          <cell r="J29">
            <v>43.274531422271224</v>
          </cell>
          <cell r="K29">
            <v>1624.2342413062252</v>
          </cell>
          <cell r="M29">
            <v>44.769411281869488</v>
          </cell>
          <cell r="N29">
            <v>-54.234241306225016</v>
          </cell>
          <cell r="P29">
            <v>-1.4948798595982862</v>
          </cell>
          <cell r="Q29">
            <v>-2559</v>
          </cell>
          <cell r="T29">
            <v>-32.989557818744359</v>
          </cell>
          <cell r="U29">
            <v>-3252.2973217618205</v>
          </cell>
          <cell r="W29">
            <v>-41.927256951937871</v>
          </cell>
          <cell r="X29">
            <v>693.2973217618204</v>
          </cell>
          <cell r="Z29">
            <v>8.9376991331935187</v>
          </cell>
        </row>
        <row r="30">
          <cell r="A30" t="str">
            <v>OBII Sourcing</v>
          </cell>
          <cell r="B30" t="str">
            <v>OBII Sourcing</v>
          </cell>
          <cell r="C30">
            <v>5198</v>
          </cell>
          <cell r="D30">
            <v>3628</v>
          </cell>
          <cell r="E30">
            <v>7757</v>
          </cell>
          <cell r="G30">
            <v>1570</v>
          </cell>
          <cell r="H30">
            <v>43.274531422271224</v>
          </cell>
          <cell r="I30">
            <v>1624.2342413062252</v>
          </cell>
          <cell r="J30">
            <v>44.769411281869488</v>
          </cell>
          <cell r="L30">
            <v>-54.234241306225016</v>
          </cell>
          <cell r="N30">
            <v>-1.4948798595982862</v>
          </cell>
          <cell r="P30">
            <v>-2559</v>
          </cell>
          <cell r="S30">
            <v>-32.989557818744359</v>
          </cell>
          <cell r="U30">
            <v>-3252.2973217618205</v>
          </cell>
          <cell r="W30">
            <v>-41.927256951937871</v>
          </cell>
          <cell r="X30">
            <v>693.2973217618204</v>
          </cell>
          <cell r="Z30">
            <v>8.9376991331935187</v>
          </cell>
        </row>
        <row r="31">
          <cell r="A31" t="str">
            <v>Ttl Webb</v>
          </cell>
          <cell r="B31" t="str">
            <v>Ttl Webb</v>
          </cell>
          <cell r="C31">
            <v>168537</v>
          </cell>
          <cell r="D31">
            <v>168170</v>
          </cell>
          <cell r="E31">
            <v>178613</v>
          </cell>
          <cell r="G31">
            <v>367</v>
          </cell>
          <cell r="H31">
            <v>0.21823155140631503</v>
          </cell>
          <cell r="I31">
            <v>1408.3858717522235</v>
          </cell>
          <cell r="J31">
            <v>0.83747747621586699</v>
          </cell>
          <cell r="L31">
            <v>-1041.3858717522235</v>
          </cell>
          <cell r="N31">
            <v>-0.61924592480955198</v>
          </cell>
          <cell r="P31">
            <v>-10076</v>
          </cell>
          <cell r="S31">
            <v>-5.6412467177641039</v>
          </cell>
          <cell r="U31">
            <v>-31239.594114009451</v>
          </cell>
          <cell r="W31">
            <v>-17.490101008330559</v>
          </cell>
          <cell r="X31">
            <v>21163.594114009455</v>
          </cell>
          <cell r="Z31">
            <v>11.84885429056645</v>
          </cell>
        </row>
        <row r="32">
          <cell r="B32" t="str">
            <v>Ortho Biotech USA</v>
          </cell>
          <cell r="D32">
            <v>744626</v>
          </cell>
          <cell r="E32">
            <v>707088</v>
          </cell>
          <cell r="G32">
            <v>807250</v>
          </cell>
          <cell r="I32">
            <v>37538</v>
          </cell>
          <cell r="J32">
            <v>5.3088158758174373</v>
          </cell>
          <cell r="K32">
            <v>37538</v>
          </cell>
          <cell r="M32">
            <v>5.3088158758174373</v>
          </cell>
          <cell r="N32">
            <v>0</v>
          </cell>
          <cell r="P32">
            <v>0</v>
          </cell>
          <cell r="Q32">
            <v>-62624</v>
          </cell>
          <cell r="T32">
            <v>-7.7576958810777334</v>
          </cell>
          <cell r="U32">
            <v>-62624</v>
          </cell>
          <cell r="W32">
            <v>-7.7576958810777334</v>
          </cell>
          <cell r="X32">
            <v>0</v>
          </cell>
          <cell r="Z32">
            <v>0</v>
          </cell>
        </row>
        <row r="33">
          <cell r="A33" t="str">
            <v>Total OBI USA</v>
          </cell>
          <cell r="B33" t="str">
            <v>Total OBI USA</v>
          </cell>
          <cell r="C33">
            <v>744626</v>
          </cell>
          <cell r="D33">
            <v>707088</v>
          </cell>
          <cell r="E33">
            <v>807250</v>
          </cell>
          <cell r="G33">
            <v>37538</v>
          </cell>
          <cell r="H33">
            <v>5.3088158758174373</v>
          </cell>
          <cell r="I33">
            <v>37538</v>
          </cell>
          <cell r="J33">
            <v>5.3088158758174373</v>
          </cell>
          <cell r="L33">
            <v>0</v>
          </cell>
          <cell r="N33">
            <v>0</v>
          </cell>
          <cell r="P33">
            <v>-62624</v>
          </cell>
          <cell r="S33">
            <v>-7.7576958810777334</v>
          </cell>
          <cell r="U33">
            <v>-62624</v>
          </cell>
          <cell r="W33">
            <v>-7.7576958810777334</v>
          </cell>
          <cell r="X33">
            <v>0</v>
          </cell>
          <cell r="Z33">
            <v>0</v>
          </cell>
        </row>
        <row r="34">
          <cell r="A34" t="str">
            <v>Centocor USA</v>
          </cell>
          <cell r="B34" t="str">
            <v>Centocor USA</v>
          </cell>
          <cell r="D34">
            <v>504078</v>
          </cell>
          <cell r="E34">
            <v>488337</v>
          </cell>
          <cell r="G34">
            <v>400530</v>
          </cell>
          <cell r="I34">
            <v>15741</v>
          </cell>
          <cell r="J34">
            <v>3.2233887663642116</v>
          </cell>
          <cell r="K34">
            <v>15741</v>
          </cell>
          <cell r="M34">
            <v>3.2233887663642116</v>
          </cell>
          <cell r="N34">
            <v>0</v>
          </cell>
          <cell r="P34">
            <v>0</v>
          </cell>
          <cell r="Q34">
            <v>103548</v>
          </cell>
          <cell r="T34">
            <v>25.852745112725639</v>
          </cell>
          <cell r="U34">
            <v>103548</v>
          </cell>
          <cell r="W34">
            <v>25.852745112725639</v>
          </cell>
          <cell r="X34">
            <v>0</v>
          </cell>
          <cell r="Z34">
            <v>0</v>
          </cell>
        </row>
        <row r="35">
          <cell r="A35" t="str">
            <v>Scios Inc USA</v>
          </cell>
          <cell r="B35" t="str">
            <v>Scios Inc USA</v>
          </cell>
          <cell r="D35">
            <v>47892</v>
          </cell>
          <cell r="E35">
            <v>53446</v>
          </cell>
          <cell r="G35">
            <v>0</v>
          </cell>
          <cell r="I35">
            <v>-5554</v>
          </cell>
          <cell r="J35">
            <v>-10.391797328144294</v>
          </cell>
          <cell r="K35">
            <v>-5554</v>
          </cell>
          <cell r="M35">
            <v>-10.391797328144294</v>
          </cell>
          <cell r="N35">
            <v>0</v>
          </cell>
          <cell r="P35">
            <v>0</v>
          </cell>
          <cell r="Q35">
            <v>47892</v>
          </cell>
          <cell r="T35">
            <v>0</v>
          </cell>
          <cell r="U35">
            <v>47892</v>
          </cell>
          <cell r="W35">
            <v>0</v>
          </cell>
          <cell r="X35">
            <v>0</v>
          </cell>
          <cell r="Z35">
            <v>0</v>
          </cell>
        </row>
        <row r="36">
          <cell r="A36" t="str">
            <v>Ttl Scodari</v>
          </cell>
          <cell r="B36" t="str">
            <v>Ttl Scodari</v>
          </cell>
          <cell r="C36">
            <v>1465133</v>
          </cell>
          <cell r="D36">
            <v>1417041</v>
          </cell>
          <cell r="E36">
            <v>1386393</v>
          </cell>
          <cell r="G36">
            <v>48092</v>
          </cell>
          <cell r="H36">
            <v>3.3938326413985198</v>
          </cell>
          <cell r="I36">
            <v>49133.385871752223</v>
          </cell>
          <cell r="J36">
            <v>3.4673228136484568</v>
          </cell>
          <cell r="L36">
            <v>-1041.3858717522305</v>
          </cell>
          <cell r="N36">
            <v>-7.3490172249937591E-2</v>
          </cell>
          <cell r="P36">
            <v>78740</v>
          </cell>
          <cell r="S36">
            <v>5.6794862639958499</v>
          </cell>
          <cell r="U36">
            <v>57576.405885990564</v>
          </cell>
          <cell r="W36">
            <v>4.1529642666971469</v>
          </cell>
          <cell r="X36">
            <v>21163.59411400944</v>
          </cell>
          <cell r="Z36">
            <v>1.5265219972987034</v>
          </cell>
        </row>
        <row r="37">
          <cell r="B37" t="str">
            <v>Jan-Cil Denmark</v>
          </cell>
          <cell r="D37">
            <v>8480</v>
          </cell>
          <cell r="E37">
            <v>9593</v>
          </cell>
          <cell r="G37">
            <v>6578</v>
          </cell>
          <cell r="I37">
            <v>-1113</v>
          </cell>
          <cell r="J37">
            <v>-11.602209944751383</v>
          </cell>
          <cell r="K37">
            <v>-1029.362709079443</v>
          </cell>
          <cell r="M37">
            <v>-10.730352434894639</v>
          </cell>
          <cell r="N37">
            <v>-83.637290920557135</v>
          </cell>
          <cell r="P37">
            <v>-0.87185750985674304</v>
          </cell>
          <cell r="Q37">
            <v>1902</v>
          </cell>
          <cell r="T37">
            <v>28.914563697172394</v>
          </cell>
          <cell r="U37">
            <v>759.58898066887275</v>
          </cell>
          <cell r="W37">
            <v>11.547415333974957</v>
          </cell>
          <cell r="X37">
            <v>1142.4110193311274</v>
          </cell>
          <cell r="Z37">
            <v>17.367148363197437</v>
          </cell>
        </row>
        <row r="38">
          <cell r="B38" t="str">
            <v>Jan-Cil Finland</v>
          </cell>
          <cell r="D38">
            <v>9567</v>
          </cell>
          <cell r="E38">
            <v>9575</v>
          </cell>
          <cell r="G38">
            <v>8139</v>
          </cell>
          <cell r="I38">
            <v>-8</v>
          </cell>
          <cell r="J38">
            <v>-8.3550913838120119E-2</v>
          </cell>
          <cell r="K38">
            <v>83.438975624282165</v>
          </cell>
          <cell r="M38">
            <v>0.87142533289067536</v>
          </cell>
          <cell r="N38">
            <v>-91.438975624282165</v>
          </cell>
          <cell r="P38">
            <v>-0.95497624672879555</v>
          </cell>
          <cell r="Q38">
            <v>1428</v>
          </cell>
          <cell r="T38">
            <v>17.545152967194987</v>
          </cell>
          <cell r="U38">
            <v>106.94037727982686</v>
          </cell>
          <cell r="W38">
            <v>1.3139252645266846</v>
          </cell>
          <cell r="X38">
            <v>1321.0596227201731</v>
          </cell>
          <cell r="Z38">
            <v>16.231227702668303</v>
          </cell>
        </row>
        <row r="39">
          <cell r="B39" t="str">
            <v>Jan-Cil Norway</v>
          </cell>
          <cell r="D39">
            <v>5660</v>
          </cell>
          <cell r="E39">
            <v>6873</v>
          </cell>
          <cell r="G39">
            <v>5084</v>
          </cell>
          <cell r="I39">
            <v>-1213</v>
          </cell>
          <cell r="J39">
            <v>-17.648770551433149</v>
          </cell>
          <cell r="K39">
            <v>-1191.8192733372393</v>
          </cell>
          <cell r="M39">
            <v>-17.340597604208341</v>
          </cell>
          <cell r="N39">
            <v>-21.180726662760716</v>
          </cell>
          <cell r="P39">
            <v>-0.30817294722480482</v>
          </cell>
          <cell r="Q39">
            <v>576</v>
          </cell>
          <cell r="T39">
            <v>11.329661683713612</v>
          </cell>
          <cell r="U39">
            <v>285.95144574132371</v>
          </cell>
          <cell r="W39">
            <v>5.6245366982951159</v>
          </cell>
          <cell r="X39">
            <v>290.04855425867629</v>
          </cell>
          <cell r="Z39">
            <v>5.7051249854184976</v>
          </cell>
        </row>
        <row r="40">
          <cell r="B40" t="str">
            <v>Jan-Cil Sweden</v>
          </cell>
          <cell r="D40">
            <v>16254</v>
          </cell>
          <cell r="E40">
            <v>19385</v>
          </cell>
          <cell r="G40">
            <v>17091</v>
          </cell>
          <cell r="I40">
            <v>-3131</v>
          </cell>
          <cell r="J40">
            <v>-16.151663657467115</v>
          </cell>
          <cell r="K40">
            <v>-3075.6700813404559</v>
          </cell>
          <cell r="M40">
            <v>-15.866237200621388</v>
          </cell>
          <cell r="N40">
            <v>-55.329918659544205</v>
          </cell>
          <cell r="P40">
            <v>-0.28542645684572565</v>
          </cell>
          <cell r="Q40">
            <v>-837</v>
          </cell>
          <cell r="T40">
            <v>-4.8973143759873619</v>
          </cell>
          <cell r="U40">
            <v>-3159.6140513068322</v>
          </cell>
          <cell r="W40">
            <v>-18.487005156555099</v>
          </cell>
          <cell r="X40">
            <v>2322.6140513068322</v>
          </cell>
          <cell r="Z40">
            <v>13.589690780567736</v>
          </cell>
        </row>
        <row r="41">
          <cell r="A41" t="str">
            <v>Ttl Scandanavia</v>
          </cell>
          <cell r="B41" t="str">
            <v>Ttl Scandanavia</v>
          </cell>
          <cell r="C41">
            <v>39961</v>
          </cell>
          <cell r="D41">
            <v>45426</v>
          </cell>
          <cell r="E41">
            <v>36892</v>
          </cell>
          <cell r="G41">
            <v>-5465</v>
          </cell>
          <cell r="H41">
            <v>-12.030555188658477</v>
          </cell>
          <cell r="I41">
            <v>-5213.4130881328556</v>
          </cell>
          <cell r="J41">
            <v>-11.476716171648077</v>
          </cell>
          <cell r="L41">
            <v>-251.58691186714452</v>
          </cell>
          <cell r="N41">
            <v>-0.55383901701040261</v>
          </cell>
          <cell r="P41">
            <v>3069</v>
          </cell>
          <cell r="S41">
            <v>8.3188767212403771</v>
          </cell>
          <cell r="U41">
            <v>-2007.1332476168088</v>
          </cell>
          <cell r="W41">
            <v>-5.4405650211883572</v>
          </cell>
          <cell r="X41">
            <v>5076.1332476168091</v>
          </cell>
          <cell r="Z41">
            <v>13.759441742428734</v>
          </cell>
        </row>
        <row r="42">
          <cell r="B42" t="str">
            <v>Jan-Cil Poland</v>
          </cell>
          <cell r="D42">
            <v>23683</v>
          </cell>
          <cell r="E42">
            <v>25888</v>
          </cell>
          <cell r="G42">
            <v>22442</v>
          </cell>
          <cell r="I42">
            <v>-2205</v>
          </cell>
          <cell r="J42">
            <v>-8.5174598269468476</v>
          </cell>
          <cell r="K42">
            <v>-1930.9989462224519</v>
          </cell>
          <cell r="M42">
            <v>-7.4590503176083596</v>
          </cell>
          <cell r="N42">
            <v>-274.00105377754807</v>
          </cell>
          <cell r="P42">
            <v>-1.058409509338486</v>
          </cell>
          <cell r="Q42">
            <v>1241</v>
          </cell>
          <cell r="T42">
            <v>5.5298101773460475</v>
          </cell>
          <cell r="U42">
            <v>-144.43629168911255</v>
          </cell>
          <cell r="W42">
            <v>-0.64359812712375242</v>
          </cell>
          <cell r="X42">
            <v>1385.4362916891125</v>
          </cell>
          <cell r="Z42">
            <v>6.1734083044697989</v>
          </cell>
        </row>
        <row r="43">
          <cell r="B43" t="str">
            <v>Jan-Cil Czech Rep</v>
          </cell>
          <cell r="D43">
            <v>8042</v>
          </cell>
          <cell r="E43">
            <v>8026</v>
          </cell>
          <cell r="G43">
            <v>8049</v>
          </cell>
          <cell r="I43">
            <v>16</v>
          </cell>
          <cell r="J43">
            <v>0.19935210565661599</v>
          </cell>
          <cell r="K43">
            <v>123.52768583598174</v>
          </cell>
          <cell r="M43">
            <v>1.5390940173932439</v>
          </cell>
          <cell r="N43">
            <v>-107.52768583598174</v>
          </cell>
          <cell r="P43">
            <v>-1.3397419117366278</v>
          </cell>
          <cell r="Q43">
            <v>-7</v>
          </cell>
          <cell r="T43">
            <v>-8.6967325133556969E-2</v>
          </cell>
          <cell r="U43">
            <v>-660.96869091017868</v>
          </cell>
          <cell r="W43">
            <v>-8.2118112922124329</v>
          </cell>
          <cell r="X43">
            <v>653.96869091017868</v>
          </cell>
          <cell r="Z43">
            <v>8.1248439670788759</v>
          </cell>
        </row>
        <row r="44">
          <cell r="B44" t="str">
            <v>Jan-Cil E Europe</v>
          </cell>
          <cell r="D44">
            <v>21672</v>
          </cell>
          <cell r="E44">
            <v>19318</v>
          </cell>
          <cell r="G44">
            <v>28321</v>
          </cell>
          <cell r="I44">
            <v>2354</v>
          </cell>
          <cell r="J44">
            <v>12.185526452013667</v>
          </cell>
          <cell r="K44">
            <v>2584.3715857525799</v>
          </cell>
          <cell r="M44">
            <v>13.378049413772544</v>
          </cell>
          <cell r="N44">
            <v>-230.37158575257985</v>
          </cell>
          <cell r="P44">
            <v>-1.1925229617588775</v>
          </cell>
          <cell r="Q44">
            <v>-6649</v>
          </cell>
          <cell r="T44">
            <v>-23.477278344691218</v>
          </cell>
          <cell r="U44">
            <v>-9534.7832636507646</v>
          </cell>
          <cell r="W44">
            <v>-33.666831198230163</v>
          </cell>
          <cell r="X44">
            <v>2885.7832636507646</v>
          </cell>
          <cell r="Z44">
            <v>10.189552853538954</v>
          </cell>
        </row>
        <row r="45">
          <cell r="B45" t="str">
            <v>Jan-Cil Russia</v>
          </cell>
          <cell r="D45">
            <v>11105</v>
          </cell>
          <cell r="E45">
            <v>11570</v>
          </cell>
          <cell r="G45">
            <v>0</v>
          </cell>
          <cell r="I45">
            <v>-465</v>
          </cell>
          <cell r="J45">
            <v>-4.0190146931719966</v>
          </cell>
          <cell r="K45">
            <v>-465</v>
          </cell>
          <cell r="M45">
            <v>-4.0190146931719966</v>
          </cell>
          <cell r="N45">
            <v>0</v>
          </cell>
          <cell r="P45">
            <v>0</v>
          </cell>
          <cell r="Q45">
            <v>11105</v>
          </cell>
          <cell r="T45">
            <v>0</v>
          </cell>
          <cell r="U45">
            <v>11105</v>
          </cell>
          <cell r="W45">
            <v>0</v>
          </cell>
          <cell r="X45">
            <v>0</v>
          </cell>
          <cell r="Z45">
            <v>0</v>
          </cell>
        </row>
        <row r="46">
          <cell r="B46" t="str">
            <v>Jan-Cil Hungary</v>
          </cell>
          <cell r="D46">
            <v>11162</v>
          </cell>
          <cell r="E46">
            <v>9223</v>
          </cell>
          <cell r="G46">
            <v>6892</v>
          </cell>
          <cell r="I46">
            <v>1939</v>
          </cell>
          <cell r="J46">
            <v>21.023528136181284</v>
          </cell>
          <cell r="K46">
            <v>1831.2702065686428</v>
          </cell>
          <cell r="M46">
            <v>19.855472260312727</v>
          </cell>
          <cell r="N46">
            <v>107.72979343135725</v>
          </cell>
          <cell r="P46">
            <v>1.1680558758685584</v>
          </cell>
          <cell r="Q46">
            <v>4270</v>
          </cell>
          <cell r="T46">
            <v>61.955890887986079</v>
          </cell>
          <cell r="U46">
            <v>3214.407854285012</v>
          </cell>
          <cell r="W46">
            <v>46.639696086549804</v>
          </cell>
          <cell r="X46">
            <v>1055.592145714988</v>
          </cell>
          <cell r="Z46">
            <v>15.316194801436286</v>
          </cell>
        </row>
        <row r="47">
          <cell r="A47" t="str">
            <v>Ttl New Europe</v>
          </cell>
          <cell r="B47" t="str">
            <v>Ttl New Europe</v>
          </cell>
          <cell r="C47">
            <v>75664</v>
          </cell>
          <cell r="D47">
            <v>74025</v>
          </cell>
          <cell r="E47">
            <v>65704</v>
          </cell>
          <cell r="G47">
            <v>1639</v>
          </cell>
          <cell r="H47">
            <v>2.2141168524147248</v>
          </cell>
          <cell r="I47">
            <v>2143.1705319347525</v>
          </cell>
          <cell r="J47">
            <v>2.8951982869770378</v>
          </cell>
          <cell r="L47">
            <v>-504.17053193475238</v>
          </cell>
          <cell r="N47">
            <v>-0.68108143456231296</v>
          </cell>
          <cell r="P47">
            <v>9960</v>
          </cell>
          <cell r="S47">
            <v>15.158894435650797</v>
          </cell>
          <cell r="U47">
            <v>3979.2196080349563</v>
          </cell>
          <cell r="W47">
            <v>6.0562821259511708</v>
          </cell>
          <cell r="X47">
            <v>5980.7803919650432</v>
          </cell>
          <cell r="Z47">
            <v>9.1026123096996283</v>
          </cell>
        </row>
        <row r="48">
          <cell r="B48" t="str">
            <v>Jan-Cil Greece</v>
          </cell>
          <cell r="D48">
            <v>51998</v>
          </cell>
          <cell r="E48">
            <v>50655</v>
          </cell>
          <cell r="G48">
            <v>41710</v>
          </cell>
          <cell r="I48">
            <v>1343</v>
          </cell>
          <cell r="J48">
            <v>2.6512683841674072</v>
          </cell>
          <cell r="K48">
            <v>1853.4469249271867</v>
          </cell>
          <cell r="M48">
            <v>3.6589614547965388</v>
          </cell>
          <cell r="N48">
            <v>-510.44692492718661</v>
          </cell>
          <cell r="P48">
            <v>-1.0076930706291303</v>
          </cell>
          <cell r="Q48">
            <v>10288</v>
          </cell>
          <cell r="T48">
            <v>24.665547830256532</v>
          </cell>
          <cell r="U48">
            <v>3171.707843439739</v>
          </cell>
          <cell r="W48">
            <v>7.6041904661705555</v>
          </cell>
          <cell r="X48">
            <v>7116.2921565602601</v>
          </cell>
          <cell r="Z48">
            <v>17.061357364085971</v>
          </cell>
        </row>
        <row r="49">
          <cell r="B49" t="str">
            <v>Jan-Cil Italy</v>
          </cell>
          <cell r="D49">
            <v>58174</v>
          </cell>
          <cell r="E49">
            <v>57283</v>
          </cell>
          <cell r="G49">
            <v>44788</v>
          </cell>
          <cell r="I49">
            <v>891</v>
          </cell>
          <cell r="J49">
            <v>1.5554352949391617</v>
          </cell>
          <cell r="K49">
            <v>1555.2936775466578</v>
          </cell>
          <cell r="M49">
            <v>2.7151051403499431</v>
          </cell>
          <cell r="N49">
            <v>-664.29367754665782</v>
          </cell>
          <cell r="P49">
            <v>-1.159669845410781</v>
          </cell>
          <cell r="Q49">
            <v>13386</v>
          </cell>
          <cell r="T49">
            <v>29.887469857997679</v>
          </cell>
          <cell r="U49">
            <v>5861.4586606376106</v>
          </cell>
          <cell r="W49">
            <v>13.087118559966086</v>
          </cell>
          <cell r="X49">
            <v>7524.5413393623894</v>
          </cell>
          <cell r="Z49">
            <v>16.800351298031593</v>
          </cell>
        </row>
        <row r="50">
          <cell r="A50" t="str">
            <v>Ttl Cermak</v>
          </cell>
          <cell r="B50" t="str">
            <v>Ttl Cermak</v>
          </cell>
          <cell r="C50">
            <v>225797</v>
          </cell>
          <cell r="D50">
            <v>227389</v>
          </cell>
          <cell r="E50">
            <v>189094</v>
          </cell>
          <cell r="G50">
            <v>-1592</v>
          </cell>
          <cell r="H50">
            <v>-0.70012181767807591</v>
          </cell>
          <cell r="I50">
            <v>338.49804627574139</v>
          </cell>
          <cell r="J50">
            <v>0.14886298205970447</v>
          </cell>
          <cell r="L50">
            <v>-1930.4980462757414</v>
          </cell>
          <cell r="N50">
            <v>-0.8489847997377804</v>
          </cell>
          <cell r="P50">
            <v>36703</v>
          </cell>
          <cell r="S50">
            <v>19.409923107026135</v>
          </cell>
          <cell r="U50">
            <v>11005.252864495498</v>
          </cell>
          <cell r="W50">
            <v>5.8199905150324698</v>
          </cell>
          <cell r="X50">
            <v>25697.747135504502</v>
          </cell>
          <cell r="Z50">
            <v>13.589932591993666</v>
          </cell>
        </row>
        <row r="51">
          <cell r="B51" t="str">
            <v>Jan-Cil France</v>
          </cell>
          <cell r="D51">
            <v>132979</v>
          </cell>
          <cell r="E51">
            <v>134759</v>
          </cell>
          <cell r="G51">
            <v>102977</v>
          </cell>
          <cell r="I51">
            <v>-1780</v>
          </cell>
          <cell r="J51">
            <v>-1.320876527727276</v>
          </cell>
          <cell r="K51">
            <v>-397.16648882681562</v>
          </cell>
          <cell r="M51">
            <v>-0.29472353521977424</v>
          </cell>
          <cell r="N51">
            <v>-1382.8335111731844</v>
          </cell>
          <cell r="P51">
            <v>-1.0261529925075021</v>
          </cell>
          <cell r="Q51">
            <v>30002</v>
          </cell>
          <cell r="T51">
            <v>29.134661137923999</v>
          </cell>
          <cell r="U51">
            <v>12172.795823487693</v>
          </cell>
          <cell r="W51">
            <v>11.820887988082477</v>
          </cell>
          <cell r="X51">
            <v>17829.204176512307</v>
          </cell>
          <cell r="Z51">
            <v>17.31377314984152</v>
          </cell>
        </row>
        <row r="52">
          <cell r="A52" t="str">
            <v>Ttl Pharm France</v>
          </cell>
          <cell r="B52" t="str">
            <v>Ttl Pharm France</v>
          </cell>
          <cell r="C52">
            <v>132979</v>
          </cell>
          <cell r="D52">
            <v>134759</v>
          </cell>
          <cell r="E52">
            <v>102977</v>
          </cell>
          <cell r="G52">
            <v>-1780</v>
          </cell>
          <cell r="H52">
            <v>-1.320876527727276</v>
          </cell>
          <cell r="I52">
            <v>-397.16648882681562</v>
          </cell>
          <cell r="J52">
            <v>-0.29472353521977424</v>
          </cell>
          <cell r="L52">
            <v>-1382.8335111731844</v>
          </cell>
          <cell r="N52">
            <v>-1.0261529925075021</v>
          </cell>
          <cell r="P52">
            <v>30002</v>
          </cell>
          <cell r="S52">
            <v>29.134661137923999</v>
          </cell>
          <cell r="U52">
            <v>12172.795823487693</v>
          </cell>
          <cell r="W52">
            <v>11.820887988082477</v>
          </cell>
          <cell r="X52">
            <v>17829.204176512307</v>
          </cell>
          <cell r="Z52">
            <v>17.31377314984152</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QTD
Elimination: Exclude All
Non-Operating Co's: Excluded</v>
          </cell>
          <cell r="S55" t="str">
            <v xml:space="preserve">Page 2 of 3
Date : 09/29/03
Time : 14:03:19
</v>
          </cell>
        </row>
        <row r="59">
          <cell r="G59" t="str">
            <v>2003 SEP ACTUAL vs 2003 SEP USEP</v>
          </cell>
          <cell r="O59" t="str">
            <v xml:space="preserve">2003 SEP ACTUAL vs 2002 SEP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SEP ACTUAL</v>
          </cell>
          <cell r="D62" t="str">
            <v>SEP USEP</v>
          </cell>
          <cell r="E62" t="str">
            <v>SEP ACTUAL</v>
          </cell>
          <cell r="G62" t="str">
            <v xml:space="preserve">$       </v>
          </cell>
          <cell r="H62" t="str">
            <v xml:space="preserve">%   </v>
          </cell>
          <cell r="I62" t="str">
            <v xml:space="preserve">$       </v>
          </cell>
          <cell r="J62" t="str">
            <v xml:space="preserve">%   </v>
          </cell>
          <cell r="L62" t="str">
            <v xml:space="preserve">$       </v>
          </cell>
          <cell r="M62" t="str">
            <v xml:space="preserve">%   </v>
          </cell>
          <cell r="O62" t="str">
            <v xml:space="preserve">$       </v>
          </cell>
          <cell r="P62" t="str">
            <v xml:space="preserve">%   </v>
          </cell>
          <cell r="R62" t="str">
            <v xml:space="preserve">$       </v>
          </cell>
          <cell r="T62" t="str">
            <v xml:space="preserve">%   </v>
          </cell>
          <cell r="V62" t="str">
            <v xml:space="preserve">$       </v>
          </cell>
          <cell r="W62" t="str">
            <v xml:space="preserve">%   </v>
          </cell>
        </row>
        <row r="65">
          <cell r="B65" t="str">
            <v>Jan-Cil UK</v>
          </cell>
          <cell r="D65">
            <v>77242</v>
          </cell>
          <cell r="E65">
            <v>80278</v>
          </cell>
          <cell r="G65">
            <v>62008</v>
          </cell>
          <cell r="I65">
            <v>-3036</v>
          </cell>
          <cell r="J65">
            <v>-3.7818580432995339</v>
          </cell>
          <cell r="K65">
            <v>-3073.0932739732016</v>
          </cell>
          <cell r="M65">
            <v>-3.828064069823863</v>
          </cell>
          <cell r="N65">
            <v>37.093273973201285</v>
          </cell>
          <cell r="P65">
            <v>4.6206026524328647E-2</v>
          </cell>
          <cell r="Q65">
            <v>15234</v>
          </cell>
          <cell r="T65">
            <v>24.567797703522125</v>
          </cell>
          <cell r="U65">
            <v>11623.547978997936</v>
          </cell>
          <cell r="W65">
            <v>18.745239290088275</v>
          </cell>
          <cell r="X65">
            <v>3610.4520210020642</v>
          </cell>
          <cell r="Z65">
            <v>5.8225584134338462</v>
          </cell>
        </row>
        <row r="66">
          <cell r="B66" t="str">
            <v>Jan-Cil So. Africa</v>
          </cell>
          <cell r="D66">
            <v>11051</v>
          </cell>
          <cell r="E66">
            <v>11934</v>
          </cell>
          <cell r="G66">
            <v>7581</v>
          </cell>
          <cell r="I66">
            <v>-883</v>
          </cell>
          <cell r="J66">
            <v>-7.399027987263282</v>
          </cell>
          <cell r="K66">
            <v>-1095.7445346396614</v>
          </cell>
          <cell r="M66">
            <v>-9.1817038263755766</v>
          </cell>
          <cell r="N66">
            <v>212.74453463966142</v>
          </cell>
          <cell r="P66">
            <v>1.7826758391122939</v>
          </cell>
          <cell r="Q66">
            <v>3470</v>
          </cell>
          <cell r="T66">
            <v>45.772325550718904</v>
          </cell>
          <cell r="U66">
            <v>200.32643475654274</v>
          </cell>
          <cell r="W66">
            <v>2.6424803423894305</v>
          </cell>
          <cell r="X66">
            <v>3269.6735652434572</v>
          </cell>
          <cell r="Z66">
            <v>43.129845208329492</v>
          </cell>
        </row>
        <row r="67">
          <cell r="A67" t="str">
            <v>Ttl McDonald</v>
          </cell>
          <cell r="B67" t="str">
            <v>Ttl McDonald</v>
          </cell>
          <cell r="C67">
            <v>88293</v>
          </cell>
          <cell r="D67">
            <v>92212</v>
          </cell>
          <cell r="E67">
            <v>69589</v>
          </cell>
          <cell r="G67">
            <v>-3919</v>
          </cell>
          <cell r="H67">
            <v>-4.2499891554244567</v>
          </cell>
          <cell r="I67">
            <v>-4168.8378086128632</v>
          </cell>
          <cell r="J67">
            <v>-4.520927654332259</v>
          </cell>
          <cell r="L67">
            <v>249.83780861286215</v>
          </cell>
          <cell r="N67">
            <v>0.27093849890780181</v>
          </cell>
          <cell r="P67">
            <v>18704</v>
          </cell>
          <cell r="S67">
            <v>26.877811148313672</v>
          </cell>
          <cell r="U67">
            <v>11823.87441375448</v>
          </cell>
          <cell r="W67">
            <v>16.991010667999944</v>
          </cell>
          <cell r="X67">
            <v>6880.1255862455191</v>
          </cell>
          <cell r="Z67">
            <v>9.8868004803137222</v>
          </cell>
        </row>
        <row r="68">
          <cell r="B68" t="str">
            <v>Jan-Cil Austria</v>
          </cell>
          <cell r="D68">
            <v>21899</v>
          </cell>
          <cell r="E68">
            <v>23813</v>
          </cell>
          <cell r="G68">
            <v>21293</v>
          </cell>
          <cell r="I68">
            <v>-1914</v>
          </cell>
          <cell r="J68">
            <v>-8.0376265065300458</v>
          </cell>
          <cell r="K68">
            <v>-1688.7718295739346</v>
          </cell>
          <cell r="M68">
            <v>-7.0918062804935733</v>
          </cell>
          <cell r="N68">
            <v>-225.22817042606533</v>
          </cell>
          <cell r="P68">
            <v>-0.94582022603647264</v>
          </cell>
          <cell r="Q68">
            <v>606</v>
          </cell>
          <cell r="T68">
            <v>2.8460057295824921</v>
          </cell>
          <cell r="U68">
            <v>-2340.0512043208</v>
          </cell>
          <cell r="W68">
            <v>-10.989767549527075</v>
          </cell>
          <cell r="X68">
            <v>2946.0512043208</v>
          </cell>
          <cell r="Z68">
            <v>13.835773279109567</v>
          </cell>
        </row>
        <row r="69">
          <cell r="B69" t="str">
            <v>Jan-Cil Germany</v>
          </cell>
          <cell r="D69">
            <v>104363</v>
          </cell>
          <cell r="E69">
            <v>109542</v>
          </cell>
          <cell r="G69">
            <v>77741</v>
          </cell>
          <cell r="I69">
            <v>-5179</v>
          </cell>
          <cell r="J69">
            <v>-4.7278669368826565</v>
          </cell>
          <cell r="K69">
            <v>-4131.8642411612118</v>
          </cell>
          <cell r="M69">
            <v>-3.7719452275485312</v>
          </cell>
          <cell r="N69">
            <v>-1047.1357588387887</v>
          </cell>
          <cell r="P69">
            <v>-0.9559217093341249</v>
          </cell>
          <cell r="Q69">
            <v>26622</v>
          </cell>
          <cell r="T69">
            <v>34.244478460529194</v>
          </cell>
          <cell r="U69">
            <v>12447.556783794314</v>
          </cell>
          <cell r="W69">
            <v>16.011572765714764</v>
          </cell>
          <cell r="X69">
            <v>14174.443216205687</v>
          </cell>
          <cell r="Z69">
            <v>18.232905694814427</v>
          </cell>
        </row>
        <row r="70">
          <cell r="B70" t="str">
            <v>Jan-Cil Switzerland</v>
          </cell>
          <cell r="D70">
            <v>17043</v>
          </cell>
          <cell r="E70">
            <v>17791</v>
          </cell>
          <cell r="G70">
            <v>17122</v>
          </cell>
          <cell r="I70">
            <v>-748</v>
          </cell>
          <cell r="J70">
            <v>-4.2043729975830475</v>
          </cell>
          <cell r="K70">
            <v>-585.43417475728143</v>
          </cell>
          <cell r="M70">
            <v>-3.2906198345077922</v>
          </cell>
          <cell r="N70">
            <v>-162.56582524271857</v>
          </cell>
          <cell r="P70">
            <v>-0.91375316307525511</v>
          </cell>
          <cell r="Q70">
            <v>-79</v>
          </cell>
          <cell r="T70">
            <v>-0.46139469688120555</v>
          </cell>
          <cell r="U70">
            <v>-1544.0367269158305</v>
          </cell>
          <cell r="W70">
            <v>-9.0178526277060538</v>
          </cell>
          <cell r="X70">
            <v>1465.0367269158305</v>
          </cell>
          <cell r="Z70">
            <v>8.5564579308248465</v>
          </cell>
        </row>
        <row r="71">
          <cell r="A71" t="str">
            <v>Ttl Peeters</v>
          </cell>
          <cell r="B71" t="str">
            <v>Ttl Peeters</v>
          </cell>
          <cell r="C71">
            <v>143305</v>
          </cell>
          <cell r="D71">
            <v>151146</v>
          </cell>
          <cell r="E71">
            <v>116156</v>
          </cell>
          <cell r="G71">
            <v>-7841</v>
          </cell>
          <cell r="H71">
            <v>-5.1876993106003466</v>
          </cell>
          <cell r="I71">
            <v>-6406.0702454924285</v>
          </cell>
          <cell r="J71">
            <v>-4.238332635658522</v>
          </cell>
          <cell r="L71">
            <v>-1434.9297545075708</v>
          </cell>
          <cell r="N71">
            <v>-0.94936667494182536</v>
          </cell>
          <cell r="P71">
            <v>27149</v>
          </cell>
          <cell r="S71">
            <v>23.372877853920585</v>
          </cell>
          <cell r="U71">
            <v>8563.4688525576839</v>
          </cell>
          <cell r="W71">
            <v>7.3723861466972727</v>
          </cell>
          <cell r="X71">
            <v>18585.531147442318</v>
          </cell>
          <cell r="Z71">
            <v>16.000491707223311</v>
          </cell>
        </row>
        <row r="72">
          <cell r="B72" t="str">
            <v>Jan-Cil Portugal</v>
          </cell>
          <cell r="D72">
            <v>18416</v>
          </cell>
          <cell r="E72">
            <v>20872</v>
          </cell>
          <cell r="G72">
            <v>15650</v>
          </cell>
          <cell r="I72">
            <v>-2456</v>
          </cell>
          <cell r="J72">
            <v>-11.766960521272518</v>
          </cell>
          <cell r="K72">
            <v>-2273.9149519890257</v>
          </cell>
          <cell r="M72">
            <v>-10.894571444945502</v>
          </cell>
          <cell r="N72">
            <v>-182.08504801097442</v>
          </cell>
          <cell r="P72">
            <v>-0.87238907632701745</v>
          </cell>
          <cell r="Q72">
            <v>2766</v>
          </cell>
          <cell r="T72">
            <v>17.6741214057508</v>
          </cell>
          <cell r="U72">
            <v>260.499992736992</v>
          </cell>
          <cell r="W72">
            <v>1.6645366948050608</v>
          </cell>
          <cell r="X72">
            <v>2505.5000072630082</v>
          </cell>
          <cell r="Z72">
            <v>16.009584710945738</v>
          </cell>
        </row>
        <row r="73">
          <cell r="B73" t="str">
            <v>Jan-Cil Spain</v>
          </cell>
          <cell r="D73">
            <v>84121</v>
          </cell>
          <cell r="E73">
            <v>84059</v>
          </cell>
          <cell r="G73">
            <v>63376</v>
          </cell>
          <cell r="I73">
            <v>62</v>
          </cell>
          <cell r="J73">
            <v>7.3757717793454594E-2</v>
          </cell>
          <cell r="K73">
            <v>903.35567036488135</v>
          </cell>
          <cell r="M73">
            <v>1.0746685903530631</v>
          </cell>
          <cell r="N73">
            <v>-841.35567036488135</v>
          </cell>
          <cell r="P73">
            <v>-1.0009108725596085</v>
          </cell>
          <cell r="Q73">
            <v>20745</v>
          </cell>
          <cell r="T73">
            <v>32.73321131027518</v>
          </cell>
          <cell r="U73">
            <v>9308.3874172519481</v>
          </cell>
          <cell r="W73">
            <v>14.687559040097115</v>
          </cell>
          <cell r="X73">
            <v>11436.612582748054</v>
          </cell>
          <cell r="Z73">
            <v>18.045652270178067</v>
          </cell>
        </row>
        <row r="74">
          <cell r="A74" t="str">
            <v>Ttl Sotoca</v>
          </cell>
          <cell r="B74" t="str">
            <v>Ttl Sotoca</v>
          </cell>
          <cell r="C74">
            <v>102537</v>
          </cell>
          <cell r="D74">
            <v>104931</v>
          </cell>
          <cell r="E74">
            <v>79026</v>
          </cell>
          <cell r="G74">
            <v>-2394</v>
          </cell>
          <cell r="H74">
            <v>-2.2814992709494812</v>
          </cell>
          <cell r="I74">
            <v>-1370.559281624144</v>
          </cell>
          <cell r="J74">
            <v>-1.3061528829651337</v>
          </cell>
          <cell r="L74">
            <v>-1023.4407183758557</v>
          </cell>
          <cell r="N74">
            <v>-0.97534638798434714</v>
          </cell>
          <cell r="P74">
            <v>23511</v>
          </cell>
          <cell r="S74">
            <v>29.750968035836308</v>
          </cell>
          <cell r="U74">
            <v>9568.8874099889399</v>
          </cell>
          <cell r="W74">
            <v>12.108530622818996</v>
          </cell>
          <cell r="X74">
            <v>13942.11259001106</v>
          </cell>
          <cell r="Z74">
            <v>17.642437413017309</v>
          </cell>
        </row>
        <row r="75">
          <cell r="B75" t="str">
            <v>Jan-Cil Egypt</v>
          </cell>
          <cell r="D75">
            <v>549</v>
          </cell>
          <cell r="E75">
            <v>1036</v>
          </cell>
          <cell r="G75">
            <v>2018</v>
          </cell>
          <cell r="I75">
            <v>-487</v>
          </cell>
          <cell r="J75">
            <v>-47.007722007722016</v>
          </cell>
          <cell r="K75">
            <v>-486.62046204620469</v>
          </cell>
          <cell r="M75">
            <v>-46.971087070096978</v>
          </cell>
          <cell r="N75">
            <v>-0.37953795379529764</v>
          </cell>
          <cell r="P75">
            <v>-3.6634937625030943E-2</v>
          </cell>
          <cell r="Q75">
            <v>-1469</v>
          </cell>
          <cell r="T75">
            <v>-72.794846382556983</v>
          </cell>
          <cell r="U75">
            <v>-1292.7463652969648</v>
          </cell>
          <cell r="W75">
            <v>-64.060771322941761</v>
          </cell>
          <cell r="X75">
            <v>-176.25363470303535</v>
          </cell>
          <cell r="Z75">
            <v>-8.7340750596152166</v>
          </cell>
        </row>
        <row r="76">
          <cell r="B76" t="str">
            <v>Jan-Cil Israel</v>
          </cell>
          <cell r="D76">
            <v>3250</v>
          </cell>
          <cell r="E76">
            <v>3331</v>
          </cell>
          <cell r="G76">
            <v>2822</v>
          </cell>
          <cell r="I76">
            <v>-81</v>
          </cell>
          <cell r="J76">
            <v>-2.431702191534074</v>
          </cell>
          <cell r="K76">
            <v>-45.154435186161791</v>
          </cell>
          <cell r="M76">
            <v>-1.3555819629589252</v>
          </cell>
          <cell r="N76">
            <v>-35.845564813838209</v>
          </cell>
          <cell r="P76">
            <v>-1.0761202285751483</v>
          </cell>
          <cell r="Q76">
            <v>428</v>
          </cell>
          <cell r="T76">
            <v>15.166548547129693</v>
          </cell>
          <cell r="U76">
            <v>215.10492918687407</v>
          </cell>
          <cell r="W76">
            <v>7.6224283907467774</v>
          </cell>
          <cell r="X76">
            <v>212.89507081312593</v>
          </cell>
          <cell r="Z76">
            <v>7.5441201563829168</v>
          </cell>
        </row>
        <row r="77">
          <cell r="B77" t="str">
            <v>Jan-Cil ME/W Africa</v>
          </cell>
          <cell r="D77">
            <v>36773</v>
          </cell>
          <cell r="E77">
            <v>31690</v>
          </cell>
          <cell r="G77">
            <v>33807</v>
          </cell>
          <cell r="I77">
            <v>5083</v>
          </cell>
          <cell r="J77">
            <v>16.039760176711901</v>
          </cell>
          <cell r="K77">
            <v>5546.9504859183726</v>
          </cell>
          <cell r="M77">
            <v>17.503788216845606</v>
          </cell>
          <cell r="N77">
            <v>-463.95048591837286</v>
          </cell>
          <cell r="P77">
            <v>-1.4640280401337078</v>
          </cell>
          <cell r="Q77">
            <v>2966</v>
          </cell>
          <cell r="T77">
            <v>8.7733309669595059</v>
          </cell>
          <cell r="U77">
            <v>-1583.5923123299494</v>
          </cell>
          <cell r="W77">
            <v>-4.6842142524623585</v>
          </cell>
          <cell r="X77">
            <v>4549.5923123299499</v>
          </cell>
          <cell r="Z77">
            <v>13.457545219421863</v>
          </cell>
        </row>
        <row r="78">
          <cell r="B78" t="str">
            <v>Jan-Cil Pakistan</v>
          </cell>
          <cell r="D78">
            <v>2390</v>
          </cell>
          <cell r="E78">
            <v>2501</v>
          </cell>
          <cell r="G78">
            <v>2003</v>
          </cell>
          <cell r="I78">
            <v>-111</v>
          </cell>
          <cell r="J78">
            <v>-4.4382247101159535</v>
          </cell>
          <cell r="K78">
            <v>-107.75853120667794</v>
          </cell>
          <cell r="M78">
            <v>-4.3086178011466592</v>
          </cell>
          <cell r="N78">
            <v>-3.2414687933220558</v>
          </cell>
          <cell r="P78">
            <v>-0.12960690896929464</v>
          </cell>
          <cell r="Q78">
            <v>387</v>
          </cell>
          <cell r="T78">
            <v>19.321018472291566</v>
          </cell>
          <cell r="U78">
            <v>317.67292217982441</v>
          </cell>
          <cell r="W78">
            <v>15.859856324504465</v>
          </cell>
          <cell r="X78">
            <v>69.327077820175617</v>
          </cell>
          <cell r="Z78">
            <v>3.4611621477870997</v>
          </cell>
        </row>
        <row r="79">
          <cell r="B79" t="str">
            <v>Jan-Cil Turkey</v>
          </cell>
          <cell r="D79">
            <v>9433</v>
          </cell>
          <cell r="E79">
            <v>8123</v>
          </cell>
          <cell r="G79">
            <v>3937</v>
          </cell>
          <cell r="I79">
            <v>1310</v>
          </cell>
          <cell r="J79">
            <v>16.127046657638804</v>
          </cell>
          <cell r="K79">
            <v>1310</v>
          </cell>
          <cell r="M79">
            <v>16.127046657638804</v>
          </cell>
          <cell r="N79">
            <v>0</v>
          </cell>
          <cell r="P79">
            <v>0</v>
          </cell>
          <cell r="Q79">
            <v>5496</v>
          </cell>
          <cell r="T79">
            <v>139.59867919735839</v>
          </cell>
          <cell r="U79">
            <v>5496</v>
          </cell>
          <cell r="W79">
            <v>139.59867919735839</v>
          </cell>
          <cell r="X79">
            <v>0</v>
          </cell>
          <cell r="Z79">
            <v>0</v>
          </cell>
        </row>
        <row r="80">
          <cell r="A80" t="str">
            <v>Ttl MEWA</v>
          </cell>
          <cell r="B80" t="str">
            <v>Ttl MEWA</v>
          </cell>
          <cell r="C80">
            <v>52395</v>
          </cell>
          <cell r="D80">
            <v>46681</v>
          </cell>
          <cell r="E80">
            <v>44587</v>
          </cell>
          <cell r="G80">
            <v>5714</v>
          </cell>
          <cell r="H80">
            <v>12.24052612411902</v>
          </cell>
          <cell r="I80">
            <v>6217.4170574793288</v>
          </cell>
          <cell r="J80">
            <v>13.318945732694951</v>
          </cell>
          <cell r="L80">
            <v>-503.41705747933014</v>
          </cell>
          <cell r="N80">
            <v>-1.0784196085759323</v>
          </cell>
          <cell r="P80">
            <v>7808</v>
          </cell>
          <cell r="S80">
            <v>17.511830802700338</v>
          </cell>
          <cell r="U80">
            <v>3152.4391737397841</v>
          </cell>
          <cell r="W80">
            <v>7.0703101212007651</v>
          </cell>
          <cell r="X80">
            <v>4655.5608262602154</v>
          </cell>
          <cell r="Z80">
            <v>10.441520681499576</v>
          </cell>
        </row>
        <row r="81">
          <cell r="B81" t="str">
            <v>Jan-Cil Belgium</v>
          </cell>
          <cell r="D81">
            <v>46053</v>
          </cell>
          <cell r="E81">
            <v>47329</v>
          </cell>
          <cell r="G81">
            <v>40611</v>
          </cell>
          <cell r="I81">
            <v>-1276</v>
          </cell>
          <cell r="J81">
            <v>-2.6960214667539986</v>
          </cell>
          <cell r="K81">
            <v>-786.5462495874782</v>
          </cell>
          <cell r="M81">
            <v>-1.6618695716948981</v>
          </cell>
          <cell r="N81">
            <v>-489.4537504125218</v>
          </cell>
          <cell r="P81">
            <v>-1.0341518950591</v>
          </cell>
          <cell r="Q81">
            <v>5442</v>
          </cell>
          <cell r="T81">
            <v>13.400310260766789</v>
          </cell>
          <cell r="U81">
            <v>-684.2384946490439</v>
          </cell>
          <cell r="W81">
            <v>-1.6848600001207652</v>
          </cell>
          <cell r="X81">
            <v>6126.2384946490438</v>
          </cell>
          <cell r="Z81">
            <v>15.085170260887553</v>
          </cell>
        </row>
        <row r="82">
          <cell r="B82" t="str">
            <v>Jan-Cil Holland</v>
          </cell>
          <cell r="D82">
            <v>28052</v>
          </cell>
          <cell r="E82">
            <v>30693</v>
          </cell>
          <cell r="G82">
            <v>26500</v>
          </cell>
          <cell r="I82">
            <v>-2641</v>
          </cell>
          <cell r="J82">
            <v>-8.6045678167660373</v>
          </cell>
          <cell r="K82">
            <v>-2364.0581941967907</v>
          </cell>
          <cell r="M82">
            <v>-7.702271508802629</v>
          </cell>
          <cell r="N82">
            <v>-276.94180580320915</v>
          </cell>
          <cell r="P82">
            <v>-0.90229630796340987</v>
          </cell>
          <cell r="Q82">
            <v>1552</v>
          </cell>
          <cell r="T82">
            <v>5.8566037735849061</v>
          </cell>
          <cell r="U82">
            <v>-2274.7093200207769</v>
          </cell>
          <cell r="W82">
            <v>-8.5838087547953847</v>
          </cell>
          <cell r="X82">
            <v>3826.7093200207769</v>
          </cell>
          <cell r="Z82">
            <v>14.440412528380291</v>
          </cell>
        </row>
        <row r="83">
          <cell r="A83" t="str">
            <v>Ttl Van Steenbergen</v>
          </cell>
          <cell r="B83" t="str">
            <v>Ttl Van Steenbergen</v>
          </cell>
          <cell r="C83">
            <v>126500</v>
          </cell>
          <cell r="D83">
            <v>124703</v>
          </cell>
          <cell r="E83">
            <v>111698</v>
          </cell>
          <cell r="G83">
            <v>1797</v>
          </cell>
          <cell r="H83">
            <v>1.4410238727215865</v>
          </cell>
          <cell r="I83">
            <v>3066.81261369506</v>
          </cell>
          <cell r="J83">
            <v>2.4592933720079397</v>
          </cell>
          <cell r="L83">
            <v>-1269.8126136950607</v>
          </cell>
          <cell r="N83">
            <v>-1.0182694992863528</v>
          </cell>
          <cell r="P83">
            <v>14802</v>
          </cell>
          <cell r="S83">
            <v>13.251803971422945</v>
          </cell>
          <cell r="U83">
            <v>193.49135906996321</v>
          </cell>
          <cell r="W83">
            <v>0.17322723689767336</v>
          </cell>
          <cell r="X83">
            <v>14608.508640930038</v>
          </cell>
          <cell r="Z83">
            <v>13.078576734525269</v>
          </cell>
        </row>
        <row r="85">
          <cell r="A85" t="str">
            <v>Ttl Gorsky</v>
          </cell>
          <cell r="B85" t="str">
            <v>Ttl Gorsky</v>
          </cell>
          <cell r="C85">
            <v>819411</v>
          </cell>
          <cell r="D85">
            <v>835140</v>
          </cell>
          <cell r="E85">
            <v>668540</v>
          </cell>
          <cell r="G85">
            <v>-15729</v>
          </cell>
          <cell r="H85">
            <v>-1.883396795746821</v>
          </cell>
          <cell r="I85">
            <v>-8937.3231645854521</v>
          </cell>
          <cell r="J85">
            <v>-1.0701586757412471</v>
          </cell>
          <cell r="L85">
            <v>-6791.6768354145488</v>
          </cell>
          <cell r="N85">
            <v>-0.81323812000557372</v>
          </cell>
          <cell r="P85">
            <v>150871</v>
          </cell>
          <cell r="S85">
            <v>22.567236066652708</v>
          </cell>
          <cell r="U85">
            <v>53327.770723354261</v>
          </cell>
          <cell r="W85">
            <v>7.9767509383663286</v>
          </cell>
          <cell r="X85">
            <v>97543.229276645739</v>
          </cell>
          <cell r="Z85">
            <v>14.590485128286378</v>
          </cell>
        </row>
        <row r="86">
          <cell r="B86" t="str">
            <v>Jan-Cil Argentina</v>
          </cell>
          <cell r="D86">
            <v>4855</v>
          </cell>
          <cell r="E86">
            <v>4619</v>
          </cell>
          <cell r="G86">
            <v>4833</v>
          </cell>
          <cell r="I86">
            <v>236</v>
          </cell>
          <cell r="J86">
            <v>5.1093310240311753</v>
          </cell>
          <cell r="K86">
            <v>374.02796191077442</v>
          </cell>
          <cell r="M86">
            <v>8.0975960578214856</v>
          </cell>
          <cell r="N86">
            <v>-138.02796191077439</v>
          </cell>
          <cell r="P86">
            <v>-2.9882650337903085</v>
          </cell>
          <cell r="Q86">
            <v>22</v>
          </cell>
          <cell r="T86">
            <v>0.45520380715911446</v>
          </cell>
          <cell r="U86">
            <v>-669.71283780289059</v>
          </cell>
          <cell r="W86">
            <v>-13.85708333960047</v>
          </cell>
          <cell r="X86">
            <v>691.71283780289059</v>
          </cell>
          <cell r="Z86">
            <v>14.312287146759582</v>
          </cell>
        </row>
        <row r="87">
          <cell r="B87" t="str">
            <v>Jan-Cil Brazil</v>
          </cell>
          <cell r="D87">
            <v>27353</v>
          </cell>
          <cell r="E87">
            <v>27043</v>
          </cell>
          <cell r="G87">
            <v>24510</v>
          </cell>
          <cell r="I87">
            <v>310</v>
          </cell>
          <cell r="J87">
            <v>1.1463225233886774</v>
          </cell>
          <cell r="K87">
            <v>561.66419019316504</v>
          </cell>
          <cell r="M87">
            <v>2.0769300380622155</v>
          </cell>
          <cell r="N87">
            <v>-251.66419019316498</v>
          </cell>
          <cell r="P87">
            <v>-0.93060751467353842</v>
          </cell>
          <cell r="Q87">
            <v>2843</v>
          </cell>
          <cell r="T87">
            <v>11.59934720522236</v>
          </cell>
          <cell r="U87">
            <v>2809.6844042911121</v>
          </cell>
          <cell r="W87">
            <v>11.46342066214244</v>
          </cell>
          <cell r="X87">
            <v>33.315595708888139</v>
          </cell>
          <cell r="Z87">
            <v>0.13592654307991553</v>
          </cell>
        </row>
        <row r="88">
          <cell r="B88" t="str">
            <v>Jan-Cil Colombia</v>
          </cell>
          <cell r="D88">
            <v>2479</v>
          </cell>
          <cell r="E88">
            <v>2693</v>
          </cell>
          <cell r="G88">
            <v>2589</v>
          </cell>
          <cell r="I88">
            <v>-214</v>
          </cell>
          <cell r="J88">
            <v>-7.9465280356479768</v>
          </cell>
          <cell r="K88">
            <v>-227.03361075489187</v>
          </cell>
          <cell r="M88">
            <v>-8.4305091256922342</v>
          </cell>
          <cell r="N88">
            <v>13.033610754891852</v>
          </cell>
          <cell r="P88">
            <v>0.48398109004425804</v>
          </cell>
          <cell r="Q88">
            <v>-110</v>
          </cell>
          <cell r="T88">
            <v>-4.2487446890691389</v>
          </cell>
          <cell r="U88">
            <v>132.1408837435668</v>
          </cell>
          <cell r="W88">
            <v>5.1039352546761991</v>
          </cell>
          <cell r="X88">
            <v>-242.1408837435668</v>
          </cell>
          <cell r="Z88">
            <v>-9.3526799437453381</v>
          </cell>
        </row>
        <row r="89">
          <cell r="B89" t="str">
            <v>Jan-Cil Mexico</v>
          </cell>
          <cell r="D89">
            <v>63842</v>
          </cell>
          <cell r="E89">
            <v>64469</v>
          </cell>
          <cell r="G89">
            <v>61113</v>
          </cell>
          <cell r="I89">
            <v>-627</v>
          </cell>
          <cell r="J89">
            <v>-0.9725604554126791</v>
          </cell>
          <cell r="K89">
            <v>318.61045888447785</v>
          </cell>
          <cell r="M89">
            <v>0.4942072296522016</v>
          </cell>
          <cell r="N89">
            <v>-945.61045888447791</v>
          </cell>
          <cell r="P89">
            <v>-1.4667676850648805</v>
          </cell>
          <cell r="Q89">
            <v>2729</v>
          </cell>
          <cell r="T89">
            <v>4.4654983391422443</v>
          </cell>
          <cell r="U89">
            <v>8563.9870914228923</v>
          </cell>
          <cell r="W89">
            <v>14.013363918352709</v>
          </cell>
          <cell r="X89">
            <v>-5834.9870914228914</v>
          </cell>
          <cell r="Z89">
            <v>-9.5478655792104608</v>
          </cell>
        </row>
        <row r="90">
          <cell r="B90" t="str">
            <v>Jan-Cil Venezuela</v>
          </cell>
          <cell r="D90">
            <v>5166</v>
          </cell>
          <cell r="E90">
            <v>5818</v>
          </cell>
          <cell r="G90">
            <v>4565</v>
          </cell>
          <cell r="I90">
            <v>-652</v>
          </cell>
          <cell r="J90">
            <v>-11.206600206256446</v>
          </cell>
          <cell r="K90">
            <v>-652.72107559731546</v>
          </cell>
          <cell r="M90">
            <v>-11.218994080393873</v>
          </cell>
          <cell r="N90">
            <v>0.72107559731550286</v>
          </cell>
          <cell r="P90">
            <v>1.2393874137430885E-2</v>
          </cell>
          <cell r="Q90">
            <v>601</v>
          </cell>
          <cell r="T90">
            <v>13.165388828039431</v>
          </cell>
          <cell r="U90">
            <v>2457.0040207538277</v>
          </cell>
          <cell r="W90">
            <v>53.822651057038946</v>
          </cell>
          <cell r="X90">
            <v>-1856.0040207538277</v>
          </cell>
          <cell r="Z90">
            <v>-40.657262228999528</v>
          </cell>
        </row>
        <row r="91">
          <cell r="A91" t="str">
            <v>Ttl Latin Am</v>
          </cell>
          <cell r="B91" t="str">
            <v>Ttl Latin Am</v>
          </cell>
          <cell r="C91">
            <v>103695</v>
          </cell>
          <cell r="D91">
            <v>104642</v>
          </cell>
          <cell r="E91">
            <v>97610</v>
          </cell>
          <cell r="G91">
            <v>-947</v>
          </cell>
          <cell r="H91">
            <v>-0.9049903480438064</v>
          </cell>
          <cell r="I91">
            <v>374.54792463620993</v>
          </cell>
          <cell r="J91">
            <v>0.35793268920338867</v>
          </cell>
          <cell r="L91">
            <v>-1321.5479246362102</v>
          </cell>
          <cell r="N91">
            <v>-1.2629230372471951</v>
          </cell>
          <cell r="P91">
            <v>6085</v>
          </cell>
          <cell r="S91">
            <v>6.2339924188095486</v>
          </cell>
          <cell r="U91">
            <v>13293.103562408509</v>
          </cell>
          <cell r="W91">
            <v>13.618587811093647</v>
          </cell>
          <cell r="X91">
            <v>-7208.1035624085089</v>
          </cell>
          <cell r="Z91">
            <v>-7.3845953922840977</v>
          </cell>
        </row>
        <row r="92">
          <cell r="B92" t="str">
            <v>Janssen Pharm KK Japan</v>
          </cell>
          <cell r="D92">
            <v>125391</v>
          </cell>
          <cell r="E92">
            <v>124223</v>
          </cell>
          <cell r="G92">
            <v>100117</v>
          </cell>
          <cell r="I92">
            <v>1168</v>
          </cell>
          <cell r="J92">
            <v>0.94024456018611691</v>
          </cell>
          <cell r="K92">
            <v>-612.47924907527067</v>
          </cell>
          <cell r="M92">
            <v>-0.49304818678929885</v>
          </cell>
          <cell r="N92">
            <v>1780.4792490752709</v>
          </cell>
          <cell r="P92">
            <v>1.4332927469754158</v>
          </cell>
          <cell r="Q92">
            <v>25274</v>
          </cell>
          <cell r="T92">
            <v>25.24446397714674</v>
          </cell>
          <cell r="U92">
            <v>22631.377374094591</v>
          </cell>
          <cell r="W92">
            <v>22.604929606455041</v>
          </cell>
          <cell r="X92">
            <v>2642.6226259054106</v>
          </cell>
          <cell r="Z92">
            <v>2.6395343706916949</v>
          </cell>
        </row>
        <row r="94">
          <cell r="A94" t="str">
            <v>Ttl Japan</v>
          </cell>
          <cell r="B94" t="str">
            <v>Ttl Japan</v>
          </cell>
          <cell r="C94">
            <v>125391</v>
          </cell>
          <cell r="D94">
            <v>124223</v>
          </cell>
          <cell r="E94">
            <v>100117</v>
          </cell>
          <cell r="G94">
            <v>1168</v>
          </cell>
          <cell r="H94">
            <v>0.94024456018611691</v>
          </cell>
          <cell r="I94">
            <v>-612.47924907527067</v>
          </cell>
          <cell r="J94">
            <v>-0.49304818678929885</v>
          </cell>
          <cell r="L94">
            <v>1780.4792490752709</v>
          </cell>
          <cell r="N94">
            <v>1.4332927469754158</v>
          </cell>
          <cell r="P94">
            <v>25274</v>
          </cell>
          <cell r="S94">
            <v>25.24446397714674</v>
          </cell>
          <cell r="U94">
            <v>22631.377374094591</v>
          </cell>
          <cell r="W94">
            <v>22.604929606455041</v>
          </cell>
          <cell r="X94">
            <v>2642.6226259054106</v>
          </cell>
          <cell r="Z94">
            <v>2.6395343706916949</v>
          </cell>
        </row>
        <row r="95">
          <cell r="B95" t="str">
            <v>Janssen China</v>
          </cell>
          <cell r="D95">
            <v>78696</v>
          </cell>
          <cell r="E95">
            <v>78167</v>
          </cell>
          <cell r="G95">
            <v>72800</v>
          </cell>
          <cell r="I95">
            <v>529</v>
          </cell>
          <cell r="J95">
            <v>0.67675617587984704</v>
          </cell>
          <cell r="K95">
            <v>528.55608023021114</v>
          </cell>
          <cell r="M95">
            <v>0.67618826388400621</v>
          </cell>
          <cell r="N95">
            <v>0.44391976978891762</v>
          </cell>
          <cell r="P95">
            <v>5.6791199584097288E-4</v>
          </cell>
          <cell r="Q95">
            <v>5896</v>
          </cell>
          <cell r="T95">
            <v>8.0989010989010985</v>
          </cell>
          <cell r="U95">
            <v>5897.5972076175958</v>
          </cell>
          <cell r="W95">
            <v>8.101095065408785</v>
          </cell>
          <cell r="X95">
            <v>-1.597207617595559</v>
          </cell>
          <cell r="Z95">
            <v>-2.1939665076854452E-3</v>
          </cell>
        </row>
        <row r="96">
          <cell r="B96" t="str">
            <v>Jan-Cil Australia</v>
          </cell>
          <cell r="D96">
            <v>31107</v>
          </cell>
          <cell r="E96">
            <v>29665</v>
          </cell>
          <cell r="G96">
            <v>26608</v>
          </cell>
          <cell r="I96">
            <v>1442</v>
          </cell>
          <cell r="J96">
            <v>4.8609472442272041</v>
          </cell>
          <cell r="K96">
            <v>1467.5534520750516</v>
          </cell>
          <cell r="M96">
            <v>4.9470873152706947</v>
          </cell>
          <cell r="N96">
            <v>-25.553452075051609</v>
          </cell>
          <cell r="P96">
            <v>-8.6140071043490141E-2</v>
          </cell>
          <cell r="Q96">
            <v>4499</v>
          </cell>
          <cell r="T96">
            <v>16.908448586891161</v>
          </cell>
          <cell r="U96">
            <v>-814.63319165287828</v>
          </cell>
          <cell r="W96">
            <v>-3.0616100107218815</v>
          </cell>
          <cell r="X96">
            <v>5313.6331916528779</v>
          </cell>
          <cell r="Z96">
            <v>19.970058597613043</v>
          </cell>
        </row>
        <row r="97">
          <cell r="B97" t="str">
            <v>Jan-Cil Hong Kong</v>
          </cell>
          <cell r="D97">
            <v>2623</v>
          </cell>
          <cell r="E97">
            <v>2522</v>
          </cell>
          <cell r="G97">
            <v>2683</v>
          </cell>
          <cell r="I97">
            <v>101</v>
          </cell>
          <cell r="J97">
            <v>4.0047581284694687</v>
          </cell>
          <cell r="K97">
            <v>99.241146772448616</v>
          </cell>
          <cell r="M97">
            <v>3.9350177150058925</v>
          </cell>
          <cell r="N97">
            <v>1.75885322755139</v>
          </cell>
          <cell r="P97">
            <v>6.9740413463575804E-2</v>
          </cell>
          <cell r="Q97">
            <v>-60</v>
          </cell>
          <cell r="T97">
            <v>-2.2363026462914646</v>
          </cell>
          <cell r="U97">
            <v>-61.917579656234011</v>
          </cell>
          <cell r="W97">
            <v>-2.3077741206199782</v>
          </cell>
          <cell r="X97">
            <v>1.9175796562340111</v>
          </cell>
          <cell r="Z97">
            <v>7.1471474328513127E-2</v>
          </cell>
        </row>
        <row r="98">
          <cell r="B98" t="str">
            <v>Jan-Cil India</v>
          </cell>
          <cell r="D98">
            <v>6684</v>
          </cell>
          <cell r="E98">
            <v>6562</v>
          </cell>
          <cell r="G98">
            <v>6149</v>
          </cell>
          <cell r="I98">
            <v>122</v>
          </cell>
          <cell r="J98">
            <v>1.8591892715635476</v>
          </cell>
          <cell r="K98">
            <v>98.969780706625102</v>
          </cell>
          <cell r="M98">
            <v>1.5082258565471671</v>
          </cell>
          <cell r="N98">
            <v>23.030219293374902</v>
          </cell>
          <cell r="P98">
            <v>0.35096341501638079</v>
          </cell>
          <cell r="Q98">
            <v>535</v>
          </cell>
          <cell r="T98">
            <v>8.7006017238575382</v>
          </cell>
          <cell r="U98">
            <v>191.70557406682462</v>
          </cell>
          <cell r="W98">
            <v>3.1176707442970342</v>
          </cell>
          <cell r="X98">
            <v>343.29442593317538</v>
          </cell>
          <cell r="Z98">
            <v>5.5829309795605049</v>
          </cell>
        </row>
        <row r="99">
          <cell r="B99" t="str">
            <v>Jan-Cil Korea</v>
          </cell>
          <cell r="D99">
            <v>30168</v>
          </cell>
          <cell r="E99">
            <v>32278</v>
          </cell>
          <cell r="G99">
            <v>28787</v>
          </cell>
          <cell r="I99">
            <v>-2110</v>
          </cell>
          <cell r="J99">
            <v>-6.5369601586219712</v>
          </cell>
          <cell r="K99">
            <v>-2268.4401224649068</v>
          </cell>
          <cell r="M99">
            <v>-7.0278211861481701</v>
          </cell>
          <cell r="N99">
            <v>158.44012246490661</v>
          </cell>
          <cell r="P99">
            <v>0.49086102752619809</v>
          </cell>
          <cell r="Q99">
            <v>1381</v>
          </cell>
          <cell r="T99">
            <v>4.7973043387640253</v>
          </cell>
          <cell r="U99">
            <v>848.42915839203397</v>
          </cell>
          <cell r="W99">
            <v>2.9472649403968258</v>
          </cell>
          <cell r="X99">
            <v>532.57084160796603</v>
          </cell>
          <cell r="Z99">
            <v>1.850039398367199</v>
          </cell>
        </row>
        <row r="100">
          <cell r="B100" t="str">
            <v>Jan-Cil Philippines</v>
          </cell>
          <cell r="D100">
            <v>4585</v>
          </cell>
          <cell r="E100">
            <v>4811</v>
          </cell>
          <cell r="G100">
            <v>4427</v>
          </cell>
          <cell r="I100">
            <v>-226</v>
          </cell>
          <cell r="J100">
            <v>-4.6975680731656624</v>
          </cell>
          <cell r="K100">
            <v>-168.49238430188879</v>
          </cell>
          <cell r="M100">
            <v>-3.5022320578235044</v>
          </cell>
          <cell r="N100">
            <v>-57.507615698111223</v>
          </cell>
          <cell r="P100">
            <v>-1.1953360153421573</v>
          </cell>
          <cell r="Q100">
            <v>158</v>
          </cell>
          <cell r="T100">
            <v>3.5690083578043823</v>
          </cell>
          <cell r="U100">
            <v>421.72830652717852</v>
          </cell>
          <cell r="W100">
            <v>9.526277536191067</v>
          </cell>
          <cell r="X100">
            <v>-263.72830652717852</v>
          </cell>
          <cell r="Z100">
            <v>-5.957269178386686</v>
          </cell>
        </row>
        <row r="101">
          <cell r="B101" t="str">
            <v>Jan-Cil S.M.</v>
          </cell>
          <cell r="D101">
            <v>5641</v>
          </cell>
          <cell r="E101">
            <v>5051</v>
          </cell>
          <cell r="G101">
            <v>6424</v>
          </cell>
          <cell r="I101">
            <v>590</v>
          </cell>
          <cell r="J101">
            <v>11.680855276182934</v>
          </cell>
          <cell r="K101">
            <v>576.82606998047754</v>
          </cell>
          <cell r="M101">
            <v>11.420037021985301</v>
          </cell>
          <cell r="N101">
            <v>13.17393001952245</v>
          </cell>
          <cell r="P101">
            <v>0.26081825419763616</v>
          </cell>
          <cell r="Q101">
            <v>-783</v>
          </cell>
          <cell r="T101">
            <v>-12.188667496886675</v>
          </cell>
          <cell r="U101">
            <v>-807.07619027276803</v>
          </cell>
          <cell r="W101">
            <v>-12.563452526039352</v>
          </cell>
          <cell r="X101">
            <v>24.076190272767999</v>
          </cell>
          <cell r="Z101">
            <v>0.37478502915267881</v>
          </cell>
        </row>
        <row r="102">
          <cell r="B102" t="str">
            <v>Jan-Cil Indonesia</v>
          </cell>
          <cell r="D102">
            <v>3140</v>
          </cell>
          <cell r="E102">
            <v>3264</v>
          </cell>
          <cell r="G102">
            <v>3010</v>
          </cell>
          <cell r="I102">
            <v>-124</v>
          </cell>
          <cell r="J102">
            <v>-3.7990196078431371</v>
          </cell>
          <cell r="K102">
            <v>-150.98171021459615</v>
          </cell>
          <cell r="M102">
            <v>-4.6256651413785583</v>
          </cell>
          <cell r="N102">
            <v>26.981710214596152</v>
          </cell>
          <cell r="P102">
            <v>0.82664553353542092</v>
          </cell>
          <cell r="Q102">
            <v>130</v>
          </cell>
          <cell r="T102">
            <v>4.3189368770764123</v>
          </cell>
          <cell r="U102">
            <v>-62.028354682502254</v>
          </cell>
          <cell r="W102">
            <v>-2.0607426804818023</v>
          </cell>
          <cell r="X102">
            <v>192.02835468250225</v>
          </cell>
          <cell r="Z102">
            <v>6.3796795575582141</v>
          </cell>
        </row>
        <row r="103">
          <cell r="B103" t="str">
            <v>Jan-Cil Taiwan</v>
          </cell>
          <cell r="D103">
            <v>9001</v>
          </cell>
          <cell r="E103">
            <v>8124</v>
          </cell>
          <cell r="G103">
            <v>9209</v>
          </cell>
          <cell r="I103">
            <v>877</v>
          </cell>
          <cell r="J103">
            <v>10.795174790743474</v>
          </cell>
          <cell r="K103">
            <v>832.83718462929062</v>
          </cell>
          <cell r="M103">
            <v>10.251565541965665</v>
          </cell>
          <cell r="N103">
            <v>44.162815370709431</v>
          </cell>
          <cell r="P103">
            <v>0.54360924877780914</v>
          </cell>
          <cell r="Q103">
            <v>-208</v>
          </cell>
          <cell r="T103">
            <v>-2.2586600065153655</v>
          </cell>
          <cell r="U103">
            <v>-139.79549263344234</v>
          </cell>
          <cell r="W103">
            <v>-1.5180311937609117</v>
          </cell>
          <cell r="X103">
            <v>-68.204507366557664</v>
          </cell>
          <cell r="Z103">
            <v>-0.74062881275445336</v>
          </cell>
        </row>
        <row r="104">
          <cell r="B104" t="str">
            <v>Jan-Cil Thailand</v>
          </cell>
          <cell r="D104">
            <v>8854</v>
          </cell>
          <cell r="E104">
            <v>7414</v>
          </cell>
          <cell r="G104">
            <v>8361</v>
          </cell>
          <cell r="I104">
            <v>1440</v>
          </cell>
          <cell r="J104">
            <v>19.422713784731588</v>
          </cell>
          <cell r="K104">
            <v>1335.7287403138762</v>
          </cell>
          <cell r="M104">
            <v>18.016303484136451</v>
          </cell>
          <cell r="N104">
            <v>104.27125968612381</v>
          </cell>
          <cell r="P104">
            <v>1.4064103005951369</v>
          </cell>
          <cell r="Q104">
            <v>493</v>
          </cell>
          <cell r="T104">
            <v>5.8964238727424947</v>
          </cell>
          <cell r="U104">
            <v>314.200336188145</v>
          </cell>
          <cell r="W104">
            <v>3.7579277142464425</v>
          </cell>
          <cell r="X104">
            <v>178.799663811855</v>
          </cell>
          <cell r="Z104">
            <v>2.1384961584960509</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QTD
Elimination: Exclude All
Non-Operating Co's: Excluded</v>
          </cell>
          <cell r="S107" t="str">
            <v xml:space="preserve">Page 3 of 3
Date : 09/29/03
Time : 14:03:19
</v>
          </cell>
        </row>
        <row r="111">
          <cell r="G111" t="str">
            <v>2003 SEP ACTUAL vs 2003 SEP USEP</v>
          </cell>
          <cell r="O111" t="str">
            <v xml:space="preserve">2003 SEP ACTUAL vs 2002 SEP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SEP ACTUAL</v>
          </cell>
          <cell r="D114" t="str">
            <v>SEP USEP</v>
          </cell>
          <cell r="E114" t="str">
            <v>SEP ACTUAL</v>
          </cell>
          <cell r="G114" t="str">
            <v xml:space="preserve">$       </v>
          </cell>
          <cell r="H114" t="str">
            <v xml:space="preserve">%   </v>
          </cell>
          <cell r="I114" t="str">
            <v xml:space="preserve">$       </v>
          </cell>
          <cell r="J114" t="str">
            <v xml:space="preserve">%   </v>
          </cell>
          <cell r="L114" t="str">
            <v xml:space="preserve">$       </v>
          </cell>
          <cell r="M114" t="str">
            <v xml:space="preserve">%   </v>
          </cell>
          <cell r="O114" t="str">
            <v xml:space="preserve">$       </v>
          </cell>
          <cell r="P114" t="str">
            <v xml:space="preserve">%   </v>
          </cell>
          <cell r="R114" t="str">
            <v xml:space="preserve">$       </v>
          </cell>
          <cell r="T114" t="str">
            <v xml:space="preserve">%   </v>
          </cell>
          <cell r="V114" t="str">
            <v xml:space="preserve">$       </v>
          </cell>
          <cell r="W114" t="str">
            <v xml:space="preserve">%   </v>
          </cell>
        </row>
        <row r="117">
          <cell r="A117" t="str">
            <v>Asia/Pac Chang</v>
          </cell>
          <cell r="B117" t="str">
            <v>Asia/Pac Chang</v>
          </cell>
          <cell r="C117">
            <v>180499</v>
          </cell>
          <cell r="D117">
            <v>177858</v>
          </cell>
          <cell r="E117">
            <v>168458</v>
          </cell>
          <cell r="G117">
            <v>2641</v>
          </cell>
          <cell r="H117">
            <v>1.4848924422854188</v>
          </cell>
          <cell r="I117">
            <v>2351.7982377265894</v>
          </cell>
          <cell r="J117">
            <v>1.3222898254374778</v>
          </cell>
          <cell r="L117">
            <v>289.20176227341085</v>
          </cell>
          <cell r="N117">
            <v>0.16260261684794131</v>
          </cell>
          <cell r="P117">
            <v>12041</v>
          </cell>
          <cell r="S117">
            <v>7.1477757067043424</v>
          </cell>
          <cell r="U117">
            <v>5788.2097738939538</v>
          </cell>
          <cell r="W117">
            <v>3.4359957816749294</v>
          </cell>
          <cell r="X117">
            <v>6252.7902261060481</v>
          </cell>
          <cell r="Z117">
            <v>3.7117799250294121</v>
          </cell>
        </row>
        <row r="118">
          <cell r="A118" t="str">
            <v>Total Asia/Pacific</v>
          </cell>
          <cell r="B118" t="str">
            <v>Total Asia/Pacific</v>
          </cell>
          <cell r="C118">
            <v>305890</v>
          </cell>
          <cell r="D118">
            <v>302081</v>
          </cell>
          <cell r="E118">
            <v>268575</v>
          </cell>
          <cell r="G118">
            <v>3809</v>
          </cell>
          <cell r="H118">
            <v>1.2609200843482378</v>
          </cell>
          <cell r="I118">
            <v>1739.3189886513185</v>
          </cell>
          <cell r="J118">
            <v>0.57577900915692093</v>
          </cell>
          <cell r="L118">
            <v>2069.6810113486813</v>
          </cell>
          <cell r="N118">
            <v>0.68514107519131717</v>
          </cell>
          <cell r="P118">
            <v>37315</v>
          </cell>
          <cell r="S118">
            <v>13.893698222098113</v>
          </cell>
          <cell r="U118">
            <v>28419.587147988539</v>
          </cell>
          <cell r="W118">
            <v>10.581620459085375</v>
          </cell>
          <cell r="X118">
            <v>8895.4128520114591</v>
          </cell>
          <cell r="Z118">
            <v>3.3120777630127329</v>
          </cell>
        </row>
        <row r="119">
          <cell r="A119" t="str">
            <v>Total Sartarelli</v>
          </cell>
          <cell r="B119" t="str">
            <v>Total Sartarelli</v>
          </cell>
          <cell r="C119">
            <v>409585</v>
          </cell>
          <cell r="D119">
            <v>406723</v>
          </cell>
          <cell r="E119">
            <v>366185</v>
          </cell>
          <cell r="G119">
            <v>2862</v>
          </cell>
          <cell r="H119">
            <v>0.70367301578715746</v>
          </cell>
          <cell r="I119">
            <v>2113.8669132875284</v>
          </cell>
          <cell r="J119">
            <v>0.5197313437616089</v>
          </cell>
          <cell r="L119">
            <v>748.13308671247125</v>
          </cell>
          <cell r="N119">
            <v>0.18394167202554854</v>
          </cell>
          <cell r="P119">
            <v>43400</v>
          </cell>
          <cell r="S119">
            <v>11.851932766224722</v>
          </cell>
          <cell r="U119">
            <v>41712.690710397044</v>
          </cell>
          <cell r="W119">
            <v>11.391152207326089</v>
          </cell>
          <cell r="X119">
            <v>1687.3092896029586</v>
          </cell>
          <cell r="Z119">
            <v>0.46078055889863889</v>
          </cell>
        </row>
        <row r="120">
          <cell r="B120" t="str">
            <v>Janssen Belgium</v>
          </cell>
          <cell r="D120">
            <v>29170</v>
          </cell>
          <cell r="E120">
            <v>29791</v>
          </cell>
          <cell r="G120">
            <v>26352</v>
          </cell>
          <cell r="I120">
            <v>-621</v>
          </cell>
          <cell r="J120">
            <v>-2.0845221711255078</v>
          </cell>
          <cell r="K120">
            <v>-277.01623708158934</v>
          </cell>
          <cell r="M120">
            <v>-0.92986552006172785</v>
          </cell>
          <cell r="N120">
            <v>-343.98376291841066</v>
          </cell>
          <cell r="P120">
            <v>-1.1546566510637799</v>
          </cell>
          <cell r="Q120">
            <v>2818</v>
          </cell>
          <cell r="T120">
            <v>10.693685488767455</v>
          </cell>
          <cell r="U120">
            <v>-905.09284056642366</v>
          </cell>
          <cell r="W120">
            <v>-3.434626747747509</v>
          </cell>
          <cell r="X120">
            <v>3723.092840566424</v>
          </cell>
          <cell r="Z120">
            <v>14.128312236514967</v>
          </cell>
        </row>
        <row r="121">
          <cell r="A121" t="str">
            <v>Total Jans Beerse</v>
          </cell>
          <cell r="B121" t="str">
            <v>Total Jans Beerse</v>
          </cell>
          <cell r="C121">
            <v>29170</v>
          </cell>
          <cell r="D121">
            <v>29791</v>
          </cell>
          <cell r="E121">
            <v>26352</v>
          </cell>
          <cell r="G121">
            <v>-621</v>
          </cell>
          <cell r="H121">
            <v>-2.0845221711255078</v>
          </cell>
          <cell r="I121">
            <v>-277.01623708158934</v>
          </cell>
          <cell r="J121">
            <v>-0.92986552006172785</v>
          </cell>
          <cell r="L121">
            <v>-343.98376291841066</v>
          </cell>
          <cell r="N121">
            <v>-1.1546566510637799</v>
          </cell>
          <cell r="P121">
            <v>2818</v>
          </cell>
          <cell r="S121">
            <v>10.693685488767455</v>
          </cell>
          <cell r="U121">
            <v>-905.09284056642366</v>
          </cell>
          <cell r="W121">
            <v>-3.434626747747509</v>
          </cell>
          <cell r="X121">
            <v>3723.092840566424</v>
          </cell>
          <cell r="Z121">
            <v>14.128312236514967</v>
          </cell>
        </row>
        <row r="122">
          <cell r="B122" t="str">
            <v>Janssen Ireland Mfg</v>
          </cell>
          <cell r="D122">
            <v>9332</v>
          </cell>
          <cell r="E122">
            <v>8717</v>
          </cell>
          <cell r="G122">
            <v>8522</v>
          </cell>
          <cell r="I122">
            <v>615</v>
          </cell>
          <cell r="J122">
            <v>7.0551795342434334</v>
          </cell>
          <cell r="K122">
            <v>706.45210761545866</v>
          </cell>
          <cell r="M122">
            <v>8.1043031732873541</v>
          </cell>
          <cell r="N122">
            <v>-91.452107615458658</v>
          </cell>
          <cell r="P122">
            <v>-1.04912363904392</v>
          </cell>
          <cell r="Q122">
            <v>810</v>
          </cell>
          <cell r="T122">
            <v>9.5048110772119223</v>
          </cell>
          <cell r="U122">
            <v>-470.69078550004167</v>
          </cell>
          <cell r="W122">
            <v>-5.5232431999535514</v>
          </cell>
          <cell r="X122">
            <v>1280.6907855000418</v>
          </cell>
          <cell r="Z122">
            <v>15.028054277165475</v>
          </cell>
        </row>
        <row r="123">
          <cell r="B123" t="str">
            <v>Cilag CH-Schaff Oper</v>
          </cell>
          <cell r="D123">
            <v>20600</v>
          </cell>
          <cell r="E123">
            <v>18387</v>
          </cell>
          <cell r="G123">
            <v>19977</v>
          </cell>
          <cell r="I123">
            <v>2213</v>
          </cell>
          <cell r="J123">
            <v>12.035677380758143</v>
          </cell>
          <cell r="K123">
            <v>2391.9865723534344</v>
          </cell>
          <cell r="M123">
            <v>13.009118248509463</v>
          </cell>
          <cell r="N123">
            <v>-178.98657235343447</v>
          </cell>
          <cell r="P123">
            <v>-0.97344086775132155</v>
          </cell>
          <cell r="Q123">
            <v>623</v>
          </cell>
          <cell r="T123">
            <v>3.11858637433048</v>
          </cell>
          <cell r="U123">
            <v>-1310.9842474789764</v>
          </cell>
          <cell r="W123">
            <v>-6.5624680756819158</v>
          </cell>
          <cell r="X123">
            <v>1933.9842474789764</v>
          </cell>
          <cell r="Z123">
            <v>9.6810544500123967</v>
          </cell>
        </row>
        <row r="124">
          <cell r="B124" t="str">
            <v>Jan-Cil Zug</v>
          </cell>
          <cell r="D124">
            <v>9776</v>
          </cell>
          <cell r="E124">
            <v>14583</v>
          </cell>
          <cell r="G124">
            <v>8132</v>
          </cell>
          <cell r="I124">
            <v>-4807</v>
          </cell>
          <cell r="J124">
            <v>-32.963039155180688</v>
          </cell>
          <cell r="K124">
            <v>-4701.4804055557324</v>
          </cell>
          <cell r="M124">
            <v>-32.239459682889205</v>
          </cell>
          <cell r="N124">
            <v>-105.51959444426757</v>
          </cell>
          <cell r="P124">
            <v>-0.72357947229148067</v>
          </cell>
          <cell r="Q124">
            <v>1644</v>
          </cell>
          <cell r="T124">
            <v>20.216428922774224</v>
          </cell>
          <cell r="U124">
            <v>350.2576571323288</v>
          </cell>
          <cell r="W124">
            <v>4.3071526946916974</v>
          </cell>
          <cell r="X124">
            <v>1293.7423428676711</v>
          </cell>
          <cell r="Z124">
            <v>15.909276228082524</v>
          </cell>
        </row>
        <row r="125">
          <cell r="B125" t="str">
            <v>Tasmanian Alkaloids</v>
          </cell>
          <cell r="D125">
            <v>11012</v>
          </cell>
          <cell r="E125">
            <v>11630</v>
          </cell>
          <cell r="G125">
            <v>12798</v>
          </cell>
          <cell r="I125">
            <v>-618</v>
          </cell>
          <cell r="J125">
            <v>-5.3138435081685298</v>
          </cell>
          <cell r="K125">
            <v>-606.09548689018527</v>
          </cell>
          <cell r="M125">
            <v>-5.2114831202939413</v>
          </cell>
          <cell r="N125">
            <v>-11.904513109814726</v>
          </cell>
          <cell r="P125">
            <v>-0.10236038787458825</v>
          </cell>
          <cell r="Q125">
            <v>-1786</v>
          </cell>
          <cell r="T125">
            <v>-13.955305516486954</v>
          </cell>
          <cell r="U125">
            <v>-3780.2420322498861</v>
          </cell>
          <cell r="W125">
            <v>-29.537756151350877</v>
          </cell>
          <cell r="X125">
            <v>1994.2420322498861</v>
          </cell>
          <cell r="Z125">
            <v>15.582450634863926</v>
          </cell>
        </row>
        <row r="126">
          <cell r="B126" t="str">
            <v>Noramco USA</v>
          </cell>
          <cell r="D126">
            <v>25582</v>
          </cell>
          <cell r="E126">
            <v>29939</v>
          </cell>
          <cell r="G126">
            <v>17447</v>
          </cell>
          <cell r="I126">
            <v>-4357</v>
          </cell>
          <cell r="J126">
            <v>-14.55292427936805</v>
          </cell>
          <cell r="K126">
            <v>-4357</v>
          </cell>
          <cell r="M126">
            <v>-14.55292427936805</v>
          </cell>
          <cell r="N126">
            <v>0</v>
          </cell>
          <cell r="P126">
            <v>0</v>
          </cell>
          <cell r="Q126">
            <v>8135</v>
          </cell>
          <cell r="T126">
            <v>46.62692726543245</v>
          </cell>
          <cell r="U126">
            <v>8135</v>
          </cell>
          <cell r="W126">
            <v>46.62692726543245</v>
          </cell>
          <cell r="X126">
            <v>0</v>
          </cell>
          <cell r="Z126">
            <v>0</v>
          </cell>
        </row>
        <row r="127">
          <cell r="A127" t="str">
            <v>Subtot Sourcing</v>
          </cell>
          <cell r="B127" t="str">
            <v>Subtot Sourcing</v>
          </cell>
          <cell r="C127">
            <v>76302</v>
          </cell>
          <cell r="D127">
            <v>83256</v>
          </cell>
          <cell r="E127">
            <v>66876</v>
          </cell>
          <cell r="G127">
            <v>-6954</v>
          </cell>
          <cell r="H127">
            <v>-8.3525511674834245</v>
          </cell>
          <cell r="I127">
            <v>-6566.1372124770251</v>
          </cell>
          <cell r="J127">
            <v>-7.8866834972578843</v>
          </cell>
          <cell r="L127">
            <v>-387.8627875229763</v>
          </cell>
          <cell r="N127">
            <v>-0.46586767022553888</v>
          </cell>
          <cell r="P127">
            <v>9426</v>
          </cell>
          <cell r="S127">
            <v>14.09474250852324</v>
          </cell>
          <cell r="U127">
            <v>2923.3405919034249</v>
          </cell>
          <cell r="W127">
            <v>4.3712850527893776</v>
          </cell>
          <cell r="X127">
            <v>6502.659408096576</v>
          </cell>
          <cell r="Z127">
            <v>9.7234574557338611</v>
          </cell>
        </row>
        <row r="128">
          <cell r="A128" t="str">
            <v>Ttl Shetty</v>
          </cell>
          <cell r="B128" t="str">
            <v>Ttl Shetty</v>
          </cell>
          <cell r="C128">
            <v>105472</v>
          </cell>
          <cell r="D128">
            <v>113047</v>
          </cell>
          <cell r="E128">
            <v>93228</v>
          </cell>
          <cell r="G128">
            <v>-7575</v>
          </cell>
          <cell r="H128">
            <v>-6.7007527842401826</v>
          </cell>
          <cell r="I128">
            <v>-6843.1534495586138</v>
          </cell>
          <cell r="J128">
            <v>-6.0533702349983765</v>
          </cell>
          <cell r="L128">
            <v>-731.84655044138549</v>
          </cell>
          <cell r="N128">
            <v>-0.64738254924180638</v>
          </cell>
          <cell r="P128">
            <v>12244</v>
          </cell>
          <cell r="S128">
            <v>13.133393401124124</v>
          </cell>
          <cell r="U128">
            <v>2018.2477513370011</v>
          </cell>
          <cell r="W128">
            <v>2.164851494547777</v>
          </cell>
          <cell r="X128">
            <v>10225.752248662999</v>
          </cell>
          <cell r="Z128">
            <v>10.968541906576345</v>
          </cell>
        </row>
        <row r="129">
          <cell r="A129" t="str">
            <v>Total Shetty/Sourcings</v>
          </cell>
          <cell r="B129" t="str">
            <v>Total Shetty/Sourcings</v>
          </cell>
          <cell r="C129">
            <v>105472</v>
          </cell>
          <cell r="D129">
            <v>113047</v>
          </cell>
          <cell r="E129">
            <v>93228</v>
          </cell>
          <cell r="G129">
            <v>-7575</v>
          </cell>
          <cell r="H129">
            <v>-6.7007527842401826</v>
          </cell>
          <cell r="I129">
            <v>-6843.1534495586138</v>
          </cell>
          <cell r="J129">
            <v>-6.0533702349983765</v>
          </cell>
          <cell r="L129">
            <v>-731.84655044138549</v>
          </cell>
          <cell r="N129">
            <v>-0.64738254924180638</v>
          </cell>
          <cell r="P129">
            <v>12244</v>
          </cell>
          <cell r="S129">
            <v>13.133393401124124</v>
          </cell>
          <cell r="U129">
            <v>2018.2477513370011</v>
          </cell>
          <cell r="W129">
            <v>2.164851494547777</v>
          </cell>
          <cell r="X129">
            <v>10225.752248662999</v>
          </cell>
          <cell r="Z129">
            <v>10.968541906576345</v>
          </cell>
        </row>
        <row r="131">
          <cell r="A131" t="str">
            <v>Tibotec-Virco Belgium</v>
          </cell>
          <cell r="B131" t="str">
            <v>Tibotec-Virco Belgium</v>
          </cell>
          <cell r="D131">
            <v>2351</v>
          </cell>
          <cell r="E131">
            <v>2690</v>
          </cell>
          <cell r="G131">
            <v>1306</v>
          </cell>
          <cell r="I131">
            <v>-339</v>
          </cell>
          <cell r="J131">
            <v>-12.602230483271375</v>
          </cell>
          <cell r="K131">
            <v>-320.39999999999998</v>
          </cell>
          <cell r="M131">
            <v>-11.910780669144982</v>
          </cell>
          <cell r="N131">
            <v>-18.600000000000001</v>
          </cell>
          <cell r="P131">
            <v>-0.69144981412639706</v>
          </cell>
          <cell r="Q131">
            <v>1045</v>
          </cell>
          <cell r="T131">
            <v>80.015313935681476</v>
          </cell>
          <cell r="U131">
            <v>704.18973161819679</v>
          </cell>
          <cell r="W131">
            <v>53.919581287763926</v>
          </cell>
          <cell r="X131">
            <v>340.81026838180321</v>
          </cell>
          <cell r="Z131">
            <v>26.095732647917547</v>
          </cell>
        </row>
        <row r="132">
          <cell r="A132" t="str">
            <v>Alza USA</v>
          </cell>
          <cell r="B132" t="str">
            <v>Alza USA</v>
          </cell>
          <cell r="D132">
            <v>0</v>
          </cell>
          <cell r="E132">
            <v>0</v>
          </cell>
          <cell r="G132">
            <v>40648</v>
          </cell>
          <cell r="I132">
            <v>0</v>
          </cell>
          <cell r="J132">
            <v>0</v>
          </cell>
          <cell r="K132">
            <v>0</v>
          </cell>
          <cell r="M132">
            <v>0</v>
          </cell>
          <cell r="N132">
            <v>0</v>
          </cell>
          <cell r="P132">
            <v>0</v>
          </cell>
          <cell r="Q132">
            <v>-40648</v>
          </cell>
          <cell r="T132">
            <v>-100</v>
          </cell>
          <cell r="U132">
            <v>-40648</v>
          </cell>
          <cell r="W132">
            <v>-100</v>
          </cell>
          <cell r="X132">
            <v>0</v>
          </cell>
          <cell r="Z132">
            <v>0</v>
          </cell>
        </row>
        <row r="133">
          <cell r="A133" t="str">
            <v>Total Peterson</v>
          </cell>
          <cell r="B133" t="str">
            <v>Total Peterson</v>
          </cell>
          <cell r="C133">
            <v>2351</v>
          </cell>
          <cell r="D133">
            <v>2690</v>
          </cell>
          <cell r="E133">
            <v>41954</v>
          </cell>
          <cell r="G133">
            <v>-339</v>
          </cell>
          <cell r="H133">
            <v>-12.602230483271375</v>
          </cell>
          <cell r="I133">
            <v>-320.39999999999998</v>
          </cell>
          <cell r="J133">
            <v>-11.910780669144982</v>
          </cell>
          <cell r="L133">
            <v>-18.600000000000001</v>
          </cell>
          <cell r="N133">
            <v>-0.69144981412639706</v>
          </cell>
          <cell r="P133">
            <v>-39603</v>
          </cell>
          <cell r="S133">
            <v>-94.396243504790959</v>
          </cell>
          <cell r="U133">
            <v>-39943.8102683818</v>
          </cell>
          <cell r="W133">
            <v>-95.208586233450447</v>
          </cell>
          <cell r="X133">
            <v>340.81026838179679</v>
          </cell>
          <cell r="Z133">
            <v>0.81234272865949608</v>
          </cell>
        </row>
        <row r="134">
          <cell r="A134" t="str">
            <v>Ttl Pharm ex Corp + Grp E</v>
          </cell>
          <cell r="B134" t="str">
            <v>Ttl Pharm ex Corp + Grp E</v>
          </cell>
          <cell r="C134">
            <v>4672828</v>
          </cell>
          <cell r="D134">
            <v>4610669</v>
          </cell>
          <cell r="E134">
            <v>4139479</v>
          </cell>
          <cell r="G134">
            <v>62159</v>
          </cell>
          <cell r="H134">
            <v>1.3481557665492796</v>
          </cell>
          <cell r="I134">
            <v>69492.661480014431</v>
          </cell>
          <cell r="J134">
            <v>1.5072142780150655</v>
          </cell>
          <cell r="L134">
            <v>-7333.6614800144271</v>
          </cell>
          <cell r="N134">
            <v>-0.15905851146578584</v>
          </cell>
          <cell r="P134">
            <v>533349</v>
          </cell>
          <cell r="S134">
            <v>12.884447535547347</v>
          </cell>
          <cell r="U134">
            <v>393944.54272219422</v>
          </cell>
          <cell r="W134">
            <v>9.5167663061509504</v>
          </cell>
          <cell r="X134">
            <v>139404.45727780581</v>
          </cell>
          <cell r="Z134">
            <v>3.3676812293964007</v>
          </cell>
        </row>
        <row r="137">
          <cell r="A137" t="str">
            <v>Pharmaceutical Grp w/aj</v>
          </cell>
          <cell r="B137" t="str">
            <v>Pharmaceutical Grp w/aj</v>
          </cell>
          <cell r="C137">
            <v>4672828</v>
          </cell>
          <cell r="D137">
            <v>4610669</v>
          </cell>
          <cell r="E137">
            <v>4139479</v>
          </cell>
          <cell r="G137">
            <v>62159</v>
          </cell>
          <cell r="H137">
            <v>1.3481557665492796</v>
          </cell>
          <cell r="I137">
            <v>69492.661480014431</v>
          </cell>
          <cell r="J137">
            <v>1.5072142780150655</v>
          </cell>
          <cell r="L137">
            <v>-7333.6614800144271</v>
          </cell>
          <cell r="N137">
            <v>-0.15905851146578584</v>
          </cell>
          <cell r="P137">
            <v>533349</v>
          </cell>
          <cell r="S137">
            <v>12.884447535547347</v>
          </cell>
          <cell r="U137">
            <v>393944.54272219422</v>
          </cell>
          <cell r="W137">
            <v>9.5167663061509504</v>
          </cell>
          <cell r="X137">
            <v>139404.45727780581</v>
          </cell>
          <cell r="Z137">
            <v>3.3676812293964007</v>
          </cell>
        </row>
      </sheetData>
      <sheetData sheetId="2"/>
      <sheetData sheetId="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tember 2003 vs. AU, BP &amp; PY"/>
      <sheetName val="qtd_sls"/>
      <sheetName val="MTD_sls_BRAVO"/>
      <sheetName val="YTD_sls_BRAVO"/>
    </sheetNames>
    <sheetDataSet>
      <sheetData sheetId="0"/>
      <sheetData sheetId="1" refreshError="1">
        <row r="13">
          <cell r="B13" t="str">
            <v>Ortho-McNeil Pharm U</v>
          </cell>
          <cell r="D13">
            <v>911599</v>
          </cell>
          <cell r="E13">
            <v>900390</v>
          </cell>
          <cell r="G13">
            <v>821028</v>
          </cell>
          <cell r="I13">
            <v>11209</v>
          </cell>
          <cell r="J13">
            <v>1.2449049856173435</v>
          </cell>
          <cell r="K13">
            <v>11209</v>
          </cell>
          <cell r="M13">
            <v>1.2449049856173435</v>
          </cell>
          <cell r="N13">
            <v>0</v>
          </cell>
          <cell r="P13">
            <v>0</v>
          </cell>
          <cell r="Q13">
            <v>90571</v>
          </cell>
          <cell r="T13">
            <v>11.031414275761605</v>
          </cell>
          <cell r="U13">
            <v>90571</v>
          </cell>
          <cell r="W13">
            <v>11.031414275761605</v>
          </cell>
          <cell r="X13">
            <v>0</v>
          </cell>
          <cell r="Z13">
            <v>0</v>
          </cell>
        </row>
        <row r="14">
          <cell r="A14" t="str">
            <v>Total OMP</v>
          </cell>
          <cell r="B14" t="str">
            <v>Total OMP</v>
          </cell>
          <cell r="C14">
            <v>911599</v>
          </cell>
          <cell r="D14">
            <v>900390</v>
          </cell>
          <cell r="E14">
            <v>821028</v>
          </cell>
          <cell r="G14">
            <v>11209</v>
          </cell>
          <cell r="H14">
            <v>1.2449049856173435</v>
          </cell>
          <cell r="I14">
            <v>11209</v>
          </cell>
          <cell r="J14">
            <v>1.2449049856173435</v>
          </cell>
          <cell r="L14">
            <v>0</v>
          </cell>
          <cell r="N14">
            <v>0</v>
          </cell>
          <cell r="P14">
            <v>90571</v>
          </cell>
          <cell r="S14">
            <v>11.031414275761605</v>
          </cell>
          <cell r="U14">
            <v>90571</v>
          </cell>
          <cell r="W14">
            <v>11.031414275761605</v>
          </cell>
          <cell r="X14">
            <v>0</v>
          </cell>
          <cell r="Z14">
            <v>0</v>
          </cell>
        </row>
        <row r="15">
          <cell r="B15" t="str">
            <v>Janssen USA</v>
          </cell>
          <cell r="D15">
            <v>826115</v>
          </cell>
          <cell r="E15">
            <v>818384</v>
          </cell>
          <cell r="G15">
            <v>705453</v>
          </cell>
          <cell r="I15">
            <v>7731</v>
          </cell>
          <cell r="J15">
            <v>0.94466656239613667</v>
          </cell>
          <cell r="K15">
            <v>7731</v>
          </cell>
          <cell r="M15">
            <v>0.94466656239613667</v>
          </cell>
          <cell r="N15">
            <v>0</v>
          </cell>
          <cell r="P15">
            <v>0</v>
          </cell>
          <cell r="Q15">
            <v>120662</v>
          </cell>
          <cell r="T15">
            <v>17.104186955048746</v>
          </cell>
          <cell r="U15">
            <v>120662</v>
          </cell>
          <cell r="W15">
            <v>17.104186955048746</v>
          </cell>
          <cell r="X15">
            <v>0</v>
          </cell>
          <cell r="Z15">
            <v>0</v>
          </cell>
        </row>
        <row r="16">
          <cell r="A16" t="str">
            <v>Ttl Janssen USA</v>
          </cell>
          <cell r="B16" t="str">
            <v>Ttl Janssen USA</v>
          </cell>
          <cell r="C16">
            <v>826115</v>
          </cell>
          <cell r="D16">
            <v>818384</v>
          </cell>
          <cell r="E16">
            <v>705453</v>
          </cell>
          <cell r="G16">
            <v>7731</v>
          </cell>
          <cell r="H16">
            <v>0.94466656239613667</v>
          </cell>
          <cell r="I16">
            <v>7731</v>
          </cell>
          <cell r="J16">
            <v>0.94466656239613667</v>
          </cell>
          <cell r="L16">
            <v>0</v>
          </cell>
          <cell r="N16">
            <v>0</v>
          </cell>
          <cell r="P16">
            <v>120662</v>
          </cell>
          <cell r="S16">
            <v>17.104186955048746</v>
          </cell>
          <cell r="U16">
            <v>120662</v>
          </cell>
          <cell r="W16">
            <v>17.104186955048746</v>
          </cell>
          <cell r="X16">
            <v>0</v>
          </cell>
          <cell r="Z16">
            <v>0</v>
          </cell>
        </row>
        <row r="17">
          <cell r="B17" t="str">
            <v>Jan-Ortho Canada</v>
          </cell>
          <cell r="D17">
            <v>76901</v>
          </cell>
          <cell r="E17">
            <v>73601</v>
          </cell>
          <cell r="G17">
            <v>53452</v>
          </cell>
          <cell r="I17">
            <v>3300</v>
          </cell>
          <cell r="J17">
            <v>4.4836347332237345</v>
          </cell>
          <cell r="K17">
            <v>2798.2853091187235</v>
          </cell>
          <cell r="M17">
            <v>3.8019664258892183</v>
          </cell>
          <cell r="N17">
            <v>501.71469088127662</v>
          </cell>
          <cell r="P17">
            <v>0.68166830733451611</v>
          </cell>
          <cell r="Q17">
            <v>23449</v>
          </cell>
          <cell r="T17">
            <v>43.869265883409419</v>
          </cell>
          <cell r="U17">
            <v>15005.237919497284</v>
          </cell>
          <cell r="W17">
            <v>28.072360097839706</v>
          </cell>
          <cell r="X17">
            <v>8443.7620805027182</v>
          </cell>
          <cell r="Z17">
            <v>15.796905785569717</v>
          </cell>
        </row>
        <row r="18">
          <cell r="A18" t="str">
            <v>JOI Canada</v>
          </cell>
          <cell r="B18" t="str">
            <v>JOI Canada</v>
          </cell>
          <cell r="C18">
            <v>76901</v>
          </cell>
          <cell r="D18">
            <v>73601</v>
          </cell>
          <cell r="E18">
            <v>53452</v>
          </cell>
          <cell r="G18">
            <v>3300</v>
          </cell>
          <cell r="H18">
            <v>4.4836347332237345</v>
          </cell>
          <cell r="I18">
            <v>2798.2853091187235</v>
          </cell>
          <cell r="J18">
            <v>3.8019664258892183</v>
          </cell>
          <cell r="L18">
            <v>501.71469088127662</v>
          </cell>
          <cell r="N18">
            <v>0.68166830733451611</v>
          </cell>
          <cell r="P18">
            <v>23449</v>
          </cell>
          <cell r="S18">
            <v>43.869265883409419</v>
          </cell>
          <cell r="U18">
            <v>15005.237919497284</v>
          </cell>
          <cell r="W18">
            <v>28.072360097839706</v>
          </cell>
          <cell r="X18">
            <v>8443.7620805027182</v>
          </cell>
          <cell r="Z18">
            <v>15.796905785569717</v>
          </cell>
        </row>
        <row r="19">
          <cell r="A19" t="str">
            <v>Ortho Biotech Int'l</v>
          </cell>
          <cell r="B19" t="str">
            <v>Ortho Biotech Int'l</v>
          </cell>
          <cell r="D19">
            <v>1606</v>
          </cell>
          <cell r="E19">
            <v>511</v>
          </cell>
          <cell r="G19">
            <v>3246</v>
          </cell>
          <cell r="I19">
            <v>1095</v>
          </cell>
          <cell r="J19">
            <v>214.28571428571428</v>
          </cell>
          <cell r="K19">
            <v>1095</v>
          </cell>
          <cell r="M19">
            <v>214.28571428571428</v>
          </cell>
          <cell r="N19">
            <v>0</v>
          </cell>
          <cell r="P19">
            <v>0</v>
          </cell>
          <cell r="Q19">
            <v>-1640</v>
          </cell>
          <cell r="T19">
            <v>-50.523721503388778</v>
          </cell>
          <cell r="U19">
            <v>-1640</v>
          </cell>
          <cell r="W19">
            <v>-50.523721503388778</v>
          </cell>
          <cell r="X19">
            <v>0</v>
          </cell>
          <cell r="Z19">
            <v>0</v>
          </cell>
        </row>
        <row r="20">
          <cell r="A20" t="str">
            <v>Alza Sourcing USA</v>
          </cell>
          <cell r="B20" t="str">
            <v>Alza Sourcing USA</v>
          </cell>
          <cell r="D20">
            <v>54655</v>
          </cell>
          <cell r="E20">
            <v>43142</v>
          </cell>
          <cell r="G20">
            <v>0</v>
          </cell>
          <cell r="I20">
            <v>11513</v>
          </cell>
          <cell r="J20">
            <v>26.6862917806314</v>
          </cell>
          <cell r="K20">
            <v>11513</v>
          </cell>
          <cell r="M20">
            <v>26.6862917806314</v>
          </cell>
          <cell r="N20">
            <v>0</v>
          </cell>
          <cell r="P20">
            <v>0</v>
          </cell>
          <cell r="Q20">
            <v>54655</v>
          </cell>
          <cell r="T20">
            <v>0</v>
          </cell>
          <cell r="U20">
            <v>54655</v>
          </cell>
          <cell r="W20">
            <v>0</v>
          </cell>
          <cell r="X20">
            <v>0</v>
          </cell>
          <cell r="Z20">
            <v>0</v>
          </cell>
        </row>
        <row r="21">
          <cell r="A21" t="str">
            <v>Ttl Norton</v>
          </cell>
          <cell r="B21" t="str">
            <v>Ttl Norton</v>
          </cell>
          <cell r="C21">
            <v>1870876</v>
          </cell>
          <cell r="D21">
            <v>1836028</v>
          </cell>
          <cell r="E21">
            <v>1583179</v>
          </cell>
          <cell r="G21">
            <v>34848</v>
          </cell>
          <cell r="H21">
            <v>1.8980102699958827</v>
          </cell>
          <cell r="I21">
            <v>34346.285309118721</v>
          </cell>
          <cell r="J21">
            <v>1.8706841785157267</v>
          </cell>
          <cell r="L21">
            <v>501.71469088127839</v>
          </cell>
          <cell r="N21">
            <v>2.7326091480156266E-2</v>
          </cell>
          <cell r="P21">
            <v>287697</v>
          </cell>
          <cell r="S21">
            <v>18.172108144435974</v>
          </cell>
          <cell r="U21">
            <v>279253.23791949725</v>
          </cell>
          <cell r="W21">
            <v>17.638765920941175</v>
          </cell>
          <cell r="X21">
            <v>8443.7620805026963</v>
          </cell>
          <cell r="Z21">
            <v>0.5333422234948012</v>
          </cell>
        </row>
        <row r="22">
          <cell r="B22" t="str">
            <v>Ortho Biotech Canada</v>
          </cell>
          <cell r="D22">
            <v>33161</v>
          </cell>
          <cell r="E22">
            <v>34529</v>
          </cell>
          <cell r="G22">
            <v>29482</v>
          </cell>
          <cell r="I22">
            <v>-1368</v>
          </cell>
          <cell r="J22">
            <v>-3.9618871093863128</v>
          </cell>
          <cell r="K22">
            <v>-1593.2546421232003</v>
          </cell>
          <cell r="M22">
            <v>-4.6142507518989841</v>
          </cell>
          <cell r="N22">
            <v>225.25464212320017</v>
          </cell>
          <cell r="P22">
            <v>0.65236364251267109</v>
          </cell>
          <cell r="Q22">
            <v>3679</v>
          </cell>
          <cell r="T22">
            <v>12.478800624109626</v>
          </cell>
          <cell r="U22">
            <v>-11.72210761935121</v>
          </cell>
          <cell r="W22">
            <v>-3.9760218504006545E-2</v>
          </cell>
          <cell r="X22">
            <v>3690.7221076193509</v>
          </cell>
          <cell r="Z22">
            <v>12.518560842613633</v>
          </cell>
        </row>
        <row r="23">
          <cell r="A23" t="str">
            <v>OBI Canada</v>
          </cell>
          <cell r="B23" t="str">
            <v>OBI Canada</v>
          </cell>
          <cell r="C23">
            <v>33161</v>
          </cell>
          <cell r="D23">
            <v>34529</v>
          </cell>
          <cell r="E23">
            <v>29482</v>
          </cell>
          <cell r="G23">
            <v>-1368</v>
          </cell>
          <cell r="H23">
            <v>-3.9618871093863128</v>
          </cell>
          <cell r="I23">
            <v>-1593.2546421232003</v>
          </cell>
          <cell r="J23">
            <v>-4.6142507518989841</v>
          </cell>
          <cell r="L23">
            <v>225.25464212320017</v>
          </cell>
          <cell r="N23">
            <v>0.65236364251267109</v>
          </cell>
          <cell r="P23">
            <v>3679</v>
          </cell>
          <cell r="S23">
            <v>12.478800624109626</v>
          </cell>
          <cell r="U23">
            <v>-11.72210761935121</v>
          </cell>
          <cell r="W23">
            <v>-3.9760218504006545E-2</v>
          </cell>
          <cell r="X23">
            <v>3690.7221076193509</v>
          </cell>
          <cell r="Z23">
            <v>12.518560842613633</v>
          </cell>
        </row>
        <row r="24">
          <cell r="B24" t="str">
            <v>Ortho Biotech France</v>
          </cell>
          <cell r="D24">
            <v>35772</v>
          </cell>
          <cell r="E24">
            <v>32811</v>
          </cell>
          <cell r="G24">
            <v>36720</v>
          </cell>
          <cell r="I24">
            <v>2961</v>
          </cell>
          <cell r="J24">
            <v>9.0244125445734671</v>
          </cell>
          <cell r="K24">
            <v>3321.9654638376965</v>
          </cell>
          <cell r="M24">
            <v>10.124548059607134</v>
          </cell>
          <cell r="N24">
            <v>-360.96546383769657</v>
          </cell>
          <cell r="P24">
            <v>-1.1001355150336702</v>
          </cell>
          <cell r="Q24">
            <v>-948</v>
          </cell>
          <cell r="T24">
            <v>-2.5816993464052285</v>
          </cell>
          <cell r="U24">
            <v>-5795.8901353111623</v>
          </cell>
          <cell r="W24">
            <v>-15.784014529714495</v>
          </cell>
          <cell r="X24">
            <v>4847.8901353111623</v>
          </cell>
          <cell r="Z24">
            <v>13.202315183309267</v>
          </cell>
        </row>
        <row r="25">
          <cell r="B25" t="str">
            <v>Ortho Biotech German</v>
          </cell>
          <cell r="D25">
            <v>37848</v>
          </cell>
          <cell r="E25">
            <v>45029</v>
          </cell>
          <cell r="G25">
            <v>44455</v>
          </cell>
          <cell r="I25">
            <v>-7181</v>
          </cell>
          <cell r="J25">
            <v>-15.947500499677988</v>
          </cell>
          <cell r="K25">
            <v>-6785.1846396633364</v>
          </cell>
          <cell r="M25">
            <v>-15.068477291663898</v>
          </cell>
          <cell r="N25">
            <v>-395.81536033666345</v>
          </cell>
          <cell r="P25">
            <v>-0.87902320801408684</v>
          </cell>
          <cell r="Q25">
            <v>-6607</v>
          </cell>
          <cell r="T25">
            <v>-14.862220222697111</v>
          </cell>
          <cell r="U25">
            <v>-11673.231270247818</v>
          </cell>
          <cell r="W25">
            <v>-26.258533956242982</v>
          </cell>
          <cell r="X25">
            <v>5066.2312702478166</v>
          </cell>
          <cell r="Z25">
            <v>11.396313733545874</v>
          </cell>
        </row>
        <row r="26">
          <cell r="B26" t="str">
            <v>Ortho Biotech Italy</v>
          </cell>
          <cell r="D26">
            <v>46814</v>
          </cell>
          <cell r="E26">
            <v>41605</v>
          </cell>
          <cell r="G26">
            <v>43892</v>
          </cell>
          <cell r="I26">
            <v>5209</v>
          </cell>
          <cell r="J26">
            <v>12.520129792092296</v>
          </cell>
          <cell r="K26">
            <v>5669.3514196469314</v>
          </cell>
          <cell r="M26">
            <v>13.626610791123497</v>
          </cell>
          <cell r="N26">
            <v>-460.35141964693088</v>
          </cell>
          <cell r="P26">
            <v>-1.1064809990312006</v>
          </cell>
          <cell r="Q26">
            <v>2922</v>
          </cell>
          <cell r="T26">
            <v>6.6572496126856837</v>
          </cell>
          <cell r="U26">
            <v>-3478.3857159549625</v>
          </cell>
          <cell r="W26">
            <v>-7.9248740452815136</v>
          </cell>
          <cell r="X26">
            <v>6400.3857159549625</v>
          </cell>
          <cell r="Z26">
            <v>14.582123657967195</v>
          </cell>
        </row>
        <row r="27">
          <cell r="B27" t="str">
            <v>Ortho Biotech UK</v>
          </cell>
          <cell r="D27">
            <v>9744</v>
          </cell>
          <cell r="E27">
            <v>10568</v>
          </cell>
          <cell r="G27">
            <v>16307</v>
          </cell>
          <cell r="I27">
            <v>-824</v>
          </cell>
          <cell r="J27">
            <v>-7.7971233913701736</v>
          </cell>
          <cell r="K27">
            <v>-828.72597125209268</v>
          </cell>
          <cell r="M27">
            <v>-7.8418430285020131</v>
          </cell>
          <cell r="N27">
            <v>4.7259712520927133</v>
          </cell>
          <cell r="P27">
            <v>4.4719637131838678E-2</v>
          </cell>
          <cell r="Q27">
            <v>-6563</v>
          </cell>
          <cell r="T27">
            <v>-40.246519899429693</v>
          </cell>
          <cell r="U27">
            <v>-7028.0675631143386</v>
          </cell>
          <cell r="W27">
            <v>-43.098470369254549</v>
          </cell>
          <cell r="X27">
            <v>465.06756311433855</v>
          </cell>
          <cell r="Z27">
            <v>2.8519504698248421</v>
          </cell>
        </row>
        <row r="28">
          <cell r="A28" t="str">
            <v>OBI Europe</v>
          </cell>
          <cell r="B28" t="str">
            <v>OBI Europe</v>
          </cell>
          <cell r="C28">
            <v>130178</v>
          </cell>
          <cell r="D28">
            <v>130013</v>
          </cell>
          <cell r="E28">
            <v>141374</v>
          </cell>
          <cell r="G28">
            <v>165</v>
          </cell>
          <cell r="H28">
            <v>0.12691038588448847</v>
          </cell>
          <cell r="I28">
            <v>1377.4062725691981</v>
          </cell>
          <cell r="J28">
            <v>1.0594373428574053</v>
          </cell>
          <cell r="L28">
            <v>-1212.4062725691983</v>
          </cell>
          <cell r="N28">
            <v>-0.93252695697291699</v>
          </cell>
          <cell r="P28">
            <v>-11196</v>
          </cell>
          <cell r="S28">
            <v>-7.919419412338903</v>
          </cell>
          <cell r="U28">
            <v>-27975.574684628278</v>
          </cell>
          <cell r="W28">
            <v>-19.788344875739725</v>
          </cell>
          <cell r="X28">
            <v>16779.574684628282</v>
          </cell>
          <cell r="Z28">
            <v>11.868925463400819</v>
          </cell>
        </row>
        <row r="29">
          <cell r="B29" t="str">
            <v>Ortho Biotech Zug</v>
          </cell>
          <cell r="D29">
            <v>5198</v>
          </cell>
          <cell r="E29">
            <v>3628</v>
          </cell>
          <cell r="G29">
            <v>7757</v>
          </cell>
          <cell r="I29">
            <v>1570</v>
          </cell>
          <cell r="J29">
            <v>43.274531422271224</v>
          </cell>
          <cell r="K29">
            <v>1624.2342413062252</v>
          </cell>
          <cell r="M29">
            <v>44.769411281869488</v>
          </cell>
          <cell r="N29">
            <v>-54.234241306225016</v>
          </cell>
          <cell r="P29">
            <v>-1.4948798595982862</v>
          </cell>
          <cell r="Q29">
            <v>-2559</v>
          </cell>
          <cell r="T29">
            <v>-32.989557818744359</v>
          </cell>
          <cell r="U29">
            <v>-3252.2973217618205</v>
          </cell>
          <cell r="W29">
            <v>-41.927256951937871</v>
          </cell>
          <cell r="X29">
            <v>693.2973217618204</v>
          </cell>
          <cell r="Z29">
            <v>8.9376991331935187</v>
          </cell>
        </row>
        <row r="30">
          <cell r="A30" t="str">
            <v>OBII Sourcing</v>
          </cell>
          <cell r="B30" t="str">
            <v>OBII Sourcing</v>
          </cell>
          <cell r="C30">
            <v>5198</v>
          </cell>
          <cell r="D30">
            <v>3628</v>
          </cell>
          <cell r="E30">
            <v>7757</v>
          </cell>
          <cell r="G30">
            <v>1570</v>
          </cell>
          <cell r="H30">
            <v>43.274531422271224</v>
          </cell>
          <cell r="I30">
            <v>1624.2342413062252</v>
          </cell>
          <cell r="J30">
            <v>44.769411281869488</v>
          </cell>
          <cell r="L30">
            <v>-54.234241306225016</v>
          </cell>
          <cell r="N30">
            <v>-1.4948798595982862</v>
          </cell>
          <cell r="P30">
            <v>-2559</v>
          </cell>
          <cell r="S30">
            <v>-32.989557818744359</v>
          </cell>
          <cell r="U30">
            <v>-3252.2973217618205</v>
          </cell>
          <cell r="W30">
            <v>-41.927256951937871</v>
          </cell>
          <cell r="X30">
            <v>693.2973217618204</v>
          </cell>
          <cell r="Z30">
            <v>8.9376991331935187</v>
          </cell>
        </row>
        <row r="31">
          <cell r="A31" t="str">
            <v>Ttl Webb</v>
          </cell>
          <cell r="B31" t="str">
            <v>Ttl Webb</v>
          </cell>
          <cell r="C31">
            <v>168537</v>
          </cell>
          <cell r="D31">
            <v>168170</v>
          </cell>
          <cell r="E31">
            <v>178613</v>
          </cell>
          <cell r="G31">
            <v>367</v>
          </cell>
          <cell r="H31">
            <v>0.21823155140631503</v>
          </cell>
          <cell r="I31">
            <v>1408.3858717522235</v>
          </cell>
          <cell r="J31">
            <v>0.83747747621586699</v>
          </cell>
          <cell r="L31">
            <v>-1041.3858717522235</v>
          </cell>
          <cell r="N31">
            <v>-0.61924592480955198</v>
          </cell>
          <cell r="P31">
            <v>-10076</v>
          </cell>
          <cell r="S31">
            <v>-5.6412467177641039</v>
          </cell>
          <cell r="U31">
            <v>-31239.594114009451</v>
          </cell>
          <cell r="W31">
            <v>-17.490101008330559</v>
          </cell>
          <cell r="X31">
            <v>21163.594114009455</v>
          </cell>
          <cell r="Z31">
            <v>11.84885429056645</v>
          </cell>
        </row>
        <row r="32">
          <cell r="B32" t="str">
            <v>Ortho Biotech USA</v>
          </cell>
          <cell r="D32">
            <v>744626</v>
          </cell>
          <cell r="E32">
            <v>707088</v>
          </cell>
          <cell r="G32">
            <v>807250</v>
          </cell>
          <cell r="I32">
            <v>37538</v>
          </cell>
          <cell r="J32">
            <v>5.3088158758174373</v>
          </cell>
          <cell r="K32">
            <v>37538</v>
          </cell>
          <cell r="M32">
            <v>5.3088158758174373</v>
          </cell>
          <cell r="N32">
            <v>0</v>
          </cell>
          <cell r="P32">
            <v>0</v>
          </cell>
          <cell r="Q32">
            <v>-62624</v>
          </cell>
          <cell r="T32">
            <v>-7.7576958810777334</v>
          </cell>
          <cell r="U32">
            <v>-62624</v>
          </cell>
          <cell r="W32">
            <v>-7.7576958810777334</v>
          </cell>
          <cell r="X32">
            <v>0</v>
          </cell>
          <cell r="Z32">
            <v>0</v>
          </cell>
        </row>
        <row r="33">
          <cell r="A33" t="str">
            <v>Total OBI USA</v>
          </cell>
          <cell r="B33" t="str">
            <v>Total OBI USA</v>
          </cell>
          <cell r="C33">
            <v>744626</v>
          </cell>
          <cell r="D33">
            <v>707088</v>
          </cell>
          <cell r="E33">
            <v>807250</v>
          </cell>
          <cell r="G33">
            <v>37538</v>
          </cell>
          <cell r="H33">
            <v>5.3088158758174373</v>
          </cell>
          <cell r="I33">
            <v>37538</v>
          </cell>
          <cell r="J33">
            <v>5.3088158758174373</v>
          </cell>
          <cell r="L33">
            <v>0</v>
          </cell>
          <cell r="N33">
            <v>0</v>
          </cell>
          <cell r="P33">
            <v>-62624</v>
          </cell>
          <cell r="S33">
            <v>-7.7576958810777334</v>
          </cell>
          <cell r="U33">
            <v>-62624</v>
          </cell>
          <cell r="W33">
            <v>-7.7576958810777334</v>
          </cell>
          <cell r="X33">
            <v>0</v>
          </cell>
          <cell r="Z33">
            <v>0</v>
          </cell>
        </row>
        <row r="34">
          <cell r="A34" t="str">
            <v>Centocor USA</v>
          </cell>
          <cell r="B34" t="str">
            <v>Centocor USA</v>
          </cell>
          <cell r="D34">
            <v>504078</v>
          </cell>
          <cell r="E34">
            <v>488337</v>
          </cell>
          <cell r="G34">
            <v>400530</v>
          </cell>
          <cell r="I34">
            <v>15741</v>
          </cell>
          <cell r="J34">
            <v>3.2233887663642116</v>
          </cell>
          <cell r="K34">
            <v>15741</v>
          </cell>
          <cell r="M34">
            <v>3.2233887663642116</v>
          </cell>
          <cell r="N34">
            <v>0</v>
          </cell>
          <cell r="P34">
            <v>0</v>
          </cell>
          <cell r="Q34">
            <v>103548</v>
          </cell>
          <cell r="T34">
            <v>25.852745112725639</v>
          </cell>
          <cell r="U34">
            <v>103548</v>
          </cell>
          <cell r="W34">
            <v>25.852745112725639</v>
          </cell>
          <cell r="X34">
            <v>0</v>
          </cell>
          <cell r="Z34">
            <v>0</v>
          </cell>
        </row>
        <row r="35">
          <cell r="A35" t="str">
            <v>Scios Inc USA</v>
          </cell>
          <cell r="B35" t="str">
            <v>Scios Inc USA</v>
          </cell>
          <cell r="D35">
            <v>47892</v>
          </cell>
          <cell r="E35">
            <v>53446</v>
          </cell>
          <cell r="G35">
            <v>0</v>
          </cell>
          <cell r="I35">
            <v>-5554</v>
          </cell>
          <cell r="J35">
            <v>-10.391797328144294</v>
          </cell>
          <cell r="K35">
            <v>-5554</v>
          </cell>
          <cell r="M35">
            <v>-10.391797328144294</v>
          </cell>
          <cell r="N35">
            <v>0</v>
          </cell>
          <cell r="P35">
            <v>0</v>
          </cell>
          <cell r="Q35">
            <v>47892</v>
          </cell>
          <cell r="T35">
            <v>0</v>
          </cell>
          <cell r="U35">
            <v>47892</v>
          </cell>
          <cell r="W35">
            <v>0</v>
          </cell>
          <cell r="X35">
            <v>0</v>
          </cell>
          <cell r="Z35">
            <v>0</v>
          </cell>
        </row>
        <row r="36">
          <cell r="A36" t="str">
            <v>Ttl Scodari</v>
          </cell>
          <cell r="B36" t="str">
            <v>Ttl Scodari</v>
          </cell>
          <cell r="C36">
            <v>1465133</v>
          </cell>
          <cell r="D36">
            <v>1417041</v>
          </cell>
          <cell r="E36">
            <v>1386393</v>
          </cell>
          <cell r="G36">
            <v>48092</v>
          </cell>
          <cell r="H36">
            <v>3.3938326413985198</v>
          </cell>
          <cell r="I36">
            <v>49133.385871752223</v>
          </cell>
          <cell r="J36">
            <v>3.4673228136484568</v>
          </cell>
          <cell r="L36">
            <v>-1041.3858717522305</v>
          </cell>
          <cell r="N36">
            <v>-7.3490172249937591E-2</v>
          </cell>
          <cell r="P36">
            <v>78740</v>
          </cell>
          <cell r="S36">
            <v>5.6794862639958499</v>
          </cell>
          <cell r="U36">
            <v>57576.405885990564</v>
          </cell>
          <cell r="W36">
            <v>4.1529642666971469</v>
          </cell>
          <cell r="X36">
            <v>21163.59411400944</v>
          </cell>
          <cell r="Z36">
            <v>1.5265219972987034</v>
          </cell>
        </row>
        <row r="37">
          <cell r="B37" t="str">
            <v>Jan-Cil Denmark</v>
          </cell>
          <cell r="D37">
            <v>8480</v>
          </cell>
          <cell r="E37">
            <v>9593</v>
          </cell>
          <cell r="G37">
            <v>6578</v>
          </cell>
          <cell r="I37">
            <v>-1113</v>
          </cell>
          <cell r="J37">
            <v>-11.602209944751383</v>
          </cell>
          <cell r="K37">
            <v>-1029.362709079443</v>
          </cell>
          <cell r="M37">
            <v>-10.730352434894639</v>
          </cell>
          <cell r="N37">
            <v>-83.637290920557135</v>
          </cell>
          <cell r="P37">
            <v>-0.87185750985674304</v>
          </cell>
          <cell r="Q37">
            <v>1902</v>
          </cell>
          <cell r="T37">
            <v>28.914563697172394</v>
          </cell>
          <cell r="U37">
            <v>759.58898066887275</v>
          </cell>
          <cell r="W37">
            <v>11.547415333974957</v>
          </cell>
          <cell r="X37">
            <v>1142.4110193311274</v>
          </cell>
          <cell r="Z37">
            <v>17.367148363197437</v>
          </cell>
        </row>
        <row r="38">
          <cell r="B38" t="str">
            <v>Jan-Cil Finland</v>
          </cell>
          <cell r="D38">
            <v>9567</v>
          </cell>
          <cell r="E38">
            <v>9575</v>
          </cell>
          <cell r="G38">
            <v>8139</v>
          </cell>
          <cell r="I38">
            <v>-8</v>
          </cell>
          <cell r="J38">
            <v>-8.3550913838120119E-2</v>
          </cell>
          <cell r="K38">
            <v>83.438975624282165</v>
          </cell>
          <cell r="M38">
            <v>0.87142533289067536</v>
          </cell>
          <cell r="N38">
            <v>-91.438975624282165</v>
          </cell>
          <cell r="P38">
            <v>-0.95497624672879555</v>
          </cell>
          <cell r="Q38">
            <v>1428</v>
          </cell>
          <cell r="T38">
            <v>17.545152967194987</v>
          </cell>
          <cell r="U38">
            <v>106.94037727982686</v>
          </cell>
          <cell r="W38">
            <v>1.3139252645266846</v>
          </cell>
          <cell r="X38">
            <v>1321.0596227201731</v>
          </cell>
          <cell r="Z38">
            <v>16.231227702668303</v>
          </cell>
        </row>
        <row r="39">
          <cell r="B39" t="str">
            <v>Jan-Cil Norway</v>
          </cell>
          <cell r="D39">
            <v>5660</v>
          </cell>
          <cell r="E39">
            <v>6873</v>
          </cell>
          <cell r="G39">
            <v>5084</v>
          </cell>
          <cell r="I39">
            <v>-1213</v>
          </cell>
          <cell r="J39">
            <v>-17.648770551433149</v>
          </cell>
          <cell r="K39">
            <v>-1191.8192733372393</v>
          </cell>
          <cell r="M39">
            <v>-17.340597604208341</v>
          </cell>
          <cell r="N39">
            <v>-21.180726662760716</v>
          </cell>
          <cell r="P39">
            <v>-0.30817294722480482</v>
          </cell>
          <cell r="Q39">
            <v>576</v>
          </cell>
          <cell r="T39">
            <v>11.329661683713612</v>
          </cell>
          <cell r="U39">
            <v>285.95144574132371</v>
          </cell>
          <cell r="W39">
            <v>5.6245366982951159</v>
          </cell>
          <cell r="X39">
            <v>290.04855425867629</v>
          </cell>
          <cell r="Z39">
            <v>5.7051249854184976</v>
          </cell>
        </row>
        <row r="40">
          <cell r="B40" t="str">
            <v>Jan-Cil Sweden</v>
          </cell>
          <cell r="D40">
            <v>16254</v>
          </cell>
          <cell r="E40">
            <v>19385</v>
          </cell>
          <cell r="G40">
            <v>17091</v>
          </cell>
          <cell r="I40">
            <v>-3131</v>
          </cell>
          <cell r="J40">
            <v>-16.151663657467115</v>
          </cell>
          <cell r="K40">
            <v>-3075.6700813404559</v>
          </cell>
          <cell r="M40">
            <v>-15.866237200621388</v>
          </cell>
          <cell r="N40">
            <v>-55.329918659544205</v>
          </cell>
          <cell r="P40">
            <v>-0.28542645684572565</v>
          </cell>
          <cell r="Q40">
            <v>-837</v>
          </cell>
          <cell r="T40">
            <v>-4.8973143759873619</v>
          </cell>
          <cell r="U40">
            <v>-3159.6140513068322</v>
          </cell>
          <cell r="W40">
            <v>-18.487005156555099</v>
          </cell>
          <cell r="X40">
            <v>2322.6140513068322</v>
          </cell>
          <cell r="Z40">
            <v>13.589690780567736</v>
          </cell>
        </row>
        <row r="41">
          <cell r="A41" t="str">
            <v>Ttl Scandanavia</v>
          </cell>
          <cell r="B41" t="str">
            <v>Ttl Scandanavia</v>
          </cell>
          <cell r="C41">
            <v>39961</v>
          </cell>
          <cell r="D41">
            <v>45426</v>
          </cell>
          <cell r="E41">
            <v>36892</v>
          </cell>
          <cell r="G41">
            <v>-5465</v>
          </cell>
          <cell r="H41">
            <v>-12.030555188658477</v>
          </cell>
          <cell r="I41">
            <v>-5213.4130881328556</v>
          </cell>
          <cell r="J41">
            <v>-11.476716171648077</v>
          </cell>
          <cell r="L41">
            <v>-251.58691186714452</v>
          </cell>
          <cell r="N41">
            <v>-0.55383901701040261</v>
          </cell>
          <cell r="P41">
            <v>3069</v>
          </cell>
          <cell r="S41">
            <v>8.3188767212403771</v>
          </cell>
          <cell r="U41">
            <v>-2007.1332476168088</v>
          </cell>
          <cell r="W41">
            <v>-5.4405650211883572</v>
          </cell>
          <cell r="X41">
            <v>5076.1332476168091</v>
          </cell>
          <cell r="Z41">
            <v>13.759441742428734</v>
          </cell>
        </row>
        <row r="42">
          <cell r="B42" t="str">
            <v>Jan-Cil Poland</v>
          </cell>
          <cell r="D42">
            <v>23683</v>
          </cell>
          <cell r="E42">
            <v>25888</v>
          </cell>
          <cell r="G42">
            <v>22442</v>
          </cell>
          <cell r="I42">
            <v>-2205</v>
          </cell>
          <cell r="J42">
            <v>-8.5174598269468476</v>
          </cell>
          <cell r="K42">
            <v>-1930.9989462224519</v>
          </cell>
          <cell r="M42">
            <v>-7.4590503176083596</v>
          </cell>
          <cell r="N42">
            <v>-274.00105377754807</v>
          </cell>
          <cell r="P42">
            <v>-1.058409509338486</v>
          </cell>
          <cell r="Q42">
            <v>1241</v>
          </cell>
          <cell r="T42">
            <v>5.5298101773460475</v>
          </cell>
          <cell r="U42">
            <v>-144.43629168911255</v>
          </cell>
          <cell r="W42">
            <v>-0.64359812712375242</v>
          </cell>
          <cell r="X42">
            <v>1385.4362916891125</v>
          </cell>
          <cell r="Z42">
            <v>6.1734083044697989</v>
          </cell>
        </row>
        <row r="43">
          <cell r="B43" t="str">
            <v>Jan-Cil Czech Rep</v>
          </cell>
          <cell r="D43">
            <v>8042</v>
          </cell>
          <cell r="E43">
            <v>8026</v>
          </cell>
          <cell r="G43">
            <v>8049</v>
          </cell>
          <cell r="I43">
            <v>16</v>
          </cell>
          <cell r="J43">
            <v>0.19935210565661599</v>
          </cell>
          <cell r="K43">
            <v>123.52768583598174</v>
          </cell>
          <cell r="M43">
            <v>1.5390940173932439</v>
          </cell>
          <cell r="N43">
            <v>-107.52768583598174</v>
          </cell>
          <cell r="P43">
            <v>-1.3397419117366278</v>
          </cell>
          <cell r="Q43">
            <v>-7</v>
          </cell>
          <cell r="T43">
            <v>-8.6967325133556969E-2</v>
          </cell>
          <cell r="U43">
            <v>-660.96869091017868</v>
          </cell>
          <cell r="W43">
            <v>-8.2118112922124329</v>
          </cell>
          <cell r="X43">
            <v>653.96869091017868</v>
          </cell>
          <cell r="Z43">
            <v>8.1248439670788759</v>
          </cell>
        </row>
        <row r="44">
          <cell r="B44" t="str">
            <v>Jan-Cil E Europe</v>
          </cell>
          <cell r="D44">
            <v>21672</v>
          </cell>
          <cell r="E44">
            <v>19318</v>
          </cell>
          <cell r="G44">
            <v>28321</v>
          </cell>
          <cell r="I44">
            <v>2354</v>
          </cell>
          <cell r="J44">
            <v>12.185526452013667</v>
          </cell>
          <cell r="K44">
            <v>2584.3715857525799</v>
          </cell>
          <cell r="M44">
            <v>13.378049413772544</v>
          </cell>
          <cell r="N44">
            <v>-230.37158575257985</v>
          </cell>
          <cell r="P44">
            <v>-1.1925229617588775</v>
          </cell>
          <cell r="Q44">
            <v>-6649</v>
          </cell>
          <cell r="T44">
            <v>-23.477278344691218</v>
          </cell>
          <cell r="U44">
            <v>-9534.7832636507646</v>
          </cell>
          <cell r="W44">
            <v>-33.666831198230163</v>
          </cell>
          <cell r="X44">
            <v>2885.7832636507646</v>
          </cell>
          <cell r="Z44">
            <v>10.189552853538954</v>
          </cell>
        </row>
        <row r="45">
          <cell r="B45" t="str">
            <v>Jan-Cil Russia</v>
          </cell>
          <cell r="D45">
            <v>11105</v>
          </cell>
          <cell r="E45">
            <v>11570</v>
          </cell>
          <cell r="G45">
            <v>0</v>
          </cell>
          <cell r="I45">
            <v>-465</v>
          </cell>
          <cell r="J45">
            <v>-4.0190146931719966</v>
          </cell>
          <cell r="K45">
            <v>-465</v>
          </cell>
          <cell r="M45">
            <v>-4.0190146931719966</v>
          </cell>
          <cell r="N45">
            <v>0</v>
          </cell>
          <cell r="P45">
            <v>0</v>
          </cell>
          <cell r="Q45">
            <v>11105</v>
          </cell>
          <cell r="T45">
            <v>0</v>
          </cell>
          <cell r="U45">
            <v>11105</v>
          </cell>
          <cell r="W45">
            <v>0</v>
          </cell>
          <cell r="X45">
            <v>0</v>
          </cell>
          <cell r="Z45">
            <v>0</v>
          </cell>
        </row>
        <row r="46">
          <cell r="B46" t="str">
            <v>Jan-Cil Hungary</v>
          </cell>
          <cell r="D46">
            <v>11162</v>
          </cell>
          <cell r="E46">
            <v>9223</v>
          </cell>
          <cell r="G46">
            <v>6892</v>
          </cell>
          <cell r="I46">
            <v>1939</v>
          </cell>
          <cell r="J46">
            <v>21.023528136181284</v>
          </cell>
          <cell r="K46">
            <v>1831.2702065686428</v>
          </cell>
          <cell r="M46">
            <v>19.855472260312727</v>
          </cell>
          <cell r="N46">
            <v>107.72979343135725</v>
          </cell>
          <cell r="P46">
            <v>1.1680558758685584</v>
          </cell>
          <cell r="Q46">
            <v>4270</v>
          </cell>
          <cell r="T46">
            <v>61.955890887986079</v>
          </cell>
          <cell r="U46">
            <v>3214.407854285012</v>
          </cell>
          <cell r="W46">
            <v>46.639696086549804</v>
          </cell>
          <cell r="X46">
            <v>1055.592145714988</v>
          </cell>
          <cell r="Z46">
            <v>15.316194801436286</v>
          </cell>
        </row>
        <row r="47">
          <cell r="A47" t="str">
            <v>Ttl New Europe</v>
          </cell>
          <cell r="B47" t="str">
            <v>Ttl New Europe</v>
          </cell>
          <cell r="C47">
            <v>75664</v>
          </cell>
          <cell r="D47">
            <v>74025</v>
          </cell>
          <cell r="E47">
            <v>65704</v>
          </cell>
          <cell r="G47">
            <v>1639</v>
          </cell>
          <cell r="H47">
            <v>2.2141168524147248</v>
          </cell>
          <cell r="I47">
            <v>2143.1705319347525</v>
          </cell>
          <cell r="J47">
            <v>2.8951982869770378</v>
          </cell>
          <cell r="L47">
            <v>-504.17053193475238</v>
          </cell>
          <cell r="N47">
            <v>-0.68108143456231296</v>
          </cell>
          <cell r="P47">
            <v>9960</v>
          </cell>
          <cell r="S47">
            <v>15.158894435650797</v>
          </cell>
          <cell r="U47">
            <v>3979.2196080349563</v>
          </cell>
          <cell r="W47">
            <v>6.0562821259511708</v>
          </cell>
          <cell r="X47">
            <v>5980.7803919650432</v>
          </cell>
          <cell r="Z47">
            <v>9.1026123096996283</v>
          </cell>
        </row>
        <row r="48">
          <cell r="B48" t="str">
            <v>Jan-Cil Greece</v>
          </cell>
          <cell r="D48">
            <v>51998</v>
          </cell>
          <cell r="E48">
            <v>50655</v>
          </cell>
          <cell r="G48">
            <v>41710</v>
          </cell>
          <cell r="I48">
            <v>1343</v>
          </cell>
          <cell r="J48">
            <v>2.6512683841674072</v>
          </cell>
          <cell r="K48">
            <v>1853.4469249271867</v>
          </cell>
          <cell r="M48">
            <v>3.6589614547965388</v>
          </cell>
          <cell r="N48">
            <v>-510.44692492718661</v>
          </cell>
          <cell r="P48">
            <v>-1.0076930706291303</v>
          </cell>
          <cell r="Q48">
            <v>10288</v>
          </cell>
          <cell r="T48">
            <v>24.665547830256532</v>
          </cell>
          <cell r="U48">
            <v>3171.707843439739</v>
          </cell>
          <cell r="W48">
            <v>7.6041904661705555</v>
          </cell>
          <cell r="X48">
            <v>7116.2921565602601</v>
          </cell>
          <cell r="Z48">
            <v>17.061357364085971</v>
          </cell>
        </row>
        <row r="49">
          <cell r="B49" t="str">
            <v>Jan-Cil Italy</v>
          </cell>
          <cell r="D49">
            <v>58174</v>
          </cell>
          <cell r="E49">
            <v>57283</v>
          </cell>
          <cell r="G49">
            <v>44788</v>
          </cell>
          <cell r="I49">
            <v>891</v>
          </cell>
          <cell r="J49">
            <v>1.5554352949391617</v>
          </cell>
          <cell r="K49">
            <v>1555.2936775466578</v>
          </cell>
          <cell r="M49">
            <v>2.7151051403499431</v>
          </cell>
          <cell r="N49">
            <v>-664.29367754665782</v>
          </cell>
          <cell r="P49">
            <v>-1.159669845410781</v>
          </cell>
          <cell r="Q49">
            <v>13386</v>
          </cell>
          <cell r="T49">
            <v>29.887469857997679</v>
          </cell>
          <cell r="U49">
            <v>5861.4586606376106</v>
          </cell>
          <cell r="W49">
            <v>13.087118559966086</v>
          </cell>
          <cell r="X49">
            <v>7524.5413393623894</v>
          </cell>
          <cell r="Z49">
            <v>16.800351298031593</v>
          </cell>
        </row>
        <row r="50">
          <cell r="A50" t="str">
            <v>Ttl Cermak</v>
          </cell>
          <cell r="B50" t="str">
            <v>Ttl Cermak</v>
          </cell>
          <cell r="C50">
            <v>225797</v>
          </cell>
          <cell r="D50">
            <v>227389</v>
          </cell>
          <cell r="E50">
            <v>189094</v>
          </cell>
          <cell r="G50">
            <v>-1592</v>
          </cell>
          <cell r="H50">
            <v>-0.70012181767807591</v>
          </cell>
          <cell r="I50">
            <v>338.49804627574139</v>
          </cell>
          <cell r="J50">
            <v>0.14886298205970447</v>
          </cell>
          <cell r="L50">
            <v>-1930.4980462757414</v>
          </cell>
          <cell r="N50">
            <v>-0.8489847997377804</v>
          </cell>
          <cell r="P50">
            <v>36703</v>
          </cell>
          <cell r="S50">
            <v>19.409923107026135</v>
          </cell>
          <cell r="U50">
            <v>11005.252864495498</v>
          </cell>
          <cell r="W50">
            <v>5.8199905150324698</v>
          </cell>
          <cell r="X50">
            <v>25697.747135504502</v>
          </cell>
          <cell r="Z50">
            <v>13.589932591993666</v>
          </cell>
        </row>
        <row r="51">
          <cell r="B51" t="str">
            <v>Jan-Cil France</v>
          </cell>
          <cell r="D51">
            <v>132979</v>
          </cell>
          <cell r="E51">
            <v>134759</v>
          </cell>
          <cell r="G51">
            <v>102977</v>
          </cell>
          <cell r="I51">
            <v>-1780</v>
          </cell>
          <cell r="J51">
            <v>-1.320876527727276</v>
          </cell>
          <cell r="K51">
            <v>-397.16648882681562</v>
          </cell>
          <cell r="M51">
            <v>-0.29472353521977424</v>
          </cell>
          <cell r="N51">
            <v>-1382.8335111731844</v>
          </cell>
          <cell r="P51">
            <v>-1.0261529925075021</v>
          </cell>
          <cell r="Q51">
            <v>30002</v>
          </cell>
          <cell r="T51">
            <v>29.134661137923999</v>
          </cell>
          <cell r="U51">
            <v>12172.795823487693</v>
          </cell>
          <cell r="W51">
            <v>11.820887988082477</v>
          </cell>
          <cell r="X51">
            <v>17829.204176512307</v>
          </cell>
          <cell r="Z51">
            <v>17.31377314984152</v>
          </cell>
        </row>
        <row r="52">
          <cell r="A52" t="str">
            <v>Ttl Pharm France</v>
          </cell>
          <cell r="B52" t="str">
            <v>Ttl Pharm France</v>
          </cell>
          <cell r="C52">
            <v>132979</v>
          </cell>
          <cell r="D52">
            <v>134759</v>
          </cell>
          <cell r="E52">
            <v>102977</v>
          </cell>
          <cell r="G52">
            <v>-1780</v>
          </cell>
          <cell r="H52">
            <v>-1.320876527727276</v>
          </cell>
          <cell r="I52">
            <v>-397.16648882681562</v>
          </cell>
          <cell r="J52">
            <v>-0.29472353521977424</v>
          </cell>
          <cell r="L52">
            <v>-1382.8335111731844</v>
          </cell>
          <cell r="N52">
            <v>-1.0261529925075021</v>
          </cell>
          <cell r="P52">
            <v>30002</v>
          </cell>
          <cell r="S52">
            <v>29.134661137923999</v>
          </cell>
          <cell r="U52">
            <v>12172.795823487693</v>
          </cell>
          <cell r="W52">
            <v>11.820887988082477</v>
          </cell>
          <cell r="X52">
            <v>17829.204176512307</v>
          </cell>
          <cell r="Z52">
            <v>17.31377314984152</v>
          </cell>
        </row>
        <row r="55">
          <cell r="B55" t="str">
            <v>Report Name : BRDMAF116
Responsibility: 
USD in Thousands
Exchange Rate: as Reported</v>
          </cell>
          <cell r="G55" t="str">
            <v>Johnson &amp; Johnson
Worldwide Company Account Comparison
Report Level:  A00007 : Pharmaceutical Grp w/aj
Acct Code: 500000 : Sales To Trade Cust EB
 Company Composite QTD
Elimination: Exclude All
Non-Operating Co's: Excluded</v>
          </cell>
          <cell r="S55" t="str">
            <v xml:space="preserve">Page 2 of 3
Date : 09/29/03
Time : 14:03:19
</v>
          </cell>
        </row>
        <row r="59">
          <cell r="G59" t="str">
            <v>2003 SEP ACTUAL vs 2003 SEP USEP</v>
          </cell>
          <cell r="O59" t="str">
            <v xml:space="preserve">2003 SEP ACTUAL vs 2002 SEP ACTUAL </v>
          </cell>
        </row>
        <row r="60">
          <cell r="C60" t="str">
            <v xml:space="preserve">2003      </v>
          </cell>
          <cell r="D60" t="str">
            <v xml:space="preserve">2003        </v>
          </cell>
          <cell r="E60" t="str">
            <v xml:space="preserve">2002       </v>
          </cell>
          <cell r="G60" t="str">
            <v xml:space="preserve">Total Change  </v>
          </cell>
          <cell r="I60" t="str">
            <v>Operations Change</v>
          </cell>
          <cell r="L60" t="str">
            <v xml:space="preserve">Currency Change  </v>
          </cell>
          <cell r="O60" t="str">
            <v xml:space="preserve">Total Change     </v>
          </cell>
          <cell r="R60" t="str">
            <v>Operations  Change</v>
          </cell>
          <cell r="V60" t="str">
            <v xml:space="preserve">Currency Change  </v>
          </cell>
        </row>
        <row r="62">
          <cell r="C62" t="str">
            <v>SEP ACTUAL</v>
          </cell>
          <cell r="D62" t="str">
            <v>SEP USEP</v>
          </cell>
          <cell r="E62" t="str">
            <v>SEP ACTUAL</v>
          </cell>
          <cell r="G62" t="str">
            <v xml:space="preserve">$       </v>
          </cell>
          <cell r="H62" t="str">
            <v xml:space="preserve">%   </v>
          </cell>
          <cell r="I62" t="str">
            <v xml:space="preserve">$       </v>
          </cell>
          <cell r="J62" t="str">
            <v xml:space="preserve">%   </v>
          </cell>
          <cell r="L62" t="str">
            <v xml:space="preserve">$       </v>
          </cell>
          <cell r="M62" t="str">
            <v xml:space="preserve">%   </v>
          </cell>
          <cell r="O62" t="str">
            <v xml:space="preserve">$       </v>
          </cell>
          <cell r="P62" t="str">
            <v xml:space="preserve">%   </v>
          </cell>
          <cell r="R62" t="str">
            <v xml:space="preserve">$       </v>
          </cell>
          <cell r="T62" t="str">
            <v xml:space="preserve">%   </v>
          </cell>
          <cell r="V62" t="str">
            <v xml:space="preserve">$       </v>
          </cell>
          <cell r="W62" t="str">
            <v xml:space="preserve">%   </v>
          </cell>
        </row>
        <row r="65">
          <cell r="B65" t="str">
            <v>Jan-Cil UK</v>
          </cell>
          <cell r="D65">
            <v>77242</v>
          </cell>
          <cell r="E65">
            <v>80278</v>
          </cell>
          <cell r="G65">
            <v>62008</v>
          </cell>
          <cell r="I65">
            <v>-3036</v>
          </cell>
          <cell r="J65">
            <v>-3.7818580432995339</v>
          </cell>
          <cell r="K65">
            <v>-3073.0932739732016</v>
          </cell>
          <cell r="M65">
            <v>-3.828064069823863</v>
          </cell>
          <cell r="N65">
            <v>37.093273973201285</v>
          </cell>
          <cell r="P65">
            <v>4.6206026524328647E-2</v>
          </cell>
          <cell r="Q65">
            <v>15234</v>
          </cell>
          <cell r="T65">
            <v>24.567797703522125</v>
          </cell>
          <cell r="U65">
            <v>11623.547978997936</v>
          </cell>
          <cell r="W65">
            <v>18.745239290088275</v>
          </cell>
          <cell r="X65">
            <v>3610.4520210020642</v>
          </cell>
          <cell r="Z65">
            <v>5.8225584134338462</v>
          </cell>
        </row>
        <row r="66">
          <cell r="B66" t="str">
            <v>Jan-Cil So. Africa</v>
          </cell>
          <cell r="D66">
            <v>11051</v>
          </cell>
          <cell r="E66">
            <v>11934</v>
          </cell>
          <cell r="G66">
            <v>7581</v>
          </cell>
          <cell r="I66">
            <v>-883</v>
          </cell>
          <cell r="J66">
            <v>-7.399027987263282</v>
          </cell>
          <cell r="K66">
            <v>-1095.7445346396614</v>
          </cell>
          <cell r="M66">
            <v>-9.1817038263755766</v>
          </cell>
          <cell r="N66">
            <v>212.74453463966142</v>
          </cell>
          <cell r="P66">
            <v>1.7826758391122939</v>
          </cell>
          <cell r="Q66">
            <v>3470</v>
          </cell>
          <cell r="T66">
            <v>45.772325550718904</v>
          </cell>
          <cell r="U66">
            <v>200.32643475654274</v>
          </cell>
          <cell r="W66">
            <v>2.6424803423894305</v>
          </cell>
          <cell r="X66">
            <v>3269.6735652434572</v>
          </cell>
          <cell r="Z66">
            <v>43.129845208329492</v>
          </cell>
        </row>
        <row r="67">
          <cell r="A67" t="str">
            <v>Ttl McDonald</v>
          </cell>
          <cell r="B67" t="str">
            <v>Ttl McDonald</v>
          </cell>
          <cell r="C67">
            <v>88293</v>
          </cell>
          <cell r="D67">
            <v>92212</v>
          </cell>
          <cell r="E67">
            <v>69589</v>
          </cell>
          <cell r="G67">
            <v>-3919</v>
          </cell>
          <cell r="H67">
            <v>-4.2499891554244567</v>
          </cell>
          <cell r="I67">
            <v>-4168.8378086128632</v>
          </cell>
          <cell r="J67">
            <v>-4.520927654332259</v>
          </cell>
          <cell r="L67">
            <v>249.83780861286215</v>
          </cell>
          <cell r="N67">
            <v>0.27093849890780181</v>
          </cell>
          <cell r="P67">
            <v>18704</v>
          </cell>
          <cell r="S67">
            <v>26.877811148313672</v>
          </cell>
          <cell r="U67">
            <v>11823.87441375448</v>
          </cell>
          <cell r="W67">
            <v>16.991010667999944</v>
          </cell>
          <cell r="X67">
            <v>6880.1255862455191</v>
          </cell>
          <cell r="Z67">
            <v>9.8868004803137222</v>
          </cell>
        </row>
        <row r="68">
          <cell r="B68" t="str">
            <v>Jan-Cil Austria</v>
          </cell>
          <cell r="D68">
            <v>21899</v>
          </cell>
          <cell r="E68">
            <v>23813</v>
          </cell>
          <cell r="G68">
            <v>21293</v>
          </cell>
          <cell r="I68">
            <v>-1914</v>
          </cell>
          <cell r="J68">
            <v>-8.0376265065300458</v>
          </cell>
          <cell r="K68">
            <v>-1688.7718295739346</v>
          </cell>
          <cell r="M68">
            <v>-7.0918062804935733</v>
          </cell>
          <cell r="N68">
            <v>-225.22817042606533</v>
          </cell>
          <cell r="P68">
            <v>-0.94582022603647264</v>
          </cell>
          <cell r="Q68">
            <v>606</v>
          </cell>
          <cell r="T68">
            <v>2.8460057295824921</v>
          </cell>
          <cell r="U68">
            <v>-2340.0512043208</v>
          </cell>
          <cell r="W68">
            <v>-10.989767549527075</v>
          </cell>
          <cell r="X68">
            <v>2946.0512043208</v>
          </cell>
          <cell r="Z68">
            <v>13.835773279109567</v>
          </cell>
        </row>
        <row r="69">
          <cell r="B69" t="str">
            <v>Jan-Cil Germany</v>
          </cell>
          <cell r="D69">
            <v>104363</v>
          </cell>
          <cell r="E69">
            <v>109542</v>
          </cell>
          <cell r="G69">
            <v>77741</v>
          </cell>
          <cell r="I69">
            <v>-5179</v>
          </cell>
          <cell r="J69">
            <v>-4.7278669368826565</v>
          </cell>
          <cell r="K69">
            <v>-4131.8642411612118</v>
          </cell>
          <cell r="M69">
            <v>-3.7719452275485312</v>
          </cell>
          <cell r="N69">
            <v>-1047.1357588387887</v>
          </cell>
          <cell r="P69">
            <v>-0.9559217093341249</v>
          </cell>
          <cell r="Q69">
            <v>26622</v>
          </cell>
          <cell r="T69">
            <v>34.244478460529194</v>
          </cell>
          <cell r="U69">
            <v>12447.556783794314</v>
          </cell>
          <cell r="W69">
            <v>16.011572765714764</v>
          </cell>
          <cell r="X69">
            <v>14174.443216205687</v>
          </cell>
          <cell r="Z69">
            <v>18.232905694814427</v>
          </cell>
        </row>
        <row r="70">
          <cell r="B70" t="str">
            <v>Jan-Cil Switzerland</v>
          </cell>
          <cell r="D70">
            <v>17043</v>
          </cell>
          <cell r="E70">
            <v>17791</v>
          </cell>
          <cell r="G70">
            <v>17122</v>
          </cell>
          <cell r="I70">
            <v>-748</v>
          </cell>
          <cell r="J70">
            <v>-4.2043729975830475</v>
          </cell>
          <cell r="K70">
            <v>-585.43417475728143</v>
          </cell>
          <cell r="M70">
            <v>-3.2906198345077922</v>
          </cell>
          <cell r="N70">
            <v>-162.56582524271857</v>
          </cell>
          <cell r="P70">
            <v>-0.91375316307525511</v>
          </cell>
          <cell r="Q70">
            <v>-79</v>
          </cell>
          <cell r="T70">
            <v>-0.46139469688120555</v>
          </cell>
          <cell r="U70">
            <v>-1544.0367269158305</v>
          </cell>
          <cell r="W70">
            <v>-9.0178526277060538</v>
          </cell>
          <cell r="X70">
            <v>1465.0367269158305</v>
          </cell>
          <cell r="Z70">
            <v>8.5564579308248465</v>
          </cell>
        </row>
        <row r="71">
          <cell r="A71" t="str">
            <v>Ttl Peeters</v>
          </cell>
          <cell r="B71" t="str">
            <v>Ttl Peeters</v>
          </cell>
          <cell r="C71">
            <v>143305</v>
          </cell>
          <cell r="D71">
            <v>151146</v>
          </cell>
          <cell r="E71">
            <v>116156</v>
          </cell>
          <cell r="G71">
            <v>-7841</v>
          </cell>
          <cell r="H71">
            <v>-5.1876993106003466</v>
          </cell>
          <cell r="I71">
            <v>-6406.0702454924285</v>
          </cell>
          <cell r="J71">
            <v>-4.238332635658522</v>
          </cell>
          <cell r="L71">
            <v>-1434.9297545075708</v>
          </cell>
          <cell r="N71">
            <v>-0.94936667494182536</v>
          </cell>
          <cell r="P71">
            <v>27149</v>
          </cell>
          <cell r="S71">
            <v>23.372877853920585</v>
          </cell>
          <cell r="U71">
            <v>8563.4688525576839</v>
          </cell>
          <cell r="W71">
            <v>7.3723861466972727</v>
          </cell>
          <cell r="X71">
            <v>18585.531147442318</v>
          </cell>
          <cell r="Z71">
            <v>16.000491707223311</v>
          </cell>
        </row>
        <row r="72">
          <cell r="B72" t="str">
            <v>Jan-Cil Portugal</v>
          </cell>
          <cell r="D72">
            <v>18416</v>
          </cell>
          <cell r="E72">
            <v>20872</v>
          </cell>
          <cell r="G72">
            <v>15650</v>
          </cell>
          <cell r="I72">
            <v>-2456</v>
          </cell>
          <cell r="J72">
            <v>-11.766960521272518</v>
          </cell>
          <cell r="K72">
            <v>-2273.9149519890257</v>
          </cell>
          <cell r="M72">
            <v>-10.894571444945502</v>
          </cell>
          <cell r="N72">
            <v>-182.08504801097442</v>
          </cell>
          <cell r="P72">
            <v>-0.87238907632701745</v>
          </cell>
          <cell r="Q72">
            <v>2766</v>
          </cell>
          <cell r="T72">
            <v>17.6741214057508</v>
          </cell>
          <cell r="U72">
            <v>260.499992736992</v>
          </cell>
          <cell r="W72">
            <v>1.6645366948050608</v>
          </cell>
          <cell r="X72">
            <v>2505.5000072630082</v>
          </cell>
          <cell r="Z72">
            <v>16.009584710945738</v>
          </cell>
        </row>
        <row r="73">
          <cell r="B73" t="str">
            <v>Jan-Cil Spain</v>
          </cell>
          <cell r="D73">
            <v>84121</v>
          </cell>
          <cell r="E73">
            <v>84059</v>
          </cell>
          <cell r="G73">
            <v>63376</v>
          </cell>
          <cell r="I73">
            <v>62</v>
          </cell>
          <cell r="J73">
            <v>7.3757717793454594E-2</v>
          </cell>
          <cell r="K73">
            <v>903.35567036488135</v>
          </cell>
          <cell r="M73">
            <v>1.0746685903530631</v>
          </cell>
          <cell r="N73">
            <v>-841.35567036488135</v>
          </cell>
          <cell r="P73">
            <v>-1.0009108725596085</v>
          </cell>
          <cell r="Q73">
            <v>20745</v>
          </cell>
          <cell r="T73">
            <v>32.73321131027518</v>
          </cell>
          <cell r="U73">
            <v>9308.3874172519481</v>
          </cell>
          <cell r="W73">
            <v>14.687559040097115</v>
          </cell>
          <cell r="X73">
            <v>11436.612582748054</v>
          </cell>
          <cell r="Z73">
            <v>18.045652270178067</v>
          </cell>
        </row>
        <row r="74">
          <cell r="A74" t="str">
            <v>Ttl Sotoca</v>
          </cell>
          <cell r="B74" t="str">
            <v>Ttl Sotoca</v>
          </cell>
          <cell r="C74">
            <v>102537</v>
          </cell>
          <cell r="D74">
            <v>104931</v>
          </cell>
          <cell r="E74">
            <v>79026</v>
          </cell>
          <cell r="G74">
            <v>-2394</v>
          </cell>
          <cell r="H74">
            <v>-2.2814992709494812</v>
          </cell>
          <cell r="I74">
            <v>-1370.559281624144</v>
          </cell>
          <cell r="J74">
            <v>-1.3061528829651337</v>
          </cell>
          <cell r="L74">
            <v>-1023.4407183758557</v>
          </cell>
          <cell r="N74">
            <v>-0.97534638798434714</v>
          </cell>
          <cell r="P74">
            <v>23511</v>
          </cell>
          <cell r="S74">
            <v>29.750968035836308</v>
          </cell>
          <cell r="U74">
            <v>9568.8874099889399</v>
          </cell>
          <cell r="W74">
            <v>12.108530622818996</v>
          </cell>
          <cell r="X74">
            <v>13942.11259001106</v>
          </cell>
          <cell r="Z74">
            <v>17.642437413017309</v>
          </cell>
        </row>
        <row r="75">
          <cell r="B75" t="str">
            <v>Jan-Cil Egypt</v>
          </cell>
          <cell r="D75">
            <v>549</v>
          </cell>
          <cell r="E75">
            <v>1036</v>
          </cell>
          <cell r="G75">
            <v>2018</v>
          </cell>
          <cell r="I75">
            <v>-487</v>
          </cell>
          <cell r="J75">
            <v>-47.007722007722016</v>
          </cell>
          <cell r="K75">
            <v>-486.62046204620469</v>
          </cell>
          <cell r="M75">
            <v>-46.971087070096978</v>
          </cell>
          <cell r="N75">
            <v>-0.37953795379529764</v>
          </cell>
          <cell r="P75">
            <v>-3.6634937625030943E-2</v>
          </cell>
          <cell r="Q75">
            <v>-1469</v>
          </cell>
          <cell r="T75">
            <v>-72.794846382556983</v>
          </cell>
          <cell r="U75">
            <v>-1292.7463652969648</v>
          </cell>
          <cell r="W75">
            <v>-64.060771322941761</v>
          </cell>
          <cell r="X75">
            <v>-176.25363470303535</v>
          </cell>
          <cell r="Z75">
            <v>-8.7340750596152166</v>
          </cell>
        </row>
        <row r="76">
          <cell r="B76" t="str">
            <v>Jan-Cil Israel</v>
          </cell>
          <cell r="D76">
            <v>3250</v>
          </cell>
          <cell r="E76">
            <v>3331</v>
          </cell>
          <cell r="G76">
            <v>2822</v>
          </cell>
          <cell r="I76">
            <v>-81</v>
          </cell>
          <cell r="J76">
            <v>-2.431702191534074</v>
          </cell>
          <cell r="K76">
            <v>-45.154435186161791</v>
          </cell>
          <cell r="M76">
            <v>-1.3555819629589252</v>
          </cell>
          <cell r="N76">
            <v>-35.845564813838209</v>
          </cell>
          <cell r="P76">
            <v>-1.0761202285751483</v>
          </cell>
          <cell r="Q76">
            <v>428</v>
          </cell>
          <cell r="T76">
            <v>15.166548547129693</v>
          </cell>
          <cell r="U76">
            <v>215.10492918687407</v>
          </cell>
          <cell r="W76">
            <v>7.6224283907467774</v>
          </cell>
          <cell r="X76">
            <v>212.89507081312593</v>
          </cell>
          <cell r="Z76">
            <v>7.5441201563829168</v>
          </cell>
        </row>
        <row r="77">
          <cell r="B77" t="str">
            <v>Jan-Cil ME/W Africa</v>
          </cell>
          <cell r="D77">
            <v>36773</v>
          </cell>
          <cell r="E77">
            <v>31690</v>
          </cell>
          <cell r="G77">
            <v>33807</v>
          </cell>
          <cell r="I77">
            <v>5083</v>
          </cell>
          <cell r="J77">
            <v>16.039760176711901</v>
          </cell>
          <cell r="K77">
            <v>5546.9504859183726</v>
          </cell>
          <cell r="M77">
            <v>17.503788216845606</v>
          </cell>
          <cell r="N77">
            <v>-463.95048591837286</v>
          </cell>
          <cell r="P77">
            <v>-1.4640280401337078</v>
          </cell>
          <cell r="Q77">
            <v>2966</v>
          </cell>
          <cell r="T77">
            <v>8.7733309669595059</v>
          </cell>
          <cell r="U77">
            <v>-1583.5923123299494</v>
          </cell>
          <cell r="W77">
            <v>-4.6842142524623585</v>
          </cell>
          <cell r="X77">
            <v>4549.5923123299499</v>
          </cell>
          <cell r="Z77">
            <v>13.457545219421863</v>
          </cell>
        </row>
        <row r="78">
          <cell r="B78" t="str">
            <v>Jan-Cil Pakistan</v>
          </cell>
          <cell r="D78">
            <v>2390</v>
          </cell>
          <cell r="E78">
            <v>2501</v>
          </cell>
          <cell r="G78">
            <v>2003</v>
          </cell>
          <cell r="I78">
            <v>-111</v>
          </cell>
          <cell r="J78">
            <v>-4.4382247101159535</v>
          </cell>
          <cell r="K78">
            <v>-107.75853120667794</v>
          </cell>
          <cell r="M78">
            <v>-4.3086178011466592</v>
          </cell>
          <cell r="N78">
            <v>-3.2414687933220558</v>
          </cell>
          <cell r="P78">
            <v>-0.12960690896929464</v>
          </cell>
          <cell r="Q78">
            <v>387</v>
          </cell>
          <cell r="T78">
            <v>19.321018472291566</v>
          </cell>
          <cell r="U78">
            <v>317.67292217982441</v>
          </cell>
          <cell r="W78">
            <v>15.859856324504465</v>
          </cell>
          <cell r="X78">
            <v>69.327077820175617</v>
          </cell>
          <cell r="Z78">
            <v>3.4611621477870997</v>
          </cell>
        </row>
        <row r="79">
          <cell r="B79" t="str">
            <v>Jan-Cil Turkey</v>
          </cell>
          <cell r="D79">
            <v>9433</v>
          </cell>
          <cell r="E79">
            <v>8123</v>
          </cell>
          <cell r="G79">
            <v>3937</v>
          </cell>
          <cell r="I79">
            <v>1310</v>
          </cell>
          <cell r="J79">
            <v>16.127046657638804</v>
          </cell>
          <cell r="K79">
            <v>1310</v>
          </cell>
          <cell r="M79">
            <v>16.127046657638804</v>
          </cell>
          <cell r="N79">
            <v>0</v>
          </cell>
          <cell r="P79">
            <v>0</v>
          </cell>
          <cell r="Q79">
            <v>5496</v>
          </cell>
          <cell r="T79">
            <v>139.59867919735839</v>
          </cell>
          <cell r="U79">
            <v>5496</v>
          </cell>
          <cell r="W79">
            <v>139.59867919735839</v>
          </cell>
          <cell r="X79">
            <v>0</v>
          </cell>
          <cell r="Z79">
            <v>0</v>
          </cell>
        </row>
        <row r="80">
          <cell r="A80" t="str">
            <v>Ttl MEWA</v>
          </cell>
          <cell r="B80" t="str">
            <v>Ttl MEWA</v>
          </cell>
          <cell r="C80">
            <v>52395</v>
          </cell>
          <cell r="D80">
            <v>46681</v>
          </cell>
          <cell r="E80">
            <v>44587</v>
          </cell>
          <cell r="G80">
            <v>5714</v>
          </cell>
          <cell r="H80">
            <v>12.24052612411902</v>
          </cell>
          <cell r="I80">
            <v>6217.4170574793288</v>
          </cell>
          <cell r="J80">
            <v>13.318945732694951</v>
          </cell>
          <cell r="L80">
            <v>-503.41705747933014</v>
          </cell>
          <cell r="N80">
            <v>-1.0784196085759323</v>
          </cell>
          <cell r="P80">
            <v>7808</v>
          </cell>
          <cell r="S80">
            <v>17.511830802700338</v>
          </cell>
          <cell r="U80">
            <v>3152.4391737397841</v>
          </cell>
          <cell r="W80">
            <v>7.0703101212007651</v>
          </cell>
          <cell r="X80">
            <v>4655.5608262602154</v>
          </cell>
          <cell r="Z80">
            <v>10.441520681499576</v>
          </cell>
        </row>
        <row r="81">
          <cell r="B81" t="str">
            <v>Jan-Cil Belgium</v>
          </cell>
          <cell r="D81">
            <v>46053</v>
          </cell>
          <cell r="E81">
            <v>47329</v>
          </cell>
          <cell r="G81">
            <v>40611</v>
          </cell>
          <cell r="I81">
            <v>-1276</v>
          </cell>
          <cell r="J81">
            <v>-2.6960214667539986</v>
          </cell>
          <cell r="K81">
            <v>-786.5462495874782</v>
          </cell>
          <cell r="M81">
            <v>-1.6618695716948981</v>
          </cell>
          <cell r="N81">
            <v>-489.4537504125218</v>
          </cell>
          <cell r="P81">
            <v>-1.0341518950591</v>
          </cell>
          <cell r="Q81">
            <v>5442</v>
          </cell>
          <cell r="T81">
            <v>13.400310260766789</v>
          </cell>
          <cell r="U81">
            <v>-684.2384946490439</v>
          </cell>
          <cell r="W81">
            <v>-1.6848600001207652</v>
          </cell>
          <cell r="X81">
            <v>6126.2384946490438</v>
          </cell>
          <cell r="Z81">
            <v>15.085170260887553</v>
          </cell>
        </row>
        <row r="82">
          <cell r="B82" t="str">
            <v>Jan-Cil Holland</v>
          </cell>
          <cell r="D82">
            <v>28052</v>
          </cell>
          <cell r="E82">
            <v>30693</v>
          </cell>
          <cell r="G82">
            <v>26500</v>
          </cell>
          <cell r="I82">
            <v>-2641</v>
          </cell>
          <cell r="J82">
            <v>-8.6045678167660373</v>
          </cell>
          <cell r="K82">
            <v>-2364.0581941967907</v>
          </cell>
          <cell r="M82">
            <v>-7.702271508802629</v>
          </cell>
          <cell r="N82">
            <v>-276.94180580320915</v>
          </cell>
          <cell r="P82">
            <v>-0.90229630796340987</v>
          </cell>
          <cell r="Q82">
            <v>1552</v>
          </cell>
          <cell r="T82">
            <v>5.8566037735849061</v>
          </cell>
          <cell r="U82">
            <v>-2274.7093200207769</v>
          </cell>
          <cell r="W82">
            <v>-8.5838087547953847</v>
          </cell>
          <cell r="X82">
            <v>3826.7093200207769</v>
          </cell>
          <cell r="Z82">
            <v>14.440412528380291</v>
          </cell>
        </row>
        <row r="83">
          <cell r="A83" t="str">
            <v>Ttl Van Steenbergen</v>
          </cell>
          <cell r="B83" t="str">
            <v>Ttl Van Steenbergen</v>
          </cell>
          <cell r="C83">
            <v>126500</v>
          </cell>
          <cell r="D83">
            <v>124703</v>
          </cell>
          <cell r="E83">
            <v>111698</v>
          </cell>
          <cell r="G83">
            <v>1797</v>
          </cell>
          <cell r="H83">
            <v>1.4410238727215865</v>
          </cell>
          <cell r="I83">
            <v>3066.81261369506</v>
          </cell>
          <cell r="J83">
            <v>2.4592933720079397</v>
          </cell>
          <cell r="L83">
            <v>-1269.8126136950607</v>
          </cell>
          <cell r="N83">
            <v>-1.0182694992863528</v>
          </cell>
          <cell r="P83">
            <v>14802</v>
          </cell>
          <cell r="S83">
            <v>13.251803971422945</v>
          </cell>
          <cell r="U83">
            <v>193.49135906996321</v>
          </cell>
          <cell r="W83">
            <v>0.17322723689767336</v>
          </cell>
          <cell r="X83">
            <v>14608.508640930038</v>
          </cell>
          <cell r="Z83">
            <v>13.078576734525269</v>
          </cell>
        </row>
        <row r="85">
          <cell r="A85" t="str">
            <v>Ttl Gorsky</v>
          </cell>
          <cell r="B85" t="str">
            <v>Ttl Gorsky</v>
          </cell>
          <cell r="C85">
            <v>819411</v>
          </cell>
          <cell r="D85">
            <v>835140</v>
          </cell>
          <cell r="E85">
            <v>668540</v>
          </cell>
          <cell r="G85">
            <v>-15729</v>
          </cell>
          <cell r="H85">
            <v>-1.883396795746821</v>
          </cell>
          <cell r="I85">
            <v>-8937.3231645854521</v>
          </cell>
          <cell r="J85">
            <v>-1.0701586757412471</v>
          </cell>
          <cell r="L85">
            <v>-6791.6768354145488</v>
          </cell>
          <cell r="N85">
            <v>-0.81323812000557372</v>
          </cell>
          <cell r="P85">
            <v>150871</v>
          </cell>
          <cell r="S85">
            <v>22.567236066652708</v>
          </cell>
          <cell r="U85">
            <v>53327.770723354261</v>
          </cell>
          <cell r="W85">
            <v>7.9767509383663286</v>
          </cell>
          <cell r="X85">
            <v>97543.229276645739</v>
          </cell>
          <cell r="Z85">
            <v>14.590485128286378</v>
          </cell>
        </row>
        <row r="86">
          <cell r="B86" t="str">
            <v>Jan-Cil Argentina</v>
          </cell>
          <cell r="D86">
            <v>4855</v>
          </cell>
          <cell r="E86">
            <v>4619</v>
          </cell>
          <cell r="G86">
            <v>4833</v>
          </cell>
          <cell r="I86">
            <v>236</v>
          </cell>
          <cell r="J86">
            <v>5.1093310240311753</v>
          </cell>
          <cell r="K86">
            <v>374.02796191077442</v>
          </cell>
          <cell r="M86">
            <v>8.0975960578214856</v>
          </cell>
          <cell r="N86">
            <v>-138.02796191077439</v>
          </cell>
          <cell r="P86">
            <v>-2.9882650337903085</v>
          </cell>
          <cell r="Q86">
            <v>22</v>
          </cell>
          <cell r="T86">
            <v>0.45520380715911446</v>
          </cell>
          <cell r="U86">
            <v>-669.71283780289059</v>
          </cell>
          <cell r="W86">
            <v>-13.85708333960047</v>
          </cell>
          <cell r="X86">
            <v>691.71283780289059</v>
          </cell>
          <cell r="Z86">
            <v>14.312287146759582</v>
          </cell>
        </row>
        <row r="87">
          <cell r="B87" t="str">
            <v>Jan-Cil Brazil</v>
          </cell>
          <cell r="D87">
            <v>27353</v>
          </cell>
          <cell r="E87">
            <v>27043</v>
          </cell>
          <cell r="G87">
            <v>24510</v>
          </cell>
          <cell r="I87">
            <v>310</v>
          </cell>
          <cell r="J87">
            <v>1.1463225233886774</v>
          </cell>
          <cell r="K87">
            <v>561.66419019316504</v>
          </cell>
          <cell r="M87">
            <v>2.0769300380622155</v>
          </cell>
          <cell r="N87">
            <v>-251.66419019316498</v>
          </cell>
          <cell r="P87">
            <v>-0.93060751467353842</v>
          </cell>
          <cell r="Q87">
            <v>2843</v>
          </cell>
          <cell r="T87">
            <v>11.59934720522236</v>
          </cell>
          <cell r="U87">
            <v>2809.6844042911121</v>
          </cell>
          <cell r="W87">
            <v>11.46342066214244</v>
          </cell>
          <cell r="X87">
            <v>33.315595708888139</v>
          </cell>
          <cell r="Z87">
            <v>0.13592654307991553</v>
          </cell>
        </row>
        <row r="88">
          <cell r="B88" t="str">
            <v>Jan-Cil Colombia</v>
          </cell>
          <cell r="D88">
            <v>2479</v>
          </cell>
          <cell r="E88">
            <v>2693</v>
          </cell>
          <cell r="G88">
            <v>2589</v>
          </cell>
          <cell r="I88">
            <v>-214</v>
          </cell>
          <cell r="J88">
            <v>-7.9465280356479768</v>
          </cell>
          <cell r="K88">
            <v>-227.03361075489187</v>
          </cell>
          <cell r="M88">
            <v>-8.4305091256922342</v>
          </cell>
          <cell r="N88">
            <v>13.033610754891852</v>
          </cell>
          <cell r="P88">
            <v>0.48398109004425804</v>
          </cell>
          <cell r="Q88">
            <v>-110</v>
          </cell>
          <cell r="T88">
            <v>-4.2487446890691389</v>
          </cell>
          <cell r="U88">
            <v>132.1408837435668</v>
          </cell>
          <cell r="W88">
            <v>5.1039352546761991</v>
          </cell>
          <cell r="X88">
            <v>-242.1408837435668</v>
          </cell>
          <cell r="Z88">
            <v>-9.3526799437453381</v>
          </cell>
        </row>
        <row r="89">
          <cell r="B89" t="str">
            <v>Jan-Cil Mexico</v>
          </cell>
          <cell r="D89">
            <v>63842</v>
          </cell>
          <cell r="E89">
            <v>64469</v>
          </cell>
          <cell r="G89">
            <v>61113</v>
          </cell>
          <cell r="I89">
            <v>-627</v>
          </cell>
          <cell r="J89">
            <v>-0.9725604554126791</v>
          </cell>
          <cell r="K89">
            <v>318.61045888447785</v>
          </cell>
          <cell r="M89">
            <v>0.4942072296522016</v>
          </cell>
          <cell r="N89">
            <v>-945.61045888447791</v>
          </cell>
          <cell r="P89">
            <v>-1.4667676850648805</v>
          </cell>
          <cell r="Q89">
            <v>2729</v>
          </cell>
          <cell r="T89">
            <v>4.4654983391422443</v>
          </cell>
          <cell r="U89">
            <v>8563.9870914228923</v>
          </cell>
          <cell r="W89">
            <v>14.013363918352709</v>
          </cell>
          <cell r="X89">
            <v>-5834.9870914228914</v>
          </cell>
          <cell r="Z89">
            <v>-9.5478655792104608</v>
          </cell>
        </row>
        <row r="90">
          <cell r="B90" t="str">
            <v>Jan-Cil Venezuela</v>
          </cell>
          <cell r="D90">
            <v>5166</v>
          </cell>
          <cell r="E90">
            <v>5818</v>
          </cell>
          <cell r="G90">
            <v>4565</v>
          </cell>
          <cell r="I90">
            <v>-652</v>
          </cell>
          <cell r="J90">
            <v>-11.206600206256446</v>
          </cell>
          <cell r="K90">
            <v>-652.72107559731546</v>
          </cell>
          <cell r="M90">
            <v>-11.218994080393873</v>
          </cell>
          <cell r="N90">
            <v>0.72107559731550286</v>
          </cell>
          <cell r="P90">
            <v>1.2393874137430885E-2</v>
          </cell>
          <cell r="Q90">
            <v>601</v>
          </cell>
          <cell r="T90">
            <v>13.165388828039431</v>
          </cell>
          <cell r="U90">
            <v>2457.0040207538277</v>
          </cell>
          <cell r="W90">
            <v>53.822651057038946</v>
          </cell>
          <cell r="X90">
            <v>-1856.0040207538277</v>
          </cell>
          <cell r="Z90">
            <v>-40.657262228999528</v>
          </cell>
        </row>
        <row r="91">
          <cell r="A91" t="str">
            <v>Ttl Latin Am</v>
          </cell>
          <cell r="B91" t="str">
            <v>Ttl Latin Am</v>
          </cell>
          <cell r="C91">
            <v>103695</v>
          </cell>
          <cell r="D91">
            <v>104642</v>
          </cell>
          <cell r="E91">
            <v>97610</v>
          </cell>
          <cell r="G91">
            <v>-947</v>
          </cell>
          <cell r="H91">
            <v>-0.9049903480438064</v>
          </cell>
          <cell r="I91">
            <v>374.54792463620993</v>
          </cell>
          <cell r="J91">
            <v>0.35793268920338867</v>
          </cell>
          <cell r="L91">
            <v>-1321.5479246362102</v>
          </cell>
          <cell r="N91">
            <v>-1.2629230372471951</v>
          </cell>
          <cell r="P91">
            <v>6085</v>
          </cell>
          <cell r="S91">
            <v>6.2339924188095486</v>
          </cell>
          <cell r="U91">
            <v>13293.103562408509</v>
          </cell>
          <cell r="W91">
            <v>13.618587811093647</v>
          </cell>
          <cell r="X91">
            <v>-7208.1035624085089</v>
          </cell>
          <cell r="Z91">
            <v>-7.3845953922840977</v>
          </cell>
        </row>
        <row r="92">
          <cell r="B92" t="str">
            <v>Janssen Pharm KK Japan</v>
          </cell>
          <cell r="D92">
            <v>125391</v>
          </cell>
          <cell r="E92">
            <v>124223</v>
          </cell>
          <cell r="G92">
            <v>100117</v>
          </cell>
          <cell r="I92">
            <v>1168</v>
          </cell>
          <cell r="J92">
            <v>0.94024456018611691</v>
          </cell>
          <cell r="K92">
            <v>-612.47924907527067</v>
          </cell>
          <cell r="M92">
            <v>-0.49304818678929885</v>
          </cell>
          <cell r="N92">
            <v>1780.4792490752709</v>
          </cell>
          <cell r="P92">
            <v>1.4332927469754158</v>
          </cell>
          <cell r="Q92">
            <v>25274</v>
          </cell>
          <cell r="T92">
            <v>25.24446397714674</v>
          </cell>
          <cell r="U92">
            <v>22631.377374094591</v>
          </cell>
          <cell r="W92">
            <v>22.604929606455041</v>
          </cell>
          <cell r="X92">
            <v>2642.6226259054106</v>
          </cell>
          <cell r="Z92">
            <v>2.6395343706916949</v>
          </cell>
        </row>
        <row r="94">
          <cell r="A94" t="str">
            <v>Ttl Japan</v>
          </cell>
          <cell r="B94" t="str">
            <v>Ttl Japan</v>
          </cell>
          <cell r="C94">
            <v>125391</v>
          </cell>
          <cell r="D94">
            <v>124223</v>
          </cell>
          <cell r="E94">
            <v>100117</v>
          </cell>
          <cell r="G94">
            <v>1168</v>
          </cell>
          <cell r="H94">
            <v>0.94024456018611691</v>
          </cell>
          <cell r="I94">
            <v>-612.47924907527067</v>
          </cell>
          <cell r="J94">
            <v>-0.49304818678929885</v>
          </cell>
          <cell r="L94">
            <v>1780.4792490752709</v>
          </cell>
          <cell r="N94">
            <v>1.4332927469754158</v>
          </cell>
          <cell r="P94">
            <v>25274</v>
          </cell>
          <cell r="S94">
            <v>25.24446397714674</v>
          </cell>
          <cell r="U94">
            <v>22631.377374094591</v>
          </cell>
          <cell r="W94">
            <v>22.604929606455041</v>
          </cell>
          <cell r="X94">
            <v>2642.6226259054106</v>
          </cell>
          <cell r="Z94">
            <v>2.6395343706916949</v>
          </cell>
        </row>
        <row r="95">
          <cell r="B95" t="str">
            <v>Janssen China</v>
          </cell>
          <cell r="D95">
            <v>78696</v>
          </cell>
          <cell r="E95">
            <v>78167</v>
          </cell>
          <cell r="G95">
            <v>72800</v>
          </cell>
          <cell r="I95">
            <v>529</v>
          </cell>
          <cell r="J95">
            <v>0.67675617587984704</v>
          </cell>
          <cell r="K95">
            <v>528.55608023021114</v>
          </cell>
          <cell r="M95">
            <v>0.67618826388400621</v>
          </cell>
          <cell r="N95">
            <v>0.44391976978891762</v>
          </cell>
          <cell r="P95">
            <v>5.6791199584097288E-4</v>
          </cell>
          <cell r="Q95">
            <v>5896</v>
          </cell>
          <cell r="T95">
            <v>8.0989010989010985</v>
          </cell>
          <cell r="U95">
            <v>5897.5972076175958</v>
          </cell>
          <cell r="W95">
            <v>8.101095065408785</v>
          </cell>
          <cell r="X95">
            <v>-1.597207617595559</v>
          </cell>
          <cell r="Z95">
            <v>-2.1939665076854452E-3</v>
          </cell>
        </row>
        <row r="96">
          <cell r="B96" t="str">
            <v>Jan-Cil Australia</v>
          </cell>
          <cell r="D96">
            <v>31107</v>
          </cell>
          <cell r="E96">
            <v>29665</v>
          </cell>
          <cell r="G96">
            <v>26608</v>
          </cell>
          <cell r="I96">
            <v>1442</v>
          </cell>
          <cell r="J96">
            <v>4.8609472442272041</v>
          </cell>
          <cell r="K96">
            <v>1467.5534520750516</v>
          </cell>
          <cell r="M96">
            <v>4.9470873152706947</v>
          </cell>
          <cell r="N96">
            <v>-25.553452075051609</v>
          </cell>
          <cell r="P96">
            <v>-8.6140071043490141E-2</v>
          </cell>
          <cell r="Q96">
            <v>4499</v>
          </cell>
          <cell r="T96">
            <v>16.908448586891161</v>
          </cell>
          <cell r="U96">
            <v>-814.63319165287828</v>
          </cell>
          <cell r="W96">
            <v>-3.0616100107218815</v>
          </cell>
          <cell r="X96">
            <v>5313.6331916528779</v>
          </cell>
          <cell r="Z96">
            <v>19.970058597613043</v>
          </cell>
        </row>
        <row r="97">
          <cell r="B97" t="str">
            <v>Jan-Cil Hong Kong</v>
          </cell>
          <cell r="D97">
            <v>2623</v>
          </cell>
          <cell r="E97">
            <v>2522</v>
          </cell>
          <cell r="G97">
            <v>2683</v>
          </cell>
          <cell r="I97">
            <v>101</v>
          </cell>
          <cell r="J97">
            <v>4.0047581284694687</v>
          </cell>
          <cell r="K97">
            <v>99.241146772448616</v>
          </cell>
          <cell r="M97">
            <v>3.9350177150058925</v>
          </cell>
          <cell r="N97">
            <v>1.75885322755139</v>
          </cell>
          <cell r="P97">
            <v>6.9740413463575804E-2</v>
          </cell>
          <cell r="Q97">
            <v>-60</v>
          </cell>
          <cell r="T97">
            <v>-2.2363026462914646</v>
          </cell>
          <cell r="U97">
            <v>-61.917579656234011</v>
          </cell>
          <cell r="W97">
            <v>-2.3077741206199782</v>
          </cell>
          <cell r="X97">
            <v>1.9175796562340111</v>
          </cell>
          <cell r="Z97">
            <v>7.1471474328513127E-2</v>
          </cell>
        </row>
        <row r="98">
          <cell r="B98" t="str">
            <v>Jan-Cil India</v>
          </cell>
          <cell r="D98">
            <v>6684</v>
          </cell>
          <cell r="E98">
            <v>6562</v>
          </cell>
          <cell r="G98">
            <v>6149</v>
          </cell>
          <cell r="I98">
            <v>122</v>
          </cell>
          <cell r="J98">
            <v>1.8591892715635476</v>
          </cell>
          <cell r="K98">
            <v>98.969780706625102</v>
          </cell>
          <cell r="M98">
            <v>1.5082258565471671</v>
          </cell>
          <cell r="N98">
            <v>23.030219293374902</v>
          </cell>
          <cell r="P98">
            <v>0.35096341501638079</v>
          </cell>
          <cell r="Q98">
            <v>535</v>
          </cell>
          <cell r="T98">
            <v>8.7006017238575382</v>
          </cell>
          <cell r="U98">
            <v>191.70557406682462</v>
          </cell>
          <cell r="W98">
            <v>3.1176707442970342</v>
          </cell>
          <cell r="X98">
            <v>343.29442593317538</v>
          </cell>
          <cell r="Z98">
            <v>5.5829309795605049</v>
          </cell>
        </row>
        <row r="99">
          <cell r="B99" t="str">
            <v>Jan-Cil Korea</v>
          </cell>
          <cell r="D99">
            <v>30168</v>
          </cell>
          <cell r="E99">
            <v>32278</v>
          </cell>
          <cell r="G99">
            <v>28787</v>
          </cell>
          <cell r="I99">
            <v>-2110</v>
          </cell>
          <cell r="J99">
            <v>-6.5369601586219712</v>
          </cell>
          <cell r="K99">
            <v>-2268.4401224649068</v>
          </cell>
          <cell r="M99">
            <v>-7.0278211861481701</v>
          </cell>
          <cell r="N99">
            <v>158.44012246490661</v>
          </cell>
          <cell r="P99">
            <v>0.49086102752619809</v>
          </cell>
          <cell r="Q99">
            <v>1381</v>
          </cell>
          <cell r="T99">
            <v>4.7973043387640253</v>
          </cell>
          <cell r="U99">
            <v>848.42915839203397</v>
          </cell>
          <cell r="W99">
            <v>2.9472649403968258</v>
          </cell>
          <cell r="X99">
            <v>532.57084160796603</v>
          </cell>
          <cell r="Z99">
            <v>1.850039398367199</v>
          </cell>
        </row>
        <row r="100">
          <cell r="B100" t="str">
            <v>Jan-Cil Philippines</v>
          </cell>
          <cell r="D100">
            <v>4585</v>
          </cell>
          <cell r="E100">
            <v>4811</v>
          </cell>
          <cell r="G100">
            <v>4427</v>
          </cell>
          <cell r="I100">
            <v>-226</v>
          </cell>
          <cell r="J100">
            <v>-4.6975680731656624</v>
          </cell>
          <cell r="K100">
            <v>-168.49238430188879</v>
          </cell>
          <cell r="M100">
            <v>-3.5022320578235044</v>
          </cell>
          <cell r="N100">
            <v>-57.507615698111223</v>
          </cell>
          <cell r="P100">
            <v>-1.1953360153421573</v>
          </cell>
          <cell r="Q100">
            <v>158</v>
          </cell>
          <cell r="T100">
            <v>3.5690083578043823</v>
          </cell>
          <cell r="U100">
            <v>421.72830652717852</v>
          </cell>
          <cell r="W100">
            <v>9.526277536191067</v>
          </cell>
          <cell r="X100">
            <v>-263.72830652717852</v>
          </cell>
          <cell r="Z100">
            <v>-5.957269178386686</v>
          </cell>
        </row>
        <row r="101">
          <cell r="B101" t="str">
            <v>Jan-Cil S.M.</v>
          </cell>
          <cell r="D101">
            <v>5641</v>
          </cell>
          <cell r="E101">
            <v>5051</v>
          </cell>
          <cell r="G101">
            <v>6424</v>
          </cell>
          <cell r="I101">
            <v>590</v>
          </cell>
          <cell r="J101">
            <v>11.680855276182934</v>
          </cell>
          <cell r="K101">
            <v>576.82606998047754</v>
          </cell>
          <cell r="M101">
            <v>11.420037021985301</v>
          </cell>
          <cell r="N101">
            <v>13.17393001952245</v>
          </cell>
          <cell r="P101">
            <v>0.26081825419763616</v>
          </cell>
          <cell r="Q101">
            <v>-783</v>
          </cell>
          <cell r="T101">
            <v>-12.188667496886675</v>
          </cell>
          <cell r="U101">
            <v>-807.07619027276803</v>
          </cell>
          <cell r="W101">
            <v>-12.563452526039352</v>
          </cell>
          <cell r="X101">
            <v>24.076190272767999</v>
          </cell>
          <cell r="Z101">
            <v>0.37478502915267881</v>
          </cell>
        </row>
        <row r="102">
          <cell r="B102" t="str">
            <v>Jan-Cil Indonesia</v>
          </cell>
          <cell r="D102">
            <v>3140</v>
          </cell>
          <cell r="E102">
            <v>3264</v>
          </cell>
          <cell r="G102">
            <v>3010</v>
          </cell>
          <cell r="I102">
            <v>-124</v>
          </cell>
          <cell r="J102">
            <v>-3.7990196078431371</v>
          </cell>
          <cell r="K102">
            <v>-150.98171021459615</v>
          </cell>
          <cell r="M102">
            <v>-4.6256651413785583</v>
          </cell>
          <cell r="N102">
            <v>26.981710214596152</v>
          </cell>
          <cell r="P102">
            <v>0.82664553353542092</v>
          </cell>
          <cell r="Q102">
            <v>130</v>
          </cell>
          <cell r="T102">
            <v>4.3189368770764123</v>
          </cell>
          <cell r="U102">
            <v>-62.028354682502254</v>
          </cell>
          <cell r="W102">
            <v>-2.0607426804818023</v>
          </cell>
          <cell r="X102">
            <v>192.02835468250225</v>
          </cell>
          <cell r="Z102">
            <v>6.3796795575582141</v>
          </cell>
        </row>
        <row r="103">
          <cell r="B103" t="str">
            <v>Jan-Cil Taiwan</v>
          </cell>
          <cell r="D103">
            <v>9001</v>
          </cell>
          <cell r="E103">
            <v>8124</v>
          </cell>
          <cell r="G103">
            <v>9209</v>
          </cell>
          <cell r="I103">
            <v>877</v>
          </cell>
          <cell r="J103">
            <v>10.795174790743474</v>
          </cell>
          <cell r="K103">
            <v>832.83718462929062</v>
          </cell>
          <cell r="M103">
            <v>10.251565541965665</v>
          </cell>
          <cell r="N103">
            <v>44.162815370709431</v>
          </cell>
          <cell r="P103">
            <v>0.54360924877780914</v>
          </cell>
          <cell r="Q103">
            <v>-208</v>
          </cell>
          <cell r="T103">
            <v>-2.2586600065153655</v>
          </cell>
          <cell r="U103">
            <v>-139.79549263344234</v>
          </cell>
          <cell r="W103">
            <v>-1.5180311937609117</v>
          </cell>
          <cell r="X103">
            <v>-68.204507366557664</v>
          </cell>
          <cell r="Z103">
            <v>-0.74062881275445336</v>
          </cell>
        </row>
        <row r="104">
          <cell r="B104" t="str">
            <v>Jan-Cil Thailand</v>
          </cell>
          <cell r="D104">
            <v>8854</v>
          </cell>
          <cell r="E104">
            <v>7414</v>
          </cell>
          <cell r="G104">
            <v>8361</v>
          </cell>
          <cell r="I104">
            <v>1440</v>
          </cell>
          <cell r="J104">
            <v>19.422713784731588</v>
          </cell>
          <cell r="K104">
            <v>1335.7287403138762</v>
          </cell>
          <cell r="M104">
            <v>18.016303484136451</v>
          </cell>
          <cell r="N104">
            <v>104.27125968612381</v>
          </cell>
          <cell r="P104">
            <v>1.4064103005951369</v>
          </cell>
          <cell r="Q104">
            <v>493</v>
          </cell>
          <cell r="T104">
            <v>5.8964238727424947</v>
          </cell>
          <cell r="U104">
            <v>314.200336188145</v>
          </cell>
          <cell r="W104">
            <v>3.7579277142464425</v>
          </cell>
          <cell r="X104">
            <v>178.799663811855</v>
          </cell>
          <cell r="Z104">
            <v>2.1384961584960509</v>
          </cell>
        </row>
        <row r="107">
          <cell r="B107" t="str">
            <v>Report Name : BRDMAF116
Responsibility: 
USD in Thousands
Exchange Rate: as Reported</v>
          </cell>
          <cell r="G107" t="str">
            <v>Johnson &amp; Johnson
Worldwide Company Account Comparison
Report Level:  A00007 : Pharmaceutical Grp w/aj
Acct Code: 500000 : Sales To Trade Cust EB
 Company Composite QTD
Elimination: Exclude All
Non-Operating Co's: Excluded</v>
          </cell>
          <cell r="S107" t="str">
            <v xml:space="preserve">Page 3 of 3
Date : 09/29/03
Time : 14:03:19
</v>
          </cell>
        </row>
        <row r="111">
          <cell r="G111" t="str">
            <v>2003 SEP ACTUAL vs 2003 SEP USEP</v>
          </cell>
          <cell r="O111" t="str">
            <v xml:space="preserve">2003 SEP ACTUAL vs 2002 SEP ACTUAL </v>
          </cell>
        </row>
        <row r="112">
          <cell r="C112" t="str">
            <v xml:space="preserve">2003      </v>
          </cell>
          <cell r="D112" t="str">
            <v xml:space="preserve">2003        </v>
          </cell>
          <cell r="E112" t="str">
            <v xml:space="preserve">2002       </v>
          </cell>
          <cell r="G112" t="str">
            <v xml:space="preserve">Total Change  </v>
          </cell>
          <cell r="I112" t="str">
            <v>Operations Change</v>
          </cell>
          <cell r="L112" t="str">
            <v xml:space="preserve">Currency Change  </v>
          </cell>
          <cell r="O112" t="str">
            <v xml:space="preserve">Total Change     </v>
          </cell>
          <cell r="R112" t="str">
            <v>Operations  Change</v>
          </cell>
          <cell r="V112" t="str">
            <v xml:space="preserve">Currency Change  </v>
          </cell>
        </row>
        <row r="114">
          <cell r="C114" t="str">
            <v>SEP ACTUAL</v>
          </cell>
          <cell r="D114" t="str">
            <v>SEP USEP</v>
          </cell>
          <cell r="E114" t="str">
            <v>SEP ACTUAL</v>
          </cell>
          <cell r="G114" t="str">
            <v xml:space="preserve">$       </v>
          </cell>
          <cell r="H114" t="str">
            <v xml:space="preserve">%   </v>
          </cell>
          <cell r="I114" t="str">
            <v xml:space="preserve">$       </v>
          </cell>
          <cell r="J114" t="str">
            <v xml:space="preserve">%   </v>
          </cell>
          <cell r="L114" t="str">
            <v xml:space="preserve">$       </v>
          </cell>
          <cell r="M114" t="str">
            <v xml:space="preserve">%   </v>
          </cell>
          <cell r="O114" t="str">
            <v xml:space="preserve">$       </v>
          </cell>
          <cell r="P114" t="str">
            <v xml:space="preserve">%   </v>
          </cell>
          <cell r="R114" t="str">
            <v xml:space="preserve">$       </v>
          </cell>
          <cell r="T114" t="str">
            <v xml:space="preserve">%   </v>
          </cell>
          <cell r="V114" t="str">
            <v xml:space="preserve">$       </v>
          </cell>
          <cell r="W114" t="str">
            <v xml:space="preserve">%   </v>
          </cell>
        </row>
        <row r="117">
          <cell r="A117" t="str">
            <v>Asia/Pac Chang</v>
          </cell>
          <cell r="B117" t="str">
            <v>Asia/Pac Chang</v>
          </cell>
          <cell r="C117">
            <v>180499</v>
          </cell>
          <cell r="D117">
            <v>177858</v>
          </cell>
          <cell r="E117">
            <v>168458</v>
          </cell>
          <cell r="G117">
            <v>2641</v>
          </cell>
          <cell r="H117">
            <v>1.4848924422854188</v>
          </cell>
          <cell r="I117">
            <v>2351.7982377265894</v>
          </cell>
          <cell r="J117">
            <v>1.3222898254374778</v>
          </cell>
          <cell r="L117">
            <v>289.20176227341085</v>
          </cell>
          <cell r="N117">
            <v>0.16260261684794131</v>
          </cell>
          <cell r="P117">
            <v>12041</v>
          </cell>
          <cell r="S117">
            <v>7.1477757067043424</v>
          </cell>
          <cell r="U117">
            <v>5788.2097738939538</v>
          </cell>
          <cell r="W117">
            <v>3.4359957816749294</v>
          </cell>
          <cell r="X117">
            <v>6252.7902261060481</v>
          </cell>
          <cell r="Z117">
            <v>3.7117799250294121</v>
          </cell>
        </row>
        <row r="118">
          <cell r="A118" t="str">
            <v>Total Asia/Pacific</v>
          </cell>
          <cell r="B118" t="str">
            <v>Total Asia/Pacific</v>
          </cell>
          <cell r="C118">
            <v>305890</v>
          </cell>
          <cell r="D118">
            <v>302081</v>
          </cell>
          <cell r="E118">
            <v>268575</v>
          </cell>
          <cell r="G118">
            <v>3809</v>
          </cell>
          <cell r="H118">
            <v>1.2609200843482378</v>
          </cell>
          <cell r="I118">
            <v>1739.3189886513185</v>
          </cell>
          <cell r="J118">
            <v>0.57577900915692093</v>
          </cell>
          <cell r="L118">
            <v>2069.6810113486813</v>
          </cell>
          <cell r="N118">
            <v>0.68514107519131717</v>
          </cell>
          <cell r="P118">
            <v>37315</v>
          </cell>
          <cell r="S118">
            <v>13.893698222098113</v>
          </cell>
          <cell r="U118">
            <v>28419.587147988539</v>
          </cell>
          <cell r="W118">
            <v>10.581620459085375</v>
          </cell>
          <cell r="X118">
            <v>8895.4128520114591</v>
          </cell>
          <cell r="Z118">
            <v>3.3120777630127329</v>
          </cell>
        </row>
        <row r="119">
          <cell r="A119" t="str">
            <v>Total Sartarelli</v>
          </cell>
          <cell r="B119" t="str">
            <v>Total Sartarelli</v>
          </cell>
          <cell r="C119">
            <v>409585</v>
          </cell>
          <cell r="D119">
            <v>406723</v>
          </cell>
          <cell r="E119">
            <v>366185</v>
          </cell>
          <cell r="G119">
            <v>2862</v>
          </cell>
          <cell r="H119">
            <v>0.70367301578715746</v>
          </cell>
          <cell r="I119">
            <v>2113.8669132875284</v>
          </cell>
          <cell r="J119">
            <v>0.5197313437616089</v>
          </cell>
          <cell r="L119">
            <v>748.13308671247125</v>
          </cell>
          <cell r="N119">
            <v>0.18394167202554854</v>
          </cell>
          <cell r="P119">
            <v>43400</v>
          </cell>
          <cell r="S119">
            <v>11.851932766224722</v>
          </cell>
          <cell r="U119">
            <v>41712.690710397044</v>
          </cell>
          <cell r="W119">
            <v>11.391152207326089</v>
          </cell>
          <cell r="X119">
            <v>1687.3092896029586</v>
          </cell>
          <cell r="Z119">
            <v>0.46078055889863889</v>
          </cell>
        </row>
        <row r="120">
          <cell r="B120" t="str">
            <v>Janssen Belgium</v>
          </cell>
          <cell r="D120">
            <v>29170</v>
          </cell>
          <cell r="E120">
            <v>29791</v>
          </cell>
          <cell r="G120">
            <v>26352</v>
          </cell>
          <cell r="I120">
            <v>-621</v>
          </cell>
          <cell r="J120">
            <v>-2.0845221711255078</v>
          </cell>
          <cell r="K120">
            <v>-277.01623708158934</v>
          </cell>
          <cell r="M120">
            <v>-0.92986552006172785</v>
          </cell>
          <cell r="N120">
            <v>-343.98376291841066</v>
          </cell>
          <cell r="P120">
            <v>-1.1546566510637799</v>
          </cell>
          <cell r="Q120">
            <v>2818</v>
          </cell>
          <cell r="T120">
            <v>10.693685488767455</v>
          </cell>
          <cell r="U120">
            <v>-905.09284056642366</v>
          </cell>
          <cell r="W120">
            <v>-3.434626747747509</v>
          </cell>
          <cell r="X120">
            <v>3723.092840566424</v>
          </cell>
          <cell r="Z120">
            <v>14.128312236514967</v>
          </cell>
        </row>
        <row r="121">
          <cell r="A121" t="str">
            <v>Total Jans Beerse</v>
          </cell>
          <cell r="B121" t="str">
            <v>Total Jans Beerse</v>
          </cell>
          <cell r="C121">
            <v>29170</v>
          </cell>
          <cell r="D121">
            <v>29791</v>
          </cell>
          <cell r="E121">
            <v>26352</v>
          </cell>
          <cell r="G121">
            <v>-621</v>
          </cell>
          <cell r="H121">
            <v>-2.0845221711255078</v>
          </cell>
          <cell r="I121">
            <v>-277.01623708158934</v>
          </cell>
          <cell r="J121">
            <v>-0.92986552006172785</v>
          </cell>
          <cell r="L121">
            <v>-343.98376291841066</v>
          </cell>
          <cell r="N121">
            <v>-1.1546566510637799</v>
          </cell>
          <cell r="P121">
            <v>2818</v>
          </cell>
          <cell r="S121">
            <v>10.693685488767455</v>
          </cell>
          <cell r="U121">
            <v>-905.09284056642366</v>
          </cell>
          <cell r="W121">
            <v>-3.434626747747509</v>
          </cell>
          <cell r="X121">
            <v>3723.092840566424</v>
          </cell>
          <cell r="Z121">
            <v>14.128312236514967</v>
          </cell>
        </row>
        <row r="122">
          <cell r="B122" t="str">
            <v>Janssen Ireland Mfg</v>
          </cell>
          <cell r="D122">
            <v>9332</v>
          </cell>
          <cell r="E122">
            <v>8717</v>
          </cell>
          <cell r="G122">
            <v>8522</v>
          </cell>
          <cell r="I122">
            <v>615</v>
          </cell>
          <cell r="J122">
            <v>7.0551795342434334</v>
          </cell>
          <cell r="K122">
            <v>706.45210761545866</v>
          </cell>
          <cell r="M122">
            <v>8.1043031732873541</v>
          </cell>
          <cell r="N122">
            <v>-91.452107615458658</v>
          </cell>
          <cell r="P122">
            <v>-1.04912363904392</v>
          </cell>
          <cell r="Q122">
            <v>810</v>
          </cell>
          <cell r="T122">
            <v>9.5048110772119223</v>
          </cell>
          <cell r="U122">
            <v>-470.69078550004167</v>
          </cell>
          <cell r="W122">
            <v>-5.5232431999535514</v>
          </cell>
          <cell r="X122">
            <v>1280.6907855000418</v>
          </cell>
          <cell r="Z122">
            <v>15.028054277165475</v>
          </cell>
        </row>
        <row r="123">
          <cell r="B123" t="str">
            <v>Cilag CH-Schaff Oper</v>
          </cell>
          <cell r="D123">
            <v>20600</v>
          </cell>
          <cell r="E123">
            <v>18387</v>
          </cell>
          <cell r="G123">
            <v>19977</v>
          </cell>
          <cell r="I123">
            <v>2213</v>
          </cell>
          <cell r="J123">
            <v>12.035677380758143</v>
          </cell>
          <cell r="K123">
            <v>2391.9865723534344</v>
          </cell>
          <cell r="M123">
            <v>13.009118248509463</v>
          </cell>
          <cell r="N123">
            <v>-178.98657235343447</v>
          </cell>
          <cell r="P123">
            <v>-0.97344086775132155</v>
          </cell>
          <cell r="Q123">
            <v>623</v>
          </cell>
          <cell r="T123">
            <v>3.11858637433048</v>
          </cell>
          <cell r="U123">
            <v>-1310.9842474789764</v>
          </cell>
          <cell r="W123">
            <v>-6.5624680756819158</v>
          </cell>
          <cell r="X123">
            <v>1933.9842474789764</v>
          </cell>
          <cell r="Z123">
            <v>9.6810544500123967</v>
          </cell>
        </row>
        <row r="124">
          <cell r="B124" t="str">
            <v>Jan-Cil Zug</v>
          </cell>
          <cell r="D124">
            <v>9776</v>
          </cell>
          <cell r="E124">
            <v>14583</v>
          </cell>
          <cell r="G124">
            <v>8132</v>
          </cell>
          <cell r="I124">
            <v>-4807</v>
          </cell>
          <cell r="J124">
            <v>-32.963039155180688</v>
          </cell>
          <cell r="K124">
            <v>-4701.4804055557324</v>
          </cell>
          <cell r="M124">
            <v>-32.239459682889205</v>
          </cell>
          <cell r="N124">
            <v>-105.51959444426757</v>
          </cell>
          <cell r="P124">
            <v>-0.72357947229148067</v>
          </cell>
          <cell r="Q124">
            <v>1644</v>
          </cell>
          <cell r="T124">
            <v>20.216428922774224</v>
          </cell>
          <cell r="U124">
            <v>350.2576571323288</v>
          </cell>
          <cell r="W124">
            <v>4.3071526946916974</v>
          </cell>
          <cell r="X124">
            <v>1293.7423428676711</v>
          </cell>
          <cell r="Z124">
            <v>15.909276228082524</v>
          </cell>
        </row>
        <row r="125">
          <cell r="B125" t="str">
            <v>Tasmanian Alkaloids</v>
          </cell>
          <cell r="D125">
            <v>11012</v>
          </cell>
          <cell r="E125">
            <v>11630</v>
          </cell>
          <cell r="G125">
            <v>12798</v>
          </cell>
          <cell r="I125">
            <v>-618</v>
          </cell>
          <cell r="J125">
            <v>-5.3138435081685298</v>
          </cell>
          <cell r="K125">
            <v>-606.09548689018527</v>
          </cell>
          <cell r="M125">
            <v>-5.2114831202939413</v>
          </cell>
          <cell r="N125">
            <v>-11.904513109814726</v>
          </cell>
          <cell r="P125">
            <v>-0.10236038787458825</v>
          </cell>
          <cell r="Q125">
            <v>-1786</v>
          </cell>
          <cell r="T125">
            <v>-13.955305516486954</v>
          </cell>
          <cell r="U125">
            <v>-3780.2420322498861</v>
          </cell>
          <cell r="W125">
            <v>-29.537756151350877</v>
          </cell>
          <cell r="X125">
            <v>1994.2420322498861</v>
          </cell>
          <cell r="Z125">
            <v>15.582450634863926</v>
          </cell>
        </row>
        <row r="126">
          <cell r="B126" t="str">
            <v>Noramco USA</v>
          </cell>
          <cell r="D126">
            <v>25582</v>
          </cell>
          <cell r="E126">
            <v>29939</v>
          </cell>
          <cell r="G126">
            <v>17447</v>
          </cell>
          <cell r="I126">
            <v>-4357</v>
          </cell>
          <cell r="J126">
            <v>-14.55292427936805</v>
          </cell>
          <cell r="K126">
            <v>-4357</v>
          </cell>
          <cell r="M126">
            <v>-14.55292427936805</v>
          </cell>
          <cell r="N126">
            <v>0</v>
          </cell>
          <cell r="P126">
            <v>0</v>
          </cell>
          <cell r="Q126">
            <v>8135</v>
          </cell>
          <cell r="T126">
            <v>46.62692726543245</v>
          </cell>
          <cell r="U126">
            <v>8135</v>
          </cell>
          <cell r="W126">
            <v>46.62692726543245</v>
          </cell>
          <cell r="X126">
            <v>0</v>
          </cell>
          <cell r="Z126">
            <v>0</v>
          </cell>
        </row>
        <row r="127">
          <cell r="A127" t="str">
            <v>Subtot Sourcing</v>
          </cell>
          <cell r="B127" t="str">
            <v>Subtot Sourcing</v>
          </cell>
          <cell r="C127">
            <v>76302</v>
          </cell>
          <cell r="D127">
            <v>83256</v>
          </cell>
          <cell r="E127">
            <v>66876</v>
          </cell>
          <cell r="G127">
            <v>-6954</v>
          </cell>
          <cell r="H127">
            <v>-8.3525511674834245</v>
          </cell>
          <cell r="I127">
            <v>-6566.1372124770251</v>
          </cell>
          <cell r="J127">
            <v>-7.8866834972578843</v>
          </cell>
          <cell r="L127">
            <v>-387.8627875229763</v>
          </cell>
          <cell r="N127">
            <v>-0.46586767022553888</v>
          </cell>
          <cell r="P127">
            <v>9426</v>
          </cell>
          <cell r="S127">
            <v>14.09474250852324</v>
          </cell>
          <cell r="U127">
            <v>2923.3405919034249</v>
          </cell>
          <cell r="W127">
            <v>4.3712850527893776</v>
          </cell>
          <cell r="X127">
            <v>6502.659408096576</v>
          </cell>
          <cell r="Z127">
            <v>9.7234574557338611</v>
          </cell>
        </row>
        <row r="128">
          <cell r="A128" t="str">
            <v>Ttl Shetty</v>
          </cell>
          <cell r="B128" t="str">
            <v>Ttl Shetty</v>
          </cell>
          <cell r="C128">
            <v>105472</v>
          </cell>
          <cell r="D128">
            <v>113047</v>
          </cell>
          <cell r="E128">
            <v>93228</v>
          </cell>
          <cell r="G128">
            <v>-7575</v>
          </cell>
          <cell r="H128">
            <v>-6.7007527842401826</v>
          </cell>
          <cell r="I128">
            <v>-6843.1534495586138</v>
          </cell>
          <cell r="J128">
            <v>-6.0533702349983765</v>
          </cell>
          <cell r="L128">
            <v>-731.84655044138549</v>
          </cell>
          <cell r="N128">
            <v>-0.64738254924180638</v>
          </cell>
          <cell r="P128">
            <v>12244</v>
          </cell>
          <cell r="S128">
            <v>13.133393401124124</v>
          </cell>
          <cell r="U128">
            <v>2018.2477513370011</v>
          </cell>
          <cell r="W128">
            <v>2.164851494547777</v>
          </cell>
          <cell r="X128">
            <v>10225.752248662999</v>
          </cell>
          <cell r="Z128">
            <v>10.968541906576345</v>
          </cell>
        </row>
        <row r="129">
          <cell r="A129" t="str">
            <v>Total Shetty/Sourcings</v>
          </cell>
          <cell r="B129" t="str">
            <v>Total Shetty/Sourcings</v>
          </cell>
          <cell r="C129">
            <v>105472</v>
          </cell>
          <cell r="D129">
            <v>113047</v>
          </cell>
          <cell r="E129">
            <v>93228</v>
          </cell>
          <cell r="G129">
            <v>-7575</v>
          </cell>
          <cell r="H129">
            <v>-6.7007527842401826</v>
          </cell>
          <cell r="I129">
            <v>-6843.1534495586138</v>
          </cell>
          <cell r="J129">
            <v>-6.0533702349983765</v>
          </cell>
          <cell r="L129">
            <v>-731.84655044138549</v>
          </cell>
          <cell r="N129">
            <v>-0.64738254924180638</v>
          </cell>
          <cell r="P129">
            <v>12244</v>
          </cell>
          <cell r="S129">
            <v>13.133393401124124</v>
          </cell>
          <cell r="U129">
            <v>2018.2477513370011</v>
          </cell>
          <cell r="W129">
            <v>2.164851494547777</v>
          </cell>
          <cell r="X129">
            <v>10225.752248662999</v>
          </cell>
          <cell r="Z129">
            <v>10.968541906576345</v>
          </cell>
        </row>
        <row r="131">
          <cell r="A131" t="str">
            <v>Tibotec-Virco Belgium</v>
          </cell>
          <cell r="B131" t="str">
            <v>Tibotec-Virco Belgium</v>
          </cell>
          <cell r="D131">
            <v>2351</v>
          </cell>
          <cell r="E131">
            <v>2690</v>
          </cell>
          <cell r="G131">
            <v>1306</v>
          </cell>
          <cell r="I131">
            <v>-339</v>
          </cell>
          <cell r="J131">
            <v>-12.602230483271375</v>
          </cell>
          <cell r="K131">
            <v>-320.39999999999998</v>
          </cell>
          <cell r="M131">
            <v>-11.910780669144982</v>
          </cell>
          <cell r="N131">
            <v>-18.600000000000001</v>
          </cell>
          <cell r="P131">
            <v>-0.69144981412639706</v>
          </cell>
          <cell r="Q131">
            <v>1045</v>
          </cell>
          <cell r="T131">
            <v>80.015313935681476</v>
          </cell>
          <cell r="U131">
            <v>704.18973161819679</v>
          </cell>
          <cell r="W131">
            <v>53.919581287763926</v>
          </cell>
          <cell r="X131">
            <v>340.81026838180321</v>
          </cell>
          <cell r="Z131">
            <v>26.095732647917547</v>
          </cell>
        </row>
        <row r="132">
          <cell r="A132" t="str">
            <v>Alza USA</v>
          </cell>
          <cell r="B132" t="str">
            <v>Alza USA</v>
          </cell>
          <cell r="D132">
            <v>0</v>
          </cell>
          <cell r="E132">
            <v>0</v>
          </cell>
          <cell r="G132">
            <v>40648</v>
          </cell>
          <cell r="I132">
            <v>0</v>
          </cell>
          <cell r="J132">
            <v>0</v>
          </cell>
          <cell r="K132">
            <v>0</v>
          </cell>
          <cell r="M132">
            <v>0</v>
          </cell>
          <cell r="N132">
            <v>0</v>
          </cell>
          <cell r="P132">
            <v>0</v>
          </cell>
          <cell r="Q132">
            <v>-40648</v>
          </cell>
          <cell r="T132">
            <v>-100</v>
          </cell>
          <cell r="U132">
            <v>-40648</v>
          </cell>
          <cell r="W132">
            <v>-100</v>
          </cell>
          <cell r="X132">
            <v>0</v>
          </cell>
          <cell r="Z132">
            <v>0</v>
          </cell>
        </row>
        <row r="133">
          <cell r="A133" t="str">
            <v>Total Peterson</v>
          </cell>
          <cell r="B133" t="str">
            <v>Total Peterson</v>
          </cell>
          <cell r="C133">
            <v>2351</v>
          </cell>
          <cell r="D133">
            <v>2690</v>
          </cell>
          <cell r="E133">
            <v>41954</v>
          </cell>
          <cell r="G133">
            <v>-339</v>
          </cell>
          <cell r="H133">
            <v>-12.602230483271375</v>
          </cell>
          <cell r="I133">
            <v>-320.39999999999998</v>
          </cell>
          <cell r="J133">
            <v>-11.910780669144982</v>
          </cell>
          <cell r="L133">
            <v>-18.600000000000001</v>
          </cell>
          <cell r="N133">
            <v>-0.69144981412639706</v>
          </cell>
          <cell r="P133">
            <v>-39603</v>
          </cell>
          <cell r="S133">
            <v>-94.396243504790959</v>
          </cell>
          <cell r="U133">
            <v>-39943.8102683818</v>
          </cell>
          <cell r="W133">
            <v>-95.208586233450447</v>
          </cell>
          <cell r="X133">
            <v>340.81026838179679</v>
          </cell>
          <cell r="Z133">
            <v>0.81234272865949608</v>
          </cell>
        </row>
        <row r="134">
          <cell r="A134" t="str">
            <v>Ttl Pharm ex Corp + Grp E</v>
          </cell>
          <cell r="B134" t="str">
            <v>Ttl Pharm ex Corp + Grp E</v>
          </cell>
          <cell r="C134">
            <v>4672828</v>
          </cell>
          <cell r="D134">
            <v>4610669</v>
          </cell>
          <cell r="E134">
            <v>4139479</v>
          </cell>
          <cell r="G134">
            <v>62159</v>
          </cell>
          <cell r="H134">
            <v>1.3481557665492796</v>
          </cell>
          <cell r="I134">
            <v>69492.661480014431</v>
          </cell>
          <cell r="J134">
            <v>1.5072142780150655</v>
          </cell>
          <cell r="L134">
            <v>-7333.6614800144271</v>
          </cell>
          <cell r="N134">
            <v>-0.15905851146578584</v>
          </cell>
          <cell r="P134">
            <v>533349</v>
          </cell>
          <cell r="S134">
            <v>12.884447535547347</v>
          </cell>
          <cell r="U134">
            <v>393944.54272219422</v>
          </cell>
          <cell r="W134">
            <v>9.5167663061509504</v>
          </cell>
          <cell r="X134">
            <v>139404.45727780581</v>
          </cell>
          <cell r="Z134">
            <v>3.3676812293964007</v>
          </cell>
        </row>
        <row r="137">
          <cell r="A137" t="str">
            <v>Pharmaceutical Grp w/aj</v>
          </cell>
          <cell r="B137" t="str">
            <v>Pharmaceutical Grp w/aj</v>
          </cell>
          <cell r="C137">
            <v>4672828</v>
          </cell>
          <cell r="D137">
            <v>4610669</v>
          </cell>
          <cell r="E137">
            <v>4139479</v>
          </cell>
          <cell r="G137">
            <v>62159</v>
          </cell>
          <cell r="H137">
            <v>1.3481557665492796</v>
          </cell>
          <cell r="I137">
            <v>69492.661480014431</v>
          </cell>
          <cell r="J137">
            <v>1.5072142780150655</v>
          </cell>
          <cell r="L137">
            <v>-7333.6614800144271</v>
          </cell>
          <cell r="N137">
            <v>-0.15905851146578584</v>
          </cell>
          <cell r="P137">
            <v>533349</v>
          </cell>
          <cell r="S137">
            <v>12.884447535547347</v>
          </cell>
          <cell r="U137">
            <v>393944.54272219422</v>
          </cell>
          <cell r="W137">
            <v>9.5167663061509504</v>
          </cell>
          <cell r="X137">
            <v>139404.45727780581</v>
          </cell>
          <cell r="Z137">
            <v>3.3676812293964007</v>
          </cell>
        </row>
      </sheetData>
      <sheetData sheetId="2"/>
      <sheetData sheetId="3"/>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Data"/>
      <sheetName val="44420"/>
      <sheetName val="State Rates"/>
      <sheetName val="ratejob"/>
      <sheetName val="SGH1"/>
      <sheetName val="SGH3"/>
      <sheetName val="3Q YTD"/>
      <sheetName val="JPI Input"/>
      <sheetName val="ESL"/>
      <sheetName val="Segment Table"/>
      <sheetName val="Monthly Detail"/>
      <sheetName val="JUpepcid"/>
    </sheetNames>
    <sheetDataSet>
      <sheetData sheetId="0" refreshError="1"/>
      <sheetData sheetId="1" refreshError="1"/>
      <sheetData sheetId="2" refreshError="1">
        <row r="11">
          <cell r="A11" t="str">
            <v>COMPANY NAME</v>
          </cell>
          <cell r="C11" t="str">
            <v>1999 OFY1 SEP</v>
          </cell>
          <cell r="D11" t="str">
            <v>1999 OFY1 SEP</v>
          </cell>
        </row>
        <row r="12">
          <cell r="A12" t="str">
            <v>------------</v>
          </cell>
          <cell r="B12" t="str">
            <v>---------------</v>
          </cell>
          <cell r="C12" t="str">
            <v>---------------</v>
          </cell>
          <cell r="D12" t="str">
            <v>---------------</v>
          </cell>
          <cell r="E12" t="str">
            <v>---------------</v>
          </cell>
        </row>
        <row r="14">
          <cell r="A14" t="str">
            <v>1540 Ortho McNeil Pharm</v>
          </cell>
          <cell r="B14">
            <v>2331697</v>
          </cell>
          <cell r="C14">
            <v>605800</v>
          </cell>
          <cell r="D14">
            <v>179917</v>
          </cell>
          <cell r="E14">
            <v>702420</v>
          </cell>
        </row>
        <row r="15">
          <cell r="A15" t="str">
            <v>1290 Ortho Biotech US</v>
          </cell>
          <cell r="B15">
            <v>1235000</v>
          </cell>
          <cell r="C15">
            <v>323933</v>
          </cell>
          <cell r="D15">
            <v>104206</v>
          </cell>
          <cell r="E15">
            <v>422470</v>
          </cell>
        </row>
        <row r="17">
          <cell r="A17" t="str">
            <v>2860 Jan-Cil Argent-HI</v>
          </cell>
          <cell r="B17">
            <v>49085</v>
          </cell>
          <cell r="C17">
            <v>14121</v>
          </cell>
          <cell r="D17">
            <v>884</v>
          </cell>
          <cell r="E17">
            <v>2481</v>
          </cell>
        </row>
        <row r="18">
          <cell r="A18" t="str">
            <v>3160 Jan-Cil Brazil-HI</v>
          </cell>
          <cell r="B18">
            <v>224090</v>
          </cell>
          <cell r="C18">
            <v>59197</v>
          </cell>
          <cell r="D18">
            <v>8272</v>
          </cell>
          <cell r="E18">
            <v>38731</v>
          </cell>
        </row>
        <row r="19">
          <cell r="A19" t="str">
            <v>2117 Jan-Cil Colombia</v>
          </cell>
          <cell r="B19">
            <v>10291</v>
          </cell>
          <cell r="C19">
            <v>2766</v>
          </cell>
          <cell r="D19">
            <v>71</v>
          </cell>
          <cell r="E19">
            <v>780</v>
          </cell>
        </row>
        <row r="20">
          <cell r="A20" t="str">
            <v>2490 Jan-Cil Mexico</v>
          </cell>
          <cell r="B20">
            <v>168501</v>
          </cell>
          <cell r="C20">
            <v>43318</v>
          </cell>
          <cell r="D20">
            <v>5777</v>
          </cell>
          <cell r="E20">
            <v>25334</v>
          </cell>
        </row>
        <row r="21">
          <cell r="A21" t="str">
            <v>5252 Jan-Cil Venezuela</v>
          </cell>
          <cell r="B21">
            <v>15464</v>
          </cell>
          <cell r="C21">
            <v>3365</v>
          </cell>
          <cell r="D21">
            <v>27</v>
          </cell>
          <cell r="E21">
            <v>1577</v>
          </cell>
        </row>
        <row r="22">
          <cell r="A22" t="str">
            <v>Total Latin Am.</v>
          </cell>
          <cell r="B22">
            <v>467431</v>
          </cell>
          <cell r="C22">
            <v>122767</v>
          </cell>
          <cell r="D22">
            <v>15031</v>
          </cell>
          <cell r="E22">
            <v>68903</v>
          </cell>
        </row>
        <row r="24">
          <cell r="A24" t="str">
            <v>3290 Jan-Ortho Canada</v>
          </cell>
          <cell r="B24">
            <v>246443</v>
          </cell>
          <cell r="C24">
            <v>61447</v>
          </cell>
          <cell r="D24">
            <v>4872</v>
          </cell>
          <cell r="E24">
            <v>16942</v>
          </cell>
        </row>
        <row r="26">
          <cell r="A26" t="str">
            <v>1295 Ortho Biotech Intl</v>
          </cell>
          <cell r="B26">
            <v>19150</v>
          </cell>
          <cell r="C26">
            <v>4746</v>
          </cell>
          <cell r="D26">
            <v>53521</v>
          </cell>
          <cell r="E26">
            <v>203015</v>
          </cell>
        </row>
        <row r="27">
          <cell r="A27" t="str">
            <v>2164 Ortho Biotech CFC PR</v>
          </cell>
          <cell r="B27">
            <v>0</v>
          </cell>
          <cell r="C27">
            <v>0</v>
          </cell>
          <cell r="D27">
            <v>0</v>
          </cell>
          <cell r="E27">
            <v>0</v>
          </cell>
        </row>
        <row r="28">
          <cell r="A28" t="str">
            <v>Total OBI</v>
          </cell>
          <cell r="B28">
            <v>19150</v>
          </cell>
          <cell r="C28">
            <v>4746</v>
          </cell>
          <cell r="D28">
            <v>53521</v>
          </cell>
          <cell r="E28">
            <v>203015</v>
          </cell>
        </row>
        <row r="29">
          <cell r="A29" t="str">
            <v>Total Tattle</v>
          </cell>
          <cell r="B29">
            <v>4299721</v>
          </cell>
          <cell r="C29">
            <v>1118693</v>
          </cell>
          <cell r="D29">
            <v>357547</v>
          </cell>
          <cell r="E29">
            <v>1413750</v>
          </cell>
        </row>
        <row r="31">
          <cell r="A31" t="str">
            <v>1740 Janssen USA</v>
          </cell>
          <cell r="B31">
            <v>2150000</v>
          </cell>
          <cell r="C31">
            <v>534156</v>
          </cell>
          <cell r="D31">
            <v>124440</v>
          </cell>
          <cell r="E31">
            <v>367346</v>
          </cell>
        </row>
        <row r="32">
          <cell r="A32" t="str">
            <v>2162 Janssen CFC PR</v>
          </cell>
          <cell r="B32">
            <v>0</v>
          </cell>
          <cell r="C32">
            <v>0</v>
          </cell>
          <cell r="D32">
            <v>18107</v>
          </cell>
          <cell r="E32">
            <v>160970</v>
          </cell>
        </row>
        <row r="33">
          <cell r="A33" t="str">
            <v>USA Tanca</v>
          </cell>
          <cell r="B33">
            <v>2150000</v>
          </cell>
          <cell r="C33">
            <v>534156</v>
          </cell>
          <cell r="D33">
            <v>142547</v>
          </cell>
          <cell r="E33">
            <v>528316</v>
          </cell>
        </row>
        <row r="35">
          <cell r="A35" t="str">
            <v>3065 Jan-Cil Austria</v>
          </cell>
          <cell r="B35">
            <v>88044</v>
          </cell>
          <cell r="C35">
            <v>21465</v>
          </cell>
          <cell r="D35">
            <v>459</v>
          </cell>
          <cell r="E35">
            <v>5093</v>
          </cell>
        </row>
        <row r="36">
          <cell r="A36" t="str">
            <v>3535 Jan-Cil France</v>
          </cell>
          <cell r="B36">
            <v>449397</v>
          </cell>
          <cell r="C36">
            <v>107601</v>
          </cell>
          <cell r="D36">
            <v>3744</v>
          </cell>
          <cell r="E36">
            <v>15575</v>
          </cell>
        </row>
        <row r="37">
          <cell r="A37" t="str">
            <v>2265 Jan-Cil Germany</v>
          </cell>
          <cell r="B37">
            <v>474615</v>
          </cell>
          <cell r="C37">
            <v>115636</v>
          </cell>
          <cell r="D37">
            <v>-1742</v>
          </cell>
          <cell r="E37">
            <v>213</v>
          </cell>
        </row>
        <row r="38">
          <cell r="A38" t="str">
            <v>2315 Jan-Cil Greece</v>
          </cell>
          <cell r="B38">
            <v>93072</v>
          </cell>
          <cell r="C38">
            <v>22720</v>
          </cell>
          <cell r="D38">
            <v>152</v>
          </cell>
          <cell r="E38">
            <v>1598</v>
          </cell>
        </row>
        <row r="39">
          <cell r="A39" t="str">
            <v>2575 Jan-Cil Portugl</v>
          </cell>
          <cell r="B39">
            <v>75886</v>
          </cell>
          <cell r="C39">
            <v>18448</v>
          </cell>
          <cell r="D39">
            <v>638</v>
          </cell>
          <cell r="E39">
            <v>2982</v>
          </cell>
        </row>
        <row r="40">
          <cell r="A40" t="str">
            <v>2625 Jan-Cil Scandin</v>
          </cell>
          <cell r="B40">
            <v>149901</v>
          </cell>
          <cell r="C40">
            <v>35786</v>
          </cell>
          <cell r="D40">
            <v>836</v>
          </cell>
          <cell r="E40">
            <v>4145</v>
          </cell>
        </row>
        <row r="41">
          <cell r="A41" t="str">
            <v>2605 Jan-Cil Spain</v>
          </cell>
          <cell r="B41">
            <v>160865</v>
          </cell>
          <cell r="C41">
            <v>35975</v>
          </cell>
          <cell r="D41">
            <v>1171</v>
          </cell>
          <cell r="E41">
            <v>9929</v>
          </cell>
        </row>
        <row r="42">
          <cell r="A42" t="str">
            <v>W. Eur Cainzos</v>
          </cell>
          <cell r="B42">
            <v>1491780</v>
          </cell>
          <cell r="C42">
            <v>357631</v>
          </cell>
          <cell r="D42">
            <v>5258</v>
          </cell>
          <cell r="E42">
            <v>39535</v>
          </cell>
        </row>
        <row r="44">
          <cell r="A44" t="str">
            <v>2126 Jan-Cil Czech Rep</v>
          </cell>
          <cell r="B44">
            <v>24668</v>
          </cell>
          <cell r="C44">
            <v>5976</v>
          </cell>
          <cell r="D44">
            <v>-621</v>
          </cell>
          <cell r="E44">
            <v>-958</v>
          </cell>
        </row>
        <row r="45">
          <cell r="A45" t="str">
            <v>2135 Jan-Cil E Europe</v>
          </cell>
          <cell r="B45">
            <v>53159</v>
          </cell>
          <cell r="C45">
            <v>12580</v>
          </cell>
          <cell r="D45">
            <v>3604</v>
          </cell>
          <cell r="E45">
            <v>22369</v>
          </cell>
        </row>
        <row r="46">
          <cell r="A46" t="str">
            <v>2326 Jan-Cil Hungary</v>
          </cell>
          <cell r="B46">
            <v>16886</v>
          </cell>
          <cell r="C46">
            <v>4366</v>
          </cell>
          <cell r="D46">
            <v>-220</v>
          </cell>
          <cell r="E46">
            <v>195</v>
          </cell>
        </row>
        <row r="47">
          <cell r="A47" t="str">
            <v>4386 Jan-Cil Poland</v>
          </cell>
          <cell r="B47">
            <v>44990</v>
          </cell>
          <cell r="C47">
            <v>9009</v>
          </cell>
          <cell r="D47">
            <v>194</v>
          </cell>
          <cell r="E47">
            <v>894</v>
          </cell>
        </row>
        <row r="48">
          <cell r="A48" t="str">
            <v>E. Eur Cainzos</v>
          </cell>
          <cell r="B48">
            <v>139703</v>
          </cell>
          <cell r="C48">
            <v>31931</v>
          </cell>
          <cell r="D48">
            <v>2957</v>
          </cell>
          <cell r="E48">
            <v>22500</v>
          </cell>
        </row>
        <row r="49">
          <cell r="A49" t="str">
            <v>Total Cainzos</v>
          </cell>
          <cell r="B49">
            <v>1631483</v>
          </cell>
          <cell r="C49">
            <v>389562</v>
          </cell>
          <cell r="D49">
            <v>8215</v>
          </cell>
          <cell r="E49">
            <v>62035</v>
          </cell>
        </row>
        <row r="51">
          <cell r="A51" t="str">
            <v>3095 Jan-Cil Belgium</v>
          </cell>
          <cell r="B51">
            <v>164947</v>
          </cell>
          <cell r="C51">
            <v>38430</v>
          </cell>
          <cell r="D51">
            <v>616</v>
          </cell>
          <cell r="E51">
            <v>5677</v>
          </cell>
        </row>
        <row r="52">
          <cell r="A52" t="str">
            <v>4250 Jan-Cil Holland</v>
          </cell>
          <cell r="B52">
            <v>111300</v>
          </cell>
          <cell r="C52">
            <v>26643</v>
          </cell>
          <cell r="D52">
            <v>1577</v>
          </cell>
          <cell r="E52">
            <v>4313</v>
          </cell>
        </row>
        <row r="53">
          <cell r="A53" t="str">
            <v>2355 Jan-Cil Italy</v>
          </cell>
          <cell r="B53">
            <v>291023</v>
          </cell>
          <cell r="C53">
            <v>72513</v>
          </cell>
          <cell r="D53">
            <v>-1506</v>
          </cell>
          <cell r="E53">
            <v>1316</v>
          </cell>
        </row>
        <row r="54">
          <cell r="A54" t="str">
            <v>2655 Jan-Cil Switzerland</v>
          </cell>
          <cell r="B54">
            <v>58898</v>
          </cell>
          <cell r="C54">
            <v>13918</v>
          </cell>
          <cell r="D54">
            <v>802</v>
          </cell>
          <cell r="E54">
            <v>2713</v>
          </cell>
        </row>
        <row r="55">
          <cell r="A55" t="str">
            <v>2725 Jan-Cil UK</v>
          </cell>
          <cell r="B55">
            <v>272037</v>
          </cell>
          <cell r="C55">
            <v>70079</v>
          </cell>
          <cell r="D55">
            <v>-5684</v>
          </cell>
          <cell r="E55">
            <v>-12895</v>
          </cell>
        </row>
        <row r="56">
          <cell r="A56" t="str">
            <v>W. Eur Verbeeck</v>
          </cell>
          <cell r="B56">
            <v>898205</v>
          </cell>
          <cell r="C56">
            <v>221583</v>
          </cell>
          <cell r="D56">
            <v>-4195</v>
          </cell>
          <cell r="E56">
            <v>1124</v>
          </cell>
        </row>
        <row r="57">
          <cell r="A57">
            <v>1</v>
          </cell>
        </row>
        <row r="59">
          <cell r="C59" t="str">
            <v>Mul</v>
          </cell>
          <cell r="D59" t="str">
            <v>ti By-Line Contr</v>
          </cell>
          <cell r="E59" t="str">
            <v>ol Report</v>
          </cell>
          <cell r="F59" t="str">
            <v>( BASIS CURRENT )</v>
          </cell>
        </row>
        <row r="64">
          <cell r="B64" t="str">
            <v>1999 AYY1 DEC Y</v>
          </cell>
          <cell r="C64" t="str">
            <v>1999 AYY1 SEP Q</v>
          </cell>
          <cell r="D64" t="str">
            <v>1999 AYY1 SEP Q</v>
          </cell>
          <cell r="E64" t="str">
            <v>1999 AYY1 DEC Y</v>
          </cell>
        </row>
        <row r="65">
          <cell r="B65" t="str">
            <v>Net Trade Sales</v>
          </cell>
          <cell r="C65" t="str">
            <v>Net Trade Sales</v>
          </cell>
          <cell r="D65" t="str">
            <v>Net Income</v>
          </cell>
          <cell r="E65" t="str">
            <v>Net Income</v>
          </cell>
        </row>
        <row r="66">
          <cell r="B66" t="str">
            <v>200000 US $</v>
          </cell>
          <cell r="C66" t="str">
            <v>200000 @ Exc PL</v>
          </cell>
          <cell r="D66" t="str">
            <v>950000 @ Exc PL</v>
          </cell>
          <cell r="E66" t="str">
            <v>950000 US $</v>
          </cell>
        </row>
        <row r="67">
          <cell r="A67" t="str">
            <v>COMPANY NAME</v>
          </cell>
          <cell r="C67" t="str">
            <v>1999 OFY1 SEP</v>
          </cell>
          <cell r="D67" t="str">
            <v>1999 OFY1 SEP</v>
          </cell>
        </row>
        <row r="68">
          <cell r="A68" t="str">
            <v>------------</v>
          </cell>
          <cell r="B68" t="str">
            <v>---------------</v>
          </cell>
          <cell r="C68" t="str">
            <v>---------------</v>
          </cell>
          <cell r="D68" t="str">
            <v>---------------</v>
          </cell>
          <cell r="E68" t="str">
            <v>---------------</v>
          </cell>
        </row>
        <row r="70">
          <cell r="A70" t="str">
            <v>3507 Jan-Cil Egypt</v>
          </cell>
          <cell r="B70">
            <v>7617</v>
          </cell>
          <cell r="C70">
            <v>1617</v>
          </cell>
          <cell r="D70">
            <v>-388</v>
          </cell>
          <cell r="E70">
            <v>78</v>
          </cell>
        </row>
        <row r="71">
          <cell r="A71" t="str">
            <v>4967 Jan-Cil Israel</v>
          </cell>
          <cell r="B71">
            <v>14337</v>
          </cell>
          <cell r="C71">
            <v>3508</v>
          </cell>
          <cell r="D71">
            <v>-1910</v>
          </cell>
          <cell r="E71">
            <v>-4954</v>
          </cell>
        </row>
        <row r="72">
          <cell r="A72" t="str">
            <v>4720 Jan-Cil MEWA</v>
          </cell>
          <cell r="B72">
            <v>129233</v>
          </cell>
          <cell r="C72">
            <v>22979</v>
          </cell>
          <cell r="D72">
            <v>3706</v>
          </cell>
          <cell r="E72">
            <v>31094</v>
          </cell>
        </row>
        <row r="73">
          <cell r="A73" t="str">
            <v>2547 Jan-Cil Pakistan</v>
          </cell>
          <cell r="B73">
            <v>6846</v>
          </cell>
          <cell r="C73">
            <v>1940</v>
          </cell>
          <cell r="D73">
            <v>94</v>
          </cell>
          <cell r="E73">
            <v>334</v>
          </cell>
        </row>
        <row r="74">
          <cell r="A74" t="str">
            <v>4510 Jan-Cil So. Africa</v>
          </cell>
          <cell r="B74">
            <v>45317</v>
          </cell>
          <cell r="C74">
            <v>10944</v>
          </cell>
          <cell r="D74">
            <v>355</v>
          </cell>
          <cell r="E74">
            <v>2430</v>
          </cell>
        </row>
        <row r="75">
          <cell r="A75" t="str">
            <v>2697 Jan-Cil Turkey</v>
          </cell>
          <cell r="B75">
            <v>13815</v>
          </cell>
          <cell r="C75">
            <v>3369</v>
          </cell>
          <cell r="D75">
            <v>731</v>
          </cell>
          <cell r="E75">
            <v>904</v>
          </cell>
        </row>
        <row r="76">
          <cell r="A76" t="str">
            <v>MEWAfr Verbeeck</v>
          </cell>
          <cell r="B76">
            <v>217165</v>
          </cell>
          <cell r="C76">
            <v>44357</v>
          </cell>
          <cell r="D76">
            <v>2588</v>
          </cell>
          <cell r="E76">
            <v>29886</v>
          </cell>
        </row>
        <row r="77">
          <cell r="A77" t="str">
            <v>Total Verbeeck</v>
          </cell>
          <cell r="B77">
            <v>1115370</v>
          </cell>
          <cell r="C77">
            <v>265940</v>
          </cell>
          <cell r="D77">
            <v>-1607</v>
          </cell>
          <cell r="E77">
            <v>31010</v>
          </cell>
        </row>
        <row r="79">
          <cell r="A79" t="str">
            <v>2380 Janssen Kyowa Japan</v>
          </cell>
          <cell r="B79">
            <v>236965</v>
          </cell>
          <cell r="C79">
            <v>55054</v>
          </cell>
          <cell r="D79">
            <v>-2256</v>
          </cell>
          <cell r="E79">
            <v>-1271</v>
          </cell>
        </row>
        <row r="80">
          <cell r="A80" t="str">
            <v>2400 Jan-Cil KK Japan</v>
          </cell>
          <cell r="B80" t="str">
            <v>-</v>
          </cell>
          <cell r="C80" t="str">
            <v>-</v>
          </cell>
          <cell r="D80">
            <v>6</v>
          </cell>
          <cell r="E80">
            <v>13</v>
          </cell>
        </row>
        <row r="81">
          <cell r="A81" t="str">
            <v>Japan Tanca</v>
          </cell>
          <cell r="B81">
            <v>236965</v>
          </cell>
          <cell r="C81">
            <v>55054</v>
          </cell>
          <cell r="D81">
            <v>-2250</v>
          </cell>
          <cell r="E81">
            <v>-1258</v>
          </cell>
        </row>
        <row r="83">
          <cell r="A83" t="str">
            <v>3450 Janssen China</v>
          </cell>
          <cell r="B83">
            <v>189750</v>
          </cell>
          <cell r="C83">
            <v>51593</v>
          </cell>
          <cell r="D83">
            <v>6261</v>
          </cell>
          <cell r="E83">
            <v>28207</v>
          </cell>
        </row>
        <row r="84">
          <cell r="A84" t="str">
            <v>2010 Jan-Cilag Pty Ltd</v>
          </cell>
          <cell r="B84">
            <v>92437</v>
          </cell>
          <cell r="C84">
            <v>24642</v>
          </cell>
          <cell r="D84">
            <v>1901</v>
          </cell>
          <cell r="E84">
            <v>2630</v>
          </cell>
        </row>
        <row r="85">
          <cell r="A85" t="str">
            <v>3840 Jan-Cil Hong Kong</v>
          </cell>
          <cell r="B85">
            <v>12319</v>
          </cell>
          <cell r="C85">
            <v>2856</v>
          </cell>
          <cell r="D85">
            <v>265</v>
          </cell>
          <cell r="E85">
            <v>1662</v>
          </cell>
        </row>
        <row r="86">
          <cell r="A86" t="str">
            <v>3873 Jan-Cilag India</v>
          </cell>
          <cell r="B86">
            <v>20995</v>
          </cell>
          <cell r="C86">
            <v>5883</v>
          </cell>
          <cell r="D86">
            <v>265</v>
          </cell>
          <cell r="E86">
            <v>1343</v>
          </cell>
        </row>
        <row r="87">
          <cell r="A87" t="str">
            <v>2440 Jan-Cil Korea</v>
          </cell>
          <cell r="B87">
            <v>86235</v>
          </cell>
          <cell r="C87">
            <v>23186</v>
          </cell>
          <cell r="D87">
            <v>-1032</v>
          </cell>
          <cell r="E87">
            <v>-2717</v>
          </cell>
        </row>
        <row r="88">
          <cell r="A88" t="str">
            <v>4350 Jan-Cil Philippines</v>
          </cell>
          <cell r="B88">
            <v>17029</v>
          </cell>
          <cell r="C88">
            <v>5148</v>
          </cell>
          <cell r="D88">
            <v>557</v>
          </cell>
          <cell r="E88">
            <v>1771</v>
          </cell>
        </row>
        <row r="89">
          <cell r="A89" t="str">
            <v>3880 Jan-Cilag S.M.</v>
          </cell>
          <cell r="B89">
            <v>18616</v>
          </cell>
          <cell r="C89">
            <v>4522</v>
          </cell>
          <cell r="D89">
            <v>236</v>
          </cell>
          <cell r="E89">
            <v>1081</v>
          </cell>
        </row>
        <row r="90">
          <cell r="A90" t="str">
            <v>3885 Jan-Cil Indonesia</v>
          </cell>
          <cell r="B90">
            <v>6201</v>
          </cell>
          <cell r="C90">
            <v>1537</v>
          </cell>
          <cell r="D90">
            <v>-41</v>
          </cell>
          <cell r="E90">
            <v>467</v>
          </cell>
        </row>
        <row r="91">
          <cell r="A91" t="str">
            <v>4900 Jan-Cil Taiwan</v>
          </cell>
          <cell r="B91">
            <v>45539</v>
          </cell>
          <cell r="C91">
            <v>9344</v>
          </cell>
          <cell r="D91">
            <v>385</v>
          </cell>
          <cell r="E91">
            <v>3119</v>
          </cell>
        </row>
        <row r="92">
          <cell r="A92" t="str">
            <v>2670 Jan-Cil Thailand</v>
          </cell>
          <cell r="B92">
            <v>28550</v>
          </cell>
          <cell r="C92">
            <v>6660</v>
          </cell>
          <cell r="D92">
            <v>-193</v>
          </cell>
          <cell r="E92">
            <v>78</v>
          </cell>
        </row>
        <row r="93">
          <cell r="A93" t="str">
            <v>Asia/Pac Chang</v>
          </cell>
          <cell r="B93">
            <v>517671</v>
          </cell>
          <cell r="C93">
            <v>135371</v>
          </cell>
          <cell r="D93">
            <v>8604</v>
          </cell>
          <cell r="E93">
            <v>37641</v>
          </cell>
        </row>
        <row r="94">
          <cell r="A94" t="str">
            <v>Total Asia/Pacific</v>
          </cell>
          <cell r="B94">
            <v>754636</v>
          </cell>
          <cell r="C94">
            <v>190425</v>
          </cell>
          <cell r="D94">
            <v>6354</v>
          </cell>
          <cell r="E94">
            <v>36383</v>
          </cell>
        </row>
        <row r="96">
          <cell r="A96" t="str">
            <v>3090 Janssen Belgium</v>
          </cell>
          <cell r="B96">
            <v>91729</v>
          </cell>
          <cell r="C96">
            <v>21212</v>
          </cell>
          <cell r="D96">
            <v>136701</v>
          </cell>
          <cell r="E96">
            <v>431448</v>
          </cell>
        </row>
        <row r="97">
          <cell r="A97" t="str">
            <v>3950 Janssen Ireland Mfg</v>
          </cell>
          <cell r="B97">
            <v>64251</v>
          </cell>
          <cell r="C97">
            <v>10959</v>
          </cell>
          <cell r="D97">
            <v>123658</v>
          </cell>
          <cell r="E97">
            <v>569366</v>
          </cell>
        </row>
        <row r="98">
          <cell r="A98" t="str">
            <v>4680 Cilag CH-Schaff Oper</v>
          </cell>
          <cell r="B98">
            <v>41302</v>
          </cell>
          <cell r="C98">
            <v>7302</v>
          </cell>
          <cell r="D98">
            <v>8754</v>
          </cell>
          <cell r="E98">
            <v>49635</v>
          </cell>
        </row>
        <row r="99">
          <cell r="A99" t="str">
            <v>4690 Jan-Cilag Zug</v>
          </cell>
          <cell r="B99">
            <v>40205</v>
          </cell>
          <cell r="C99">
            <v>9842</v>
          </cell>
          <cell r="D99">
            <v>61780</v>
          </cell>
          <cell r="E99">
            <v>266996</v>
          </cell>
        </row>
        <row r="100">
          <cell r="A100" t="str">
            <v>3010 Tasmanian Alkaloids</v>
          </cell>
          <cell r="B100">
            <v>36601</v>
          </cell>
          <cell r="C100">
            <v>9721</v>
          </cell>
          <cell r="D100">
            <v>2929</v>
          </cell>
          <cell r="E100">
            <v>10812</v>
          </cell>
        </row>
        <row r="101">
          <cell r="A101" t="str">
            <v>2660 Silsa Switzerland</v>
          </cell>
          <cell r="B101">
            <v>0</v>
          </cell>
          <cell r="C101">
            <v>0</v>
          </cell>
          <cell r="D101">
            <v>0</v>
          </cell>
          <cell r="E101">
            <v>0</v>
          </cell>
        </row>
        <row r="102">
          <cell r="A102" t="str">
            <v>1660 Noramco</v>
          </cell>
          <cell r="B102">
            <v>42405</v>
          </cell>
          <cell r="C102">
            <v>9619</v>
          </cell>
          <cell r="D102">
            <v>354</v>
          </cell>
          <cell r="E102">
            <v>1200</v>
          </cell>
        </row>
        <row r="103">
          <cell r="A103" t="str">
            <v>Tot Sourcing Co</v>
          </cell>
          <cell r="B103">
            <v>316493</v>
          </cell>
          <cell r="C103">
            <v>68655</v>
          </cell>
          <cell r="D103">
            <v>334176</v>
          </cell>
          <cell r="E103">
            <v>1329457</v>
          </cell>
        </row>
        <row r="104">
          <cell r="A104" t="str">
            <v>Total Tanca</v>
          </cell>
          <cell r="B104">
            <v>5967982</v>
          </cell>
          <cell r="C104">
            <v>1448738</v>
          </cell>
          <cell r="D104">
            <v>489685</v>
          </cell>
          <cell r="E104">
            <v>1987201</v>
          </cell>
        </row>
        <row r="106">
          <cell r="A106" t="str">
            <v>3131 Intl Finl Svcs</v>
          </cell>
          <cell r="B106">
            <v>0</v>
          </cell>
          <cell r="C106">
            <v>0</v>
          </cell>
          <cell r="D106">
            <v>7221</v>
          </cell>
          <cell r="E106">
            <v>31316</v>
          </cell>
        </row>
        <row r="107">
          <cell r="A107" t="str">
            <v>3130 Janssen GTSC</v>
          </cell>
          <cell r="B107">
            <v>0</v>
          </cell>
          <cell r="C107">
            <v>0</v>
          </cell>
          <cell r="D107">
            <v>20592</v>
          </cell>
          <cell r="E107">
            <v>84700</v>
          </cell>
        </row>
        <row r="108">
          <cell r="A108" t="str">
            <v>3920 Janssen Ireland Inv</v>
          </cell>
          <cell r="B108">
            <v>0</v>
          </cell>
          <cell r="C108">
            <v>0</v>
          </cell>
          <cell r="D108">
            <v>7741</v>
          </cell>
          <cell r="E108">
            <v>44218</v>
          </cell>
        </row>
        <row r="109">
          <cell r="A109" t="str">
            <v>5098 JJ Swiss Finance Com</v>
          </cell>
          <cell r="B109">
            <v>0</v>
          </cell>
          <cell r="C109">
            <v>0</v>
          </cell>
          <cell r="D109">
            <v>-49</v>
          </cell>
          <cell r="E109">
            <v>-63</v>
          </cell>
        </row>
        <row r="110">
          <cell r="A110" t="str">
            <v>Tot Fincl Ctrs</v>
          </cell>
          <cell r="B110">
            <v>0</v>
          </cell>
          <cell r="C110">
            <v>0</v>
          </cell>
          <cell r="D110">
            <v>35505</v>
          </cell>
          <cell r="E110">
            <v>160171</v>
          </cell>
        </row>
        <row r="111">
          <cell r="B111">
            <v>0</v>
          </cell>
          <cell r="C111">
            <v>0</v>
          </cell>
        </row>
        <row r="112">
          <cell r="A112" t="str">
            <v>3085 JRF-Beerse</v>
          </cell>
          <cell r="B112">
            <v>0</v>
          </cell>
          <cell r="C112">
            <v>0</v>
          </cell>
          <cell r="D112">
            <v>-41700</v>
          </cell>
          <cell r="E112">
            <v>-222462</v>
          </cell>
        </row>
        <row r="113">
          <cell r="A113" t="str">
            <v>1745 JRF-USA</v>
          </cell>
          <cell r="B113">
            <v>0</v>
          </cell>
          <cell r="C113">
            <v>0</v>
          </cell>
          <cell r="D113">
            <v>-30805</v>
          </cell>
          <cell r="E113">
            <v>-124040</v>
          </cell>
        </row>
        <row r="114">
          <cell r="A114" t="str">
            <v>1250 Immunobiology Res In</v>
          </cell>
          <cell r="B114">
            <v>0</v>
          </cell>
          <cell r="C114">
            <v>0</v>
          </cell>
          <cell r="D114">
            <v>0</v>
          </cell>
          <cell r="E114">
            <v>-265</v>
          </cell>
        </row>
        <row r="115">
          <cell r="A115" t="str">
            <v>Total JRF</v>
          </cell>
          <cell r="B115">
            <v>0</v>
          </cell>
          <cell r="C115">
            <v>0</v>
          </cell>
          <cell r="D115">
            <v>-72505</v>
          </cell>
          <cell r="E115">
            <v>-346767</v>
          </cell>
        </row>
        <row r="116">
          <cell r="A116">
            <v>1</v>
          </cell>
        </row>
        <row r="118">
          <cell r="C118" t="str">
            <v>Mul</v>
          </cell>
          <cell r="D118" t="str">
            <v>ti By-Line Contr</v>
          </cell>
          <cell r="E118" t="str">
            <v>ol Report</v>
          </cell>
          <cell r="F118" t="str">
            <v>( BASIS CURRENT )</v>
          </cell>
        </row>
        <row r="123">
          <cell r="B123" t="str">
            <v>1999 AYY1 DEC Y</v>
          </cell>
          <cell r="C123" t="str">
            <v>1999 AYY1 SEP Q</v>
          </cell>
          <cell r="D123" t="str">
            <v>1999 AYY1 SEP Q</v>
          </cell>
          <cell r="E123" t="str">
            <v>1999 AYY1 DEC Y</v>
          </cell>
        </row>
        <row r="124">
          <cell r="B124" t="str">
            <v>Net Trade Sales</v>
          </cell>
          <cell r="C124" t="str">
            <v>Net Trade Sales</v>
          </cell>
          <cell r="D124" t="str">
            <v>Net Income</v>
          </cell>
          <cell r="E124" t="str">
            <v>Net Income</v>
          </cell>
        </row>
        <row r="125">
          <cell r="B125" t="str">
            <v>200000 US $</v>
          </cell>
          <cell r="C125" t="str">
            <v>200000 @ Exc PL</v>
          </cell>
          <cell r="D125" t="str">
            <v>950000 @ Exc PL</v>
          </cell>
          <cell r="E125" t="str">
            <v>950000 US $</v>
          </cell>
        </row>
        <row r="126">
          <cell r="A126" t="str">
            <v>COMPANY NAME</v>
          </cell>
          <cell r="C126" t="str">
            <v>1999 OFY1 SEP</v>
          </cell>
          <cell r="D126" t="str">
            <v>1999 OFY1 SEP</v>
          </cell>
        </row>
        <row r="127">
          <cell r="A127" t="str">
            <v>------------</v>
          </cell>
          <cell r="B127" t="str">
            <v>---------------</v>
          </cell>
          <cell r="C127" t="str">
            <v>---------------</v>
          </cell>
          <cell r="D127" t="str">
            <v>---------------</v>
          </cell>
          <cell r="E127" t="str">
            <v>---------------</v>
          </cell>
        </row>
        <row r="129">
          <cell r="A129" t="str">
            <v>1270 RWJ PRI USA</v>
          </cell>
          <cell r="B129">
            <v>0</v>
          </cell>
          <cell r="C129">
            <v>0</v>
          </cell>
          <cell r="D129">
            <v>-86384</v>
          </cell>
          <cell r="E129">
            <v>-342622</v>
          </cell>
        </row>
        <row r="130">
          <cell r="A130" t="str">
            <v>4740 RWJ PRI Switzerland</v>
          </cell>
          <cell r="B130">
            <v>0</v>
          </cell>
          <cell r="C130">
            <v>0</v>
          </cell>
          <cell r="D130">
            <v>-16703</v>
          </cell>
          <cell r="E130">
            <v>-61742</v>
          </cell>
        </row>
        <row r="131">
          <cell r="A131" t="str">
            <v>Total PRI</v>
          </cell>
          <cell r="B131">
            <v>0</v>
          </cell>
          <cell r="C131">
            <v>0</v>
          </cell>
          <cell r="D131">
            <v>-103087</v>
          </cell>
          <cell r="E131">
            <v>-404364</v>
          </cell>
        </row>
        <row r="132">
          <cell r="A132" t="str">
            <v>Total Research</v>
          </cell>
          <cell r="B132">
            <v>0</v>
          </cell>
          <cell r="C132">
            <v>0</v>
          </cell>
          <cell r="D132">
            <v>-175592</v>
          </cell>
          <cell r="E132">
            <v>-751131</v>
          </cell>
        </row>
        <row r="134">
          <cell r="A134" t="str">
            <v>1960 Commercial Devel-USA</v>
          </cell>
          <cell r="B134">
            <v>0</v>
          </cell>
          <cell r="C134">
            <v>0</v>
          </cell>
          <cell r="D134">
            <v>-10094</v>
          </cell>
          <cell r="E134">
            <v>-32501</v>
          </cell>
        </row>
        <row r="135">
          <cell r="A135" t="str">
            <v>Total Pharmaceuticals</v>
          </cell>
          <cell r="B135">
            <v>10267703</v>
          </cell>
          <cell r="C135">
            <v>2567431</v>
          </cell>
          <cell r="D135">
            <v>697051</v>
          </cell>
          <cell r="E135">
            <v>2777490</v>
          </cell>
        </row>
        <row r="136">
          <cell r="A136" t="str">
            <v>Total Cos as Rptd</v>
          </cell>
          <cell r="B136">
            <v>10267703</v>
          </cell>
          <cell r="C136">
            <v>2567431</v>
          </cell>
          <cell r="D136">
            <v>697051</v>
          </cell>
          <cell r="E136">
            <v>2777490</v>
          </cell>
        </row>
        <row r="137">
          <cell r="A137" t="str">
            <v>_x001A_</v>
          </cell>
        </row>
      </sheetData>
      <sheetData sheetId="3" refreshError="1">
        <row r="11">
          <cell r="A11" t="str">
            <v>COMPANY NAME</v>
          </cell>
          <cell r="B11" t="str">
            <v>200000  US $</v>
          </cell>
          <cell r="C11" t="str">
            <v>950000  US $</v>
          </cell>
          <cell r="D11" t="str">
            <v>200000  US $</v>
          </cell>
          <cell r="E11" t="str">
            <v>950000  US $</v>
          </cell>
        </row>
        <row r="12">
          <cell r="A12" t="str">
            <v>------------</v>
          </cell>
          <cell r="B12" t="str">
            <v>---------------</v>
          </cell>
          <cell r="C12" t="str">
            <v>---------------</v>
          </cell>
          <cell r="D12" t="str">
            <v>---------------</v>
          </cell>
          <cell r="E12" t="str">
            <v>---------------</v>
          </cell>
        </row>
        <row r="14">
          <cell r="A14" t="str">
            <v>1540 Ortho McNeil Pharm</v>
          </cell>
          <cell r="B14">
            <v>618361</v>
          </cell>
          <cell r="C14">
            <v>214974</v>
          </cell>
          <cell r="D14">
            <v>617417</v>
          </cell>
          <cell r="E14">
            <v>197831</v>
          </cell>
        </row>
        <row r="15">
          <cell r="A15" t="str">
            <v>1290 Ortho Biotech US</v>
          </cell>
          <cell r="B15">
            <v>263550</v>
          </cell>
          <cell r="C15">
            <v>98384</v>
          </cell>
          <cell r="D15">
            <v>318517</v>
          </cell>
          <cell r="E15">
            <v>124710</v>
          </cell>
        </row>
        <row r="17">
          <cell r="A17" t="str">
            <v>2860 Jan-Cil Argent-HI</v>
          </cell>
          <cell r="B17">
            <v>11003</v>
          </cell>
          <cell r="C17">
            <v>512</v>
          </cell>
          <cell r="D17">
            <v>10105</v>
          </cell>
          <cell r="E17">
            <v>-139</v>
          </cell>
        </row>
        <row r="18">
          <cell r="A18" t="str">
            <v>3160 Jan-Cil Brazil-HI</v>
          </cell>
          <cell r="B18">
            <v>36014</v>
          </cell>
          <cell r="C18">
            <v>10421</v>
          </cell>
          <cell r="D18">
            <v>42972</v>
          </cell>
          <cell r="E18">
            <v>7860</v>
          </cell>
        </row>
        <row r="19">
          <cell r="A19" t="str">
            <v>2117 Jan-Cil Colombia</v>
          </cell>
          <cell r="B19">
            <v>2258</v>
          </cell>
          <cell r="C19">
            <v>28</v>
          </cell>
          <cell r="D19">
            <v>2932</v>
          </cell>
          <cell r="E19">
            <v>304</v>
          </cell>
        </row>
        <row r="20">
          <cell r="A20" t="str">
            <v>2490 Jan-Cil Mexico</v>
          </cell>
          <cell r="B20">
            <v>45345</v>
          </cell>
          <cell r="C20">
            <v>8261</v>
          </cell>
          <cell r="D20">
            <v>43223</v>
          </cell>
          <cell r="E20">
            <v>5765</v>
          </cell>
        </row>
        <row r="21">
          <cell r="A21" t="str">
            <v>5252 Jan-Cil Venezuela</v>
          </cell>
          <cell r="B21">
            <v>3704</v>
          </cell>
          <cell r="C21">
            <v>880</v>
          </cell>
          <cell r="D21">
            <v>3905</v>
          </cell>
          <cell r="E21">
            <v>114</v>
          </cell>
        </row>
        <row r="22">
          <cell r="A22" t="str">
            <v>Total Latin Am.</v>
          </cell>
          <cell r="B22">
            <v>98324</v>
          </cell>
          <cell r="C22">
            <v>20102</v>
          </cell>
          <cell r="D22">
            <v>103137</v>
          </cell>
          <cell r="E22">
            <v>13904</v>
          </cell>
        </row>
        <row r="24">
          <cell r="A24" t="str">
            <v>3290 Jan-Ortho Canada</v>
          </cell>
          <cell r="B24">
            <v>59067</v>
          </cell>
          <cell r="C24">
            <v>3926</v>
          </cell>
          <cell r="D24">
            <v>59923</v>
          </cell>
          <cell r="E24">
            <v>5613</v>
          </cell>
        </row>
        <row r="26">
          <cell r="A26" t="str">
            <v>1295 Ortho Biotech Intl</v>
          </cell>
          <cell r="B26">
            <v>4342</v>
          </cell>
          <cell r="C26">
            <v>54516</v>
          </cell>
          <cell r="D26">
            <v>5126</v>
          </cell>
          <cell r="E26">
            <v>44953</v>
          </cell>
        </row>
        <row r="27">
          <cell r="A27" t="str">
            <v>2164 Ortho Biotech CFC PR</v>
          </cell>
          <cell r="B27">
            <v>0</v>
          </cell>
          <cell r="C27">
            <v>0</v>
          </cell>
          <cell r="D27">
            <v>0</v>
          </cell>
          <cell r="E27">
            <v>0</v>
          </cell>
        </row>
        <row r="28">
          <cell r="A28" t="str">
            <v>Total OBI</v>
          </cell>
          <cell r="B28">
            <v>4342</v>
          </cell>
          <cell r="C28">
            <v>54516</v>
          </cell>
          <cell r="D28">
            <v>5126</v>
          </cell>
          <cell r="E28">
            <v>44953</v>
          </cell>
        </row>
        <row r="29">
          <cell r="A29" t="str">
            <v>Total Tattle</v>
          </cell>
          <cell r="B29">
            <v>1043644</v>
          </cell>
          <cell r="C29">
            <v>391902</v>
          </cell>
          <cell r="D29">
            <v>1104120</v>
          </cell>
          <cell r="E29">
            <v>387011</v>
          </cell>
        </row>
        <row r="31">
          <cell r="A31" t="str">
            <v>1740 Janssen USA</v>
          </cell>
          <cell r="B31">
            <v>498838</v>
          </cell>
          <cell r="C31">
            <v>114229</v>
          </cell>
          <cell r="D31">
            <v>600204</v>
          </cell>
          <cell r="E31">
            <v>99565</v>
          </cell>
        </row>
        <row r="32">
          <cell r="A32" t="str">
            <v>2162 Janssen CFC PR</v>
          </cell>
          <cell r="B32">
            <v>0</v>
          </cell>
          <cell r="C32">
            <v>0</v>
          </cell>
          <cell r="D32">
            <v>0</v>
          </cell>
          <cell r="E32">
            <v>82680</v>
          </cell>
        </row>
        <row r="33">
          <cell r="A33" t="str">
            <v>USA Tanca</v>
          </cell>
          <cell r="B33">
            <v>498838</v>
          </cell>
          <cell r="C33">
            <v>114229</v>
          </cell>
          <cell r="D33">
            <v>600204</v>
          </cell>
          <cell r="E33">
            <v>182245</v>
          </cell>
        </row>
        <row r="35">
          <cell r="A35" t="str">
            <v>3065 Jan-Cil Austria</v>
          </cell>
          <cell r="B35">
            <v>19939</v>
          </cell>
          <cell r="C35">
            <v>2097</v>
          </cell>
          <cell r="D35">
            <v>20230</v>
          </cell>
          <cell r="E35">
            <v>1183</v>
          </cell>
        </row>
        <row r="36">
          <cell r="A36" t="str">
            <v>3535 Jan-Cil France</v>
          </cell>
          <cell r="B36">
            <v>109337</v>
          </cell>
          <cell r="C36">
            <v>4088</v>
          </cell>
          <cell r="D36">
            <v>99906</v>
          </cell>
          <cell r="E36">
            <v>3111</v>
          </cell>
        </row>
        <row r="37">
          <cell r="A37" t="str">
            <v>2265 Jan-Cil Germany</v>
          </cell>
          <cell r="B37">
            <v>114611</v>
          </cell>
          <cell r="C37">
            <v>943</v>
          </cell>
          <cell r="D37">
            <v>110013</v>
          </cell>
          <cell r="E37">
            <v>1988</v>
          </cell>
        </row>
        <row r="38">
          <cell r="A38" t="str">
            <v>2315 Jan-Cil Greece</v>
          </cell>
          <cell r="B38">
            <v>22474</v>
          </cell>
          <cell r="C38">
            <v>836</v>
          </cell>
          <cell r="D38">
            <v>22401</v>
          </cell>
          <cell r="E38">
            <v>155</v>
          </cell>
        </row>
        <row r="39">
          <cell r="A39" t="str">
            <v>2575 Jan-Cil Portugl</v>
          </cell>
          <cell r="B39">
            <v>16665</v>
          </cell>
          <cell r="C39">
            <v>424</v>
          </cell>
          <cell r="D39">
            <v>17186</v>
          </cell>
          <cell r="E39">
            <v>767</v>
          </cell>
        </row>
        <row r="40">
          <cell r="A40" t="str">
            <v>2625 Jan-Cil Scandin</v>
          </cell>
          <cell r="B40">
            <v>34830</v>
          </cell>
          <cell r="C40">
            <v>877</v>
          </cell>
          <cell r="D40">
            <v>35775</v>
          </cell>
          <cell r="E40">
            <v>1285</v>
          </cell>
        </row>
        <row r="41">
          <cell r="A41" t="str">
            <v>2605 Jan-Cil Spain</v>
          </cell>
          <cell r="B41">
            <v>37320</v>
          </cell>
          <cell r="C41">
            <v>2420</v>
          </cell>
          <cell r="D41">
            <v>38812</v>
          </cell>
          <cell r="E41">
            <v>2759</v>
          </cell>
        </row>
        <row r="42">
          <cell r="A42" t="str">
            <v>W. Eur Cainzos</v>
          </cell>
          <cell r="B42">
            <v>355176</v>
          </cell>
          <cell r="C42">
            <v>11685</v>
          </cell>
          <cell r="D42">
            <v>344323</v>
          </cell>
          <cell r="E42">
            <v>11248</v>
          </cell>
        </row>
        <row r="44">
          <cell r="A44" t="str">
            <v>2126 Jan-Cil Czech Rep</v>
          </cell>
          <cell r="B44">
            <v>5226</v>
          </cell>
          <cell r="C44">
            <v>-46</v>
          </cell>
          <cell r="D44">
            <v>5388</v>
          </cell>
          <cell r="E44">
            <v>-37</v>
          </cell>
        </row>
        <row r="45">
          <cell r="A45" t="str">
            <v>2135 Jan-Cil E Europe</v>
          </cell>
          <cell r="B45">
            <v>14290</v>
          </cell>
          <cell r="C45">
            <v>5965</v>
          </cell>
          <cell r="D45">
            <v>14146</v>
          </cell>
          <cell r="E45">
            <v>8482</v>
          </cell>
        </row>
        <row r="46">
          <cell r="A46" t="str">
            <v>2326 Jan-Cil Hungary</v>
          </cell>
          <cell r="B46">
            <v>4031</v>
          </cell>
          <cell r="C46">
            <v>251</v>
          </cell>
          <cell r="D46">
            <v>4239</v>
          </cell>
          <cell r="E46">
            <v>192</v>
          </cell>
        </row>
        <row r="47">
          <cell r="A47" t="str">
            <v>4386 Jan-Cil Poland</v>
          </cell>
          <cell r="B47">
            <v>12217</v>
          </cell>
          <cell r="C47">
            <v>332</v>
          </cell>
          <cell r="D47">
            <v>11233</v>
          </cell>
          <cell r="E47">
            <v>121</v>
          </cell>
        </row>
        <row r="48">
          <cell r="A48" t="str">
            <v>E. Eur Cainzos</v>
          </cell>
          <cell r="B48">
            <v>35764</v>
          </cell>
          <cell r="C48">
            <v>6502</v>
          </cell>
          <cell r="D48">
            <v>35006</v>
          </cell>
          <cell r="E48">
            <v>8758</v>
          </cell>
        </row>
        <row r="49">
          <cell r="A49" t="str">
            <v>Total Cainzos</v>
          </cell>
          <cell r="B49">
            <v>390940</v>
          </cell>
          <cell r="C49">
            <v>18187</v>
          </cell>
          <cell r="D49">
            <v>379329</v>
          </cell>
          <cell r="E49">
            <v>20006</v>
          </cell>
        </row>
        <row r="51">
          <cell r="A51" t="str">
            <v>3095 Jan-Cil Belgium</v>
          </cell>
          <cell r="B51">
            <v>41437</v>
          </cell>
          <cell r="C51">
            <v>2224</v>
          </cell>
          <cell r="D51">
            <v>38062</v>
          </cell>
          <cell r="E51">
            <v>1315</v>
          </cell>
        </row>
        <row r="52">
          <cell r="A52" t="str">
            <v>4250 Jan-Cil Holland</v>
          </cell>
          <cell r="B52">
            <v>25417</v>
          </cell>
          <cell r="C52">
            <v>1305</v>
          </cell>
          <cell r="D52">
            <v>26059</v>
          </cell>
          <cell r="E52">
            <v>1768</v>
          </cell>
        </row>
        <row r="53">
          <cell r="A53" t="str">
            <v>2355 Jan-Cil Italy</v>
          </cell>
          <cell r="B53">
            <v>66137</v>
          </cell>
          <cell r="C53">
            <v>102</v>
          </cell>
          <cell r="D53">
            <v>75882</v>
          </cell>
          <cell r="E53">
            <v>1771</v>
          </cell>
        </row>
        <row r="54">
          <cell r="A54" t="str">
            <v>2655 Jan-Cil Switzerland</v>
          </cell>
          <cell r="B54">
            <v>13330</v>
          </cell>
          <cell r="C54">
            <v>833</v>
          </cell>
          <cell r="D54">
            <v>13290</v>
          </cell>
          <cell r="E54">
            <v>1229</v>
          </cell>
        </row>
        <row r="55">
          <cell r="A55" t="str">
            <v>2725 Jan-Cil UK</v>
          </cell>
          <cell r="B55">
            <v>58449</v>
          </cell>
          <cell r="C55">
            <v>-5108</v>
          </cell>
          <cell r="D55">
            <v>63444</v>
          </cell>
          <cell r="E55">
            <v>-3723</v>
          </cell>
        </row>
        <row r="56">
          <cell r="A56" t="str">
            <v>W. Eur Verbeeck</v>
          </cell>
          <cell r="B56">
            <v>204770</v>
          </cell>
          <cell r="C56">
            <v>-644</v>
          </cell>
          <cell r="D56">
            <v>216737</v>
          </cell>
          <cell r="E56">
            <v>2360</v>
          </cell>
        </row>
        <row r="57">
          <cell r="A57">
            <v>1</v>
          </cell>
        </row>
        <row r="59">
          <cell r="C59" t="str">
            <v>Mul</v>
          </cell>
          <cell r="D59" t="str">
            <v>ti By-Line Contr</v>
          </cell>
          <cell r="E59" t="str">
            <v>ol Report</v>
          </cell>
          <cell r="F59" t="str">
            <v>( BASIS CURRENT )</v>
          </cell>
        </row>
        <row r="64">
          <cell r="B64" t="str">
            <v>1999 ACTL MAR Q</v>
          </cell>
          <cell r="D64" t="str">
            <v>1999 ACTL JUN Q</v>
          </cell>
        </row>
        <row r="65">
          <cell r="B65" t="str">
            <v>Net Trade Sales</v>
          </cell>
          <cell r="C65" t="str">
            <v>1999 ACTL MAR Q</v>
          </cell>
          <cell r="D65" t="str">
            <v>Net Trade Sales</v>
          </cell>
          <cell r="E65" t="str">
            <v>1999 ACTL JUN Q</v>
          </cell>
        </row>
        <row r="66">
          <cell r="B66" t="str">
            <v>(Ex Interco)</v>
          </cell>
          <cell r="C66" t="str">
            <v>Net Income</v>
          </cell>
          <cell r="D66" t="str">
            <v>(Ex Interco)</v>
          </cell>
          <cell r="E66" t="str">
            <v>Net Income</v>
          </cell>
        </row>
        <row r="67">
          <cell r="A67" t="str">
            <v>COMPANY NAME</v>
          </cell>
          <cell r="B67" t="str">
            <v>200000  US $</v>
          </cell>
          <cell r="C67" t="str">
            <v>950000  US $</v>
          </cell>
          <cell r="D67" t="str">
            <v>200000  US $</v>
          </cell>
          <cell r="E67" t="str">
            <v>950000  US $</v>
          </cell>
        </row>
        <row r="68">
          <cell r="A68" t="str">
            <v>------------</v>
          </cell>
          <cell r="B68" t="str">
            <v>---------------</v>
          </cell>
          <cell r="C68" t="str">
            <v>---------------</v>
          </cell>
          <cell r="D68" t="str">
            <v>---------------</v>
          </cell>
          <cell r="E68" t="str">
            <v>---------------</v>
          </cell>
        </row>
        <row r="70">
          <cell r="A70" t="str">
            <v>3507 Jan-Cil Egypt</v>
          </cell>
          <cell r="B70">
            <v>1976</v>
          </cell>
          <cell r="C70">
            <v>284</v>
          </cell>
          <cell r="D70">
            <v>2526</v>
          </cell>
          <cell r="E70">
            <v>182</v>
          </cell>
        </row>
        <row r="71">
          <cell r="A71" t="str">
            <v>4967 Jan-Cil Israel</v>
          </cell>
          <cell r="B71">
            <v>4200</v>
          </cell>
          <cell r="C71">
            <v>-1176</v>
          </cell>
          <cell r="D71">
            <v>3991</v>
          </cell>
          <cell r="E71">
            <v>-333</v>
          </cell>
        </row>
        <row r="72">
          <cell r="A72" t="str">
            <v>4720 Jan-Cil MEWA</v>
          </cell>
          <cell r="B72">
            <v>37938</v>
          </cell>
          <cell r="C72">
            <v>12191</v>
          </cell>
          <cell r="D72">
            <v>37513</v>
          </cell>
          <cell r="E72">
            <v>10533</v>
          </cell>
        </row>
        <row r="73">
          <cell r="A73" t="str">
            <v>2547 Jan-Cil Pakistan</v>
          </cell>
          <cell r="B73">
            <v>1904</v>
          </cell>
          <cell r="C73">
            <v>103</v>
          </cell>
          <cell r="D73">
            <v>1960</v>
          </cell>
          <cell r="E73">
            <v>86</v>
          </cell>
        </row>
        <row r="74">
          <cell r="A74" t="str">
            <v>4510 Jan-Cil So. Africa</v>
          </cell>
          <cell r="B74">
            <v>11447</v>
          </cell>
          <cell r="C74">
            <v>543</v>
          </cell>
          <cell r="D74">
            <v>10468</v>
          </cell>
          <cell r="E74">
            <v>377</v>
          </cell>
        </row>
        <row r="75">
          <cell r="A75" t="str">
            <v>2697 Jan-Cil Turkey</v>
          </cell>
          <cell r="B75">
            <v>1872</v>
          </cell>
          <cell r="C75">
            <v>-907</v>
          </cell>
          <cell r="D75">
            <v>4643</v>
          </cell>
          <cell r="E75">
            <v>1004</v>
          </cell>
        </row>
        <row r="76">
          <cell r="A76" t="str">
            <v>MEWAfr Verbeeck</v>
          </cell>
          <cell r="B76">
            <v>59337</v>
          </cell>
          <cell r="C76">
            <v>11038</v>
          </cell>
          <cell r="D76">
            <v>61101</v>
          </cell>
          <cell r="E76">
            <v>11849</v>
          </cell>
        </row>
        <row r="77">
          <cell r="A77" t="str">
            <v>Total Verbeeck</v>
          </cell>
          <cell r="B77">
            <v>264107</v>
          </cell>
          <cell r="C77">
            <v>10394</v>
          </cell>
          <cell r="D77">
            <v>277838</v>
          </cell>
          <cell r="E77">
            <v>14209</v>
          </cell>
        </row>
        <row r="79">
          <cell r="A79" t="str">
            <v>2380 Janssen Kyowa Japan</v>
          </cell>
          <cell r="B79">
            <v>42708</v>
          </cell>
          <cell r="C79">
            <v>443</v>
          </cell>
          <cell r="D79">
            <v>75591</v>
          </cell>
          <cell r="E79">
            <v>5928</v>
          </cell>
        </row>
        <row r="80">
          <cell r="A80" t="str">
            <v>2400 Jan-Cil KK Japan</v>
          </cell>
          <cell r="B80">
            <v>0</v>
          </cell>
          <cell r="C80">
            <v>1</v>
          </cell>
          <cell r="D80">
            <v>0</v>
          </cell>
          <cell r="E80">
            <v>2</v>
          </cell>
        </row>
        <row r="81">
          <cell r="A81" t="str">
            <v>Japan Tanca</v>
          </cell>
          <cell r="B81">
            <v>42708</v>
          </cell>
          <cell r="C81">
            <v>444</v>
          </cell>
          <cell r="D81">
            <v>75591</v>
          </cell>
          <cell r="E81">
            <v>5930</v>
          </cell>
        </row>
        <row r="83">
          <cell r="A83" t="str">
            <v>3450 Janssen China</v>
          </cell>
          <cell r="B83">
            <v>41100</v>
          </cell>
          <cell r="C83">
            <v>7605</v>
          </cell>
          <cell r="D83">
            <v>57357</v>
          </cell>
          <cell r="E83">
            <v>7969</v>
          </cell>
        </row>
        <row r="84">
          <cell r="A84" t="str">
            <v>2010 Jan-Cilag Pty Ltd</v>
          </cell>
          <cell r="B84">
            <v>18755</v>
          </cell>
          <cell r="C84">
            <v>-241</v>
          </cell>
          <cell r="D84">
            <v>22575</v>
          </cell>
          <cell r="E84">
            <v>-463</v>
          </cell>
        </row>
        <row r="85">
          <cell r="A85" t="str">
            <v>3840 Jan-Cil Hong Kong</v>
          </cell>
          <cell r="B85">
            <v>3080</v>
          </cell>
          <cell r="C85">
            <v>440</v>
          </cell>
          <cell r="D85">
            <v>2661</v>
          </cell>
          <cell r="E85">
            <v>265</v>
          </cell>
        </row>
        <row r="86">
          <cell r="A86" t="str">
            <v>3873 Jan-Cilag India</v>
          </cell>
          <cell r="B86">
            <v>5740</v>
          </cell>
          <cell r="C86">
            <v>354</v>
          </cell>
          <cell r="D86">
            <v>5898</v>
          </cell>
          <cell r="E86">
            <v>488</v>
          </cell>
        </row>
        <row r="87">
          <cell r="A87" t="str">
            <v>2440 Jan-Cil Korea</v>
          </cell>
          <cell r="B87">
            <v>20531</v>
          </cell>
          <cell r="C87">
            <v>-795</v>
          </cell>
          <cell r="D87">
            <v>25799</v>
          </cell>
          <cell r="E87">
            <v>99</v>
          </cell>
        </row>
        <row r="88">
          <cell r="A88" t="str">
            <v>4350 Jan-Cil Philippines</v>
          </cell>
          <cell r="B88">
            <v>3598</v>
          </cell>
          <cell r="C88">
            <v>342</v>
          </cell>
          <cell r="D88">
            <v>4450</v>
          </cell>
          <cell r="E88">
            <v>511</v>
          </cell>
        </row>
        <row r="89">
          <cell r="A89" t="str">
            <v>3880 Jan-Cilag S.M.</v>
          </cell>
          <cell r="B89">
            <v>4506</v>
          </cell>
          <cell r="C89">
            <v>243</v>
          </cell>
          <cell r="D89">
            <v>4574</v>
          </cell>
          <cell r="E89">
            <v>363</v>
          </cell>
        </row>
        <row r="90">
          <cell r="A90" t="str">
            <v>3885 Jan-Cil Indonesia</v>
          </cell>
          <cell r="B90">
            <v>1357</v>
          </cell>
          <cell r="C90">
            <v>288</v>
          </cell>
          <cell r="D90">
            <v>1979</v>
          </cell>
          <cell r="E90">
            <v>-43</v>
          </cell>
        </row>
        <row r="91">
          <cell r="A91" t="str">
            <v>4900 Jan-Cil Taiwan</v>
          </cell>
          <cell r="B91">
            <v>13310</v>
          </cell>
          <cell r="C91">
            <v>987</v>
          </cell>
          <cell r="D91">
            <v>12499</v>
          </cell>
          <cell r="E91">
            <v>782</v>
          </cell>
        </row>
        <row r="92">
          <cell r="A92" t="str">
            <v>2670 Jan-Cil Thailand</v>
          </cell>
          <cell r="B92">
            <v>6072</v>
          </cell>
          <cell r="C92">
            <v>-302</v>
          </cell>
          <cell r="D92">
            <v>6480</v>
          </cell>
          <cell r="E92">
            <v>-61</v>
          </cell>
        </row>
        <row r="93">
          <cell r="A93" t="str">
            <v>Asia/Pac Chang</v>
          </cell>
          <cell r="B93">
            <v>118049</v>
          </cell>
          <cell r="C93">
            <v>8921</v>
          </cell>
          <cell r="D93">
            <v>144272</v>
          </cell>
          <cell r="E93">
            <v>9910</v>
          </cell>
        </row>
        <row r="94">
          <cell r="A94" t="str">
            <v>Total Asia/Pacific</v>
          </cell>
          <cell r="B94">
            <v>160757</v>
          </cell>
          <cell r="C94">
            <v>9365</v>
          </cell>
          <cell r="D94">
            <v>219863</v>
          </cell>
          <cell r="E94">
            <v>15840</v>
          </cell>
        </row>
        <row r="96">
          <cell r="A96" t="str">
            <v>3090 Janssen Belgium</v>
          </cell>
          <cell r="B96">
            <v>21408</v>
          </cell>
          <cell r="C96">
            <v>102070</v>
          </cell>
          <cell r="D96">
            <v>21606</v>
          </cell>
          <cell r="E96">
            <v>26428</v>
          </cell>
        </row>
        <row r="97">
          <cell r="A97" t="str">
            <v>3950 Janssen Ireland Mfg</v>
          </cell>
          <cell r="B97">
            <v>18288</v>
          </cell>
          <cell r="C97">
            <v>155521</v>
          </cell>
          <cell r="D97">
            <v>16816</v>
          </cell>
          <cell r="E97">
            <v>181318</v>
          </cell>
        </row>
        <row r="98">
          <cell r="A98" t="str">
            <v>4680 Cilag CH-Schaff Oper</v>
          </cell>
          <cell r="B98">
            <v>14300</v>
          </cell>
          <cell r="C98">
            <v>13802</v>
          </cell>
          <cell r="D98">
            <v>10427</v>
          </cell>
          <cell r="E98">
            <v>13822</v>
          </cell>
        </row>
        <row r="99">
          <cell r="A99" t="str">
            <v>4690 Jan-Cilag Zug</v>
          </cell>
          <cell r="B99">
            <v>6850</v>
          </cell>
          <cell r="C99">
            <v>67685</v>
          </cell>
          <cell r="D99">
            <v>11782</v>
          </cell>
          <cell r="E99">
            <v>62196</v>
          </cell>
        </row>
        <row r="100">
          <cell r="A100" t="str">
            <v>3010 Tasmanian Alkaloids</v>
          </cell>
          <cell r="B100">
            <v>11708</v>
          </cell>
          <cell r="C100">
            <v>2647</v>
          </cell>
          <cell r="D100">
            <v>7990</v>
          </cell>
          <cell r="E100">
            <v>3039</v>
          </cell>
        </row>
        <row r="101">
          <cell r="A101" t="str">
            <v>2660 Silsa Switzerland</v>
          </cell>
          <cell r="B101" t="str">
            <v>-</v>
          </cell>
          <cell r="C101">
            <v>-1</v>
          </cell>
          <cell r="D101" t="str">
            <v>-</v>
          </cell>
          <cell r="E101">
            <v>2</v>
          </cell>
        </row>
        <row r="102">
          <cell r="A102" t="str">
            <v>1660 Noramco</v>
          </cell>
          <cell r="B102">
            <v>9684</v>
          </cell>
          <cell r="C102">
            <v>849</v>
          </cell>
          <cell r="D102">
            <v>13497</v>
          </cell>
          <cell r="E102">
            <v>-358</v>
          </cell>
        </row>
        <row r="103">
          <cell r="A103" t="str">
            <v>Tot Sourcing Co</v>
          </cell>
          <cell r="B103">
            <v>82238</v>
          </cell>
          <cell r="C103">
            <v>342573</v>
          </cell>
          <cell r="D103">
            <v>82118</v>
          </cell>
          <cell r="E103">
            <v>286447</v>
          </cell>
        </row>
        <row r="104">
          <cell r="A104" t="str">
            <v>Total Tanca</v>
          </cell>
          <cell r="B104">
            <v>1396880</v>
          </cell>
          <cell r="C104">
            <v>494748</v>
          </cell>
          <cell r="D104">
            <v>1559352</v>
          </cell>
          <cell r="E104">
            <v>518747</v>
          </cell>
        </row>
        <row r="106">
          <cell r="A106" t="str">
            <v>3131 Intl Finl Svcs</v>
          </cell>
          <cell r="B106">
            <v>0</v>
          </cell>
          <cell r="C106">
            <v>8503</v>
          </cell>
          <cell r="D106">
            <v>0</v>
          </cell>
          <cell r="E106">
            <v>8184</v>
          </cell>
        </row>
        <row r="107">
          <cell r="A107" t="str">
            <v>3130 Janssen GTSC</v>
          </cell>
          <cell r="B107">
            <v>0</v>
          </cell>
          <cell r="C107">
            <v>21996</v>
          </cell>
          <cell r="D107">
            <v>0</v>
          </cell>
          <cell r="E107">
            <v>21737</v>
          </cell>
        </row>
        <row r="108">
          <cell r="A108" t="str">
            <v>3920 Janssen Ireland Inv</v>
          </cell>
          <cell r="B108">
            <v>0</v>
          </cell>
          <cell r="C108">
            <v>9955</v>
          </cell>
          <cell r="D108">
            <v>0</v>
          </cell>
          <cell r="E108">
            <v>13804</v>
          </cell>
        </row>
        <row r="109">
          <cell r="A109" t="str">
            <v>5098 JJ Swiss Finance Com</v>
          </cell>
          <cell r="B109">
            <v>0</v>
          </cell>
          <cell r="C109">
            <v>0</v>
          </cell>
          <cell r="D109">
            <v>0</v>
          </cell>
          <cell r="E109">
            <v>0</v>
          </cell>
        </row>
        <row r="110">
          <cell r="A110" t="str">
            <v>Tot Fincl Ctrs</v>
          </cell>
          <cell r="B110">
            <v>0</v>
          </cell>
          <cell r="C110">
            <v>40454</v>
          </cell>
          <cell r="D110">
            <v>0</v>
          </cell>
          <cell r="E110">
            <v>43725</v>
          </cell>
        </row>
        <row r="111">
          <cell r="B111">
            <v>0</v>
          </cell>
          <cell r="D111">
            <v>0</v>
          </cell>
        </row>
        <row r="112">
          <cell r="A112" t="str">
            <v>3085 JRF-Beerse</v>
          </cell>
          <cell r="B112">
            <v>0</v>
          </cell>
          <cell r="C112">
            <v>-50918</v>
          </cell>
          <cell r="D112">
            <v>0</v>
          </cell>
          <cell r="E112">
            <v>-50084</v>
          </cell>
        </row>
        <row r="113">
          <cell r="A113" t="str">
            <v>1745 JRF-USA</v>
          </cell>
          <cell r="B113">
            <v>0</v>
          </cell>
          <cell r="C113">
            <v>-17047</v>
          </cell>
          <cell r="D113">
            <v>0</v>
          </cell>
          <cell r="E113">
            <v>-28100</v>
          </cell>
        </row>
        <row r="114">
          <cell r="A114" t="str">
            <v>1250 Immunobiology Res In</v>
          </cell>
          <cell r="B114">
            <v>0</v>
          </cell>
          <cell r="C114">
            <v>-400</v>
          </cell>
          <cell r="D114">
            <v>0</v>
          </cell>
          <cell r="E114">
            <v>135</v>
          </cell>
        </row>
        <row r="115">
          <cell r="A115" t="str">
            <v>Total JRF</v>
          </cell>
          <cell r="B115">
            <v>0</v>
          </cell>
          <cell r="C115">
            <v>-68365</v>
          </cell>
          <cell r="D115">
            <v>0</v>
          </cell>
          <cell r="E115">
            <v>-78049</v>
          </cell>
        </row>
        <row r="116">
          <cell r="A116">
            <v>1</v>
          </cell>
        </row>
        <row r="118">
          <cell r="C118" t="str">
            <v>Mul</v>
          </cell>
          <cell r="D118" t="str">
            <v>ti By-Line Contr</v>
          </cell>
          <cell r="E118" t="str">
            <v>ol Report</v>
          </cell>
          <cell r="F118" t="str">
            <v>( BASIS CURRENT )</v>
          </cell>
        </row>
        <row r="123">
          <cell r="B123" t="str">
            <v>1999 ACTL MAR Q</v>
          </cell>
          <cell r="D123" t="str">
            <v>1999 ACTL JUN Q</v>
          </cell>
        </row>
        <row r="124">
          <cell r="B124" t="str">
            <v>Net Trade Sales</v>
          </cell>
          <cell r="C124" t="str">
            <v>1999 ACTL MAR Q</v>
          </cell>
          <cell r="D124" t="str">
            <v>Net Trade Sales</v>
          </cell>
          <cell r="E124" t="str">
            <v>1999 ACTL JUN Q</v>
          </cell>
        </row>
        <row r="125">
          <cell r="B125" t="str">
            <v>(Ex Interco)</v>
          </cell>
          <cell r="C125" t="str">
            <v>Net Income</v>
          </cell>
          <cell r="D125" t="str">
            <v>(Ex Interco)</v>
          </cell>
          <cell r="E125" t="str">
            <v>Net Income</v>
          </cell>
        </row>
        <row r="126">
          <cell r="A126" t="str">
            <v>COMPANY NAME</v>
          </cell>
          <cell r="B126" t="str">
            <v>200000  US $</v>
          </cell>
          <cell r="C126" t="str">
            <v>950000  US $</v>
          </cell>
          <cell r="D126" t="str">
            <v>200000  US $</v>
          </cell>
          <cell r="E126" t="str">
            <v>950000  US $</v>
          </cell>
        </row>
        <row r="127">
          <cell r="A127" t="str">
            <v>------------</v>
          </cell>
          <cell r="B127" t="str">
            <v>---------------</v>
          </cell>
          <cell r="C127" t="str">
            <v>---------------</v>
          </cell>
          <cell r="D127" t="str">
            <v>---------------</v>
          </cell>
          <cell r="E127" t="str">
            <v>---------------</v>
          </cell>
        </row>
        <row r="129">
          <cell r="A129" t="str">
            <v>1270 RWJ PRI USA</v>
          </cell>
          <cell r="B129">
            <v>0</v>
          </cell>
          <cell r="C129">
            <v>-67275</v>
          </cell>
          <cell r="D129">
            <v>0</v>
          </cell>
          <cell r="E129">
            <v>-74035</v>
          </cell>
        </row>
        <row r="130">
          <cell r="A130" t="str">
            <v>4740 RWJ PRI Switzerland</v>
          </cell>
          <cell r="B130">
            <v>0</v>
          </cell>
          <cell r="C130">
            <v>-11853</v>
          </cell>
          <cell r="D130">
            <v>0</v>
          </cell>
          <cell r="E130">
            <v>-13379</v>
          </cell>
        </row>
        <row r="131">
          <cell r="A131" t="str">
            <v>Total PRI</v>
          </cell>
          <cell r="B131">
            <v>0</v>
          </cell>
          <cell r="C131">
            <v>-79128</v>
          </cell>
          <cell r="D131">
            <v>0</v>
          </cell>
          <cell r="E131">
            <v>-87414</v>
          </cell>
        </row>
        <row r="132">
          <cell r="A132" t="str">
            <v>Total Research</v>
          </cell>
          <cell r="B132">
            <v>0</v>
          </cell>
          <cell r="C132">
            <v>-147493</v>
          </cell>
          <cell r="D132">
            <v>0</v>
          </cell>
          <cell r="E132">
            <v>-165463</v>
          </cell>
        </row>
        <row r="133">
          <cell r="B133">
            <v>0</v>
          </cell>
          <cell r="D133">
            <v>0</v>
          </cell>
        </row>
        <row r="134">
          <cell r="A134" t="str">
            <v>1960 Commercial Devel-USA</v>
          </cell>
          <cell r="B134">
            <v>0</v>
          </cell>
          <cell r="C134">
            <v>-5171</v>
          </cell>
          <cell r="D134">
            <v>0</v>
          </cell>
          <cell r="E134">
            <v>-7437</v>
          </cell>
        </row>
        <row r="135">
          <cell r="A135" t="str">
            <v>Total Pharmaceuticals</v>
          </cell>
          <cell r="B135">
            <v>2440524</v>
          </cell>
          <cell r="C135">
            <v>774440</v>
          </cell>
          <cell r="D135">
            <v>2663472</v>
          </cell>
          <cell r="E135">
            <v>776583</v>
          </cell>
        </row>
        <row r="136">
          <cell r="A136" t="str">
            <v>Total Cos as Rptd</v>
          </cell>
          <cell r="B136">
            <v>2440524</v>
          </cell>
          <cell r="C136">
            <v>774440</v>
          </cell>
          <cell r="D136">
            <v>2663472</v>
          </cell>
          <cell r="E136">
            <v>776583</v>
          </cell>
        </row>
        <row r="137">
          <cell r="A137" t="str">
            <v>_x001A_</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AUvs97"/>
      <sheetName val="98AU Q3 vs 97"/>
      <sheetName val="98AU Q3 vs 97 (2)"/>
      <sheetName val="98 Q3le vs 97 "/>
      <sheetName val="98 Q3le vs 98 AUQ3"/>
      <sheetName val="98AU Q3 vs BP"/>
      <sheetName val="98AU vs 98JGH"/>
      <sheetName val="98AU vs 98BP"/>
      <sheetName val="COMP1"/>
      <sheetName val="COMP2"/>
      <sheetName val="COMP3"/>
      <sheetName val="COMP4"/>
      <sheetName val="COMP5"/>
      <sheetName val="Criteria"/>
    </sheetNames>
    <sheetDataSet>
      <sheetData sheetId="0"/>
      <sheetData sheetId="1"/>
      <sheetData sheetId="2"/>
      <sheetData sheetId="3"/>
      <sheetData sheetId="4"/>
      <sheetData sheetId="5"/>
      <sheetData sheetId="6"/>
      <sheetData sheetId="7"/>
      <sheetData sheetId="8"/>
      <sheetData sheetId="9" refreshError="1">
        <row r="9">
          <cell r="A9" t="str">
            <v>AUGUST UPDA</v>
          </cell>
          <cell r="B9" t="str">
            <v>Actual</v>
          </cell>
          <cell r="C9" t="str">
            <v>Amount</v>
          </cell>
          <cell r="D9" t="str">
            <v>Total</v>
          </cell>
          <cell r="E9" t="str">
            <v>Oper.</v>
          </cell>
          <cell r="G9" t="str">
            <v>Company Name</v>
          </cell>
          <cell r="H9" t="str">
            <v>AUGUST UPDA</v>
          </cell>
          <cell r="I9" t="str">
            <v>Actual</v>
          </cell>
          <cell r="J9" t="str">
            <v>Amount</v>
          </cell>
          <cell r="K9" t="str">
            <v>Total</v>
          </cell>
          <cell r="L9" t="str">
            <v>Oper.</v>
          </cell>
        </row>
        <row r="10">
          <cell r="A10" t="str">
            <v>-----------</v>
          </cell>
          <cell r="B10" t="str">
            <v>----------</v>
          </cell>
          <cell r="C10" t="str">
            <v>- -----------</v>
          </cell>
          <cell r="D10" t="str">
            <v>------</v>
          </cell>
          <cell r="E10" t="str">
            <v>------</v>
          </cell>
          <cell r="H10" t="str">
            <v>-----------</v>
          </cell>
          <cell r="I10" t="str">
            <v>-----------</v>
          </cell>
          <cell r="J10" t="str">
            <v>-----------</v>
          </cell>
          <cell r="K10" t="str">
            <v>------</v>
          </cell>
          <cell r="L10" t="str">
            <v>------</v>
          </cell>
        </row>
        <row r="12">
          <cell r="A12">
            <v>390</v>
          </cell>
          <cell r="B12">
            <v>363.5</v>
          </cell>
          <cell r="C12">
            <v>26.5</v>
          </cell>
          <cell r="D12">
            <v>7.3</v>
          </cell>
          <cell r="E12">
            <v>7.3</v>
          </cell>
          <cell r="G12" t="str">
            <v>Ortho McNeil Pharm</v>
          </cell>
          <cell r="H12">
            <v>118.9</v>
          </cell>
          <cell r="I12">
            <v>113</v>
          </cell>
          <cell r="J12">
            <v>5.9</v>
          </cell>
          <cell r="K12">
            <v>5.3</v>
          </cell>
          <cell r="L12">
            <v>5.3</v>
          </cell>
        </row>
        <row r="13">
          <cell r="A13">
            <v>219.9</v>
          </cell>
          <cell r="B13">
            <v>137.6</v>
          </cell>
          <cell r="C13">
            <v>82.3</v>
          </cell>
          <cell r="D13">
            <v>59.8</v>
          </cell>
          <cell r="E13">
            <v>59.8</v>
          </cell>
          <cell r="G13" t="str">
            <v>Ortho Biotech US</v>
          </cell>
          <cell r="H13">
            <v>72.7</v>
          </cell>
          <cell r="I13">
            <v>42</v>
          </cell>
          <cell r="J13">
            <v>30.7</v>
          </cell>
          <cell r="K13">
            <v>73</v>
          </cell>
          <cell r="L13">
            <v>73</v>
          </cell>
        </row>
        <row r="14">
          <cell r="A14">
            <v>464.2</v>
          </cell>
          <cell r="B14">
            <v>432.3</v>
          </cell>
          <cell r="C14">
            <v>31.9</v>
          </cell>
          <cell r="D14">
            <v>7.4</v>
          </cell>
          <cell r="E14">
            <v>7.4</v>
          </cell>
          <cell r="G14" t="str">
            <v>Janssen USA</v>
          </cell>
          <cell r="H14">
            <v>171</v>
          </cell>
          <cell r="I14">
            <v>155.69999999999999</v>
          </cell>
          <cell r="J14">
            <v>15.3</v>
          </cell>
          <cell r="K14">
            <v>9.8000000000000007</v>
          </cell>
          <cell r="L14">
            <v>9.8000000000000007</v>
          </cell>
        </row>
        <row r="15">
          <cell r="A15">
            <v>1074.2</v>
          </cell>
          <cell r="B15">
            <v>933.4</v>
          </cell>
          <cell r="C15">
            <v>140.69999999999999</v>
          </cell>
          <cell r="D15">
            <v>15.1</v>
          </cell>
          <cell r="E15">
            <v>15.1</v>
          </cell>
          <cell r="G15" t="str">
            <v>Total USA</v>
          </cell>
          <cell r="H15">
            <v>362.6</v>
          </cell>
          <cell r="I15">
            <v>310.8</v>
          </cell>
          <cell r="J15">
            <v>51.9</v>
          </cell>
          <cell r="K15">
            <v>16.7</v>
          </cell>
          <cell r="L15">
            <v>16.7</v>
          </cell>
        </row>
        <row r="17">
          <cell r="A17">
            <v>116.3</v>
          </cell>
          <cell r="B17">
            <v>109.7</v>
          </cell>
          <cell r="C17">
            <v>6.7</v>
          </cell>
          <cell r="D17">
            <v>6.1</v>
          </cell>
          <cell r="E17">
            <v>6.1</v>
          </cell>
          <cell r="G17" t="str">
            <v>Total Latin Am.</v>
          </cell>
          <cell r="H17">
            <v>19.3</v>
          </cell>
          <cell r="I17">
            <v>23</v>
          </cell>
          <cell r="J17">
            <v>-3.7</v>
          </cell>
          <cell r="K17">
            <v>-16.2</v>
          </cell>
          <cell r="L17">
            <v>-16.2</v>
          </cell>
        </row>
        <row r="18">
          <cell r="A18">
            <v>53.2</v>
          </cell>
          <cell r="B18">
            <v>53.2</v>
          </cell>
          <cell r="C18">
            <v>0.1</v>
          </cell>
          <cell r="D18">
            <v>0.1</v>
          </cell>
          <cell r="E18">
            <v>7.5</v>
          </cell>
          <cell r="G18" t="str">
            <v>Jans-Ortho Canada</v>
          </cell>
          <cell r="H18">
            <v>4.2</v>
          </cell>
          <cell r="I18">
            <v>1.4</v>
          </cell>
          <cell r="J18">
            <v>2.8</v>
          </cell>
          <cell r="K18" t="str">
            <v>*</v>
          </cell>
          <cell r="L18" t="str">
            <v>*</v>
          </cell>
        </row>
        <row r="19">
          <cell r="A19">
            <v>4.5999999999999996</v>
          </cell>
          <cell r="B19">
            <v>5.0999999999999996</v>
          </cell>
          <cell r="C19">
            <v>-0.5</v>
          </cell>
          <cell r="D19">
            <v>-9.6</v>
          </cell>
          <cell r="E19">
            <v>-9.6</v>
          </cell>
          <cell r="G19" t="str">
            <v>Ortho Biotech Intl</v>
          </cell>
          <cell r="H19">
            <v>47</v>
          </cell>
          <cell r="I19">
            <v>44.9</v>
          </cell>
          <cell r="J19">
            <v>2.1</v>
          </cell>
          <cell r="K19">
            <v>4.5999999999999996</v>
          </cell>
          <cell r="L19">
            <v>4.5999999999999996</v>
          </cell>
        </row>
        <row r="20">
          <cell r="A20" t="str">
            <v>--</v>
          </cell>
          <cell r="B20" t="str">
            <v>--</v>
          </cell>
          <cell r="C20" t="str">
            <v>-</v>
          </cell>
          <cell r="D20" t="str">
            <v>-</v>
          </cell>
          <cell r="E20" t="str">
            <v>-</v>
          </cell>
          <cell r="G20" t="str">
            <v>Commercial Devel-USA</v>
          </cell>
          <cell r="H20">
            <v>-7.3</v>
          </cell>
          <cell r="I20">
            <v>-6.2</v>
          </cell>
          <cell r="J20">
            <v>-1.2</v>
          </cell>
          <cell r="K20">
            <v>-19.399999999999999</v>
          </cell>
          <cell r="L20">
            <v>-19.399999999999999</v>
          </cell>
        </row>
        <row r="21">
          <cell r="A21">
            <v>1248.3</v>
          </cell>
          <cell r="B21">
            <v>1101.3</v>
          </cell>
          <cell r="C21">
            <v>147</v>
          </cell>
          <cell r="D21">
            <v>13.3</v>
          </cell>
          <cell r="E21">
            <v>13.7</v>
          </cell>
          <cell r="G21" t="str">
            <v>Total Americas</v>
          </cell>
          <cell r="H21">
            <v>425.7</v>
          </cell>
          <cell r="I21">
            <v>373.9</v>
          </cell>
          <cell r="J21">
            <v>51.8</v>
          </cell>
          <cell r="K21">
            <v>13.9</v>
          </cell>
          <cell r="L21">
            <v>13.9</v>
          </cell>
        </row>
        <row r="24">
          <cell r="A24">
            <v>482.7</v>
          </cell>
          <cell r="B24">
            <v>450.3</v>
          </cell>
          <cell r="C24">
            <v>32.4</v>
          </cell>
          <cell r="D24">
            <v>7.2</v>
          </cell>
          <cell r="E24">
            <v>8.1</v>
          </cell>
          <cell r="G24" t="str">
            <v>Total W. Europe</v>
          </cell>
          <cell r="H24">
            <v>29.8</v>
          </cell>
          <cell r="I24">
            <v>26</v>
          </cell>
          <cell r="J24">
            <v>3.7</v>
          </cell>
          <cell r="K24">
            <v>14.3</v>
          </cell>
          <cell r="L24">
            <v>15.5</v>
          </cell>
        </row>
        <row r="25">
          <cell r="A25">
            <v>64.599999999999994</v>
          </cell>
          <cell r="B25">
            <v>62.9</v>
          </cell>
          <cell r="C25">
            <v>1.7</v>
          </cell>
          <cell r="D25">
            <v>2.7</v>
          </cell>
          <cell r="E25">
            <v>11.8</v>
          </cell>
          <cell r="G25" t="str">
            <v>Total Verbeeck</v>
          </cell>
          <cell r="H25">
            <v>5.8</v>
          </cell>
          <cell r="I25">
            <v>9.3000000000000007</v>
          </cell>
          <cell r="J25">
            <v>-3.5</v>
          </cell>
          <cell r="K25">
            <v>-37.4</v>
          </cell>
          <cell r="L25">
            <v>-35.5</v>
          </cell>
        </row>
        <row r="26">
          <cell r="A26">
            <v>164.7</v>
          </cell>
          <cell r="B26">
            <v>199.1</v>
          </cell>
          <cell r="C26">
            <v>-34.5</v>
          </cell>
          <cell r="D26">
            <v>-17.3</v>
          </cell>
          <cell r="E26">
            <v>0.8</v>
          </cell>
          <cell r="G26" t="str">
            <v>Total Asia/Pac</v>
          </cell>
          <cell r="H26">
            <v>18.399999999999999</v>
          </cell>
          <cell r="I26">
            <v>20.3</v>
          </cell>
          <cell r="J26">
            <v>-1.8</v>
          </cell>
          <cell r="K26">
            <v>-9.1</v>
          </cell>
          <cell r="L26">
            <v>5.6</v>
          </cell>
        </row>
        <row r="27">
          <cell r="A27">
            <v>52.1</v>
          </cell>
          <cell r="B27">
            <v>59.2</v>
          </cell>
          <cell r="C27">
            <v>-7.2</v>
          </cell>
          <cell r="D27">
            <v>-12.1</v>
          </cell>
          <cell r="E27">
            <v>-7.6</v>
          </cell>
          <cell r="G27" t="str">
            <v>Tot Sourcing Co</v>
          </cell>
          <cell r="H27">
            <v>196.4</v>
          </cell>
          <cell r="I27">
            <v>205.7</v>
          </cell>
          <cell r="J27">
            <v>-9.3000000000000007</v>
          </cell>
          <cell r="K27">
            <v>-4.5</v>
          </cell>
          <cell r="L27">
            <v>-1.8</v>
          </cell>
        </row>
        <row r="28">
          <cell r="A28" t="str">
            <v>--</v>
          </cell>
          <cell r="B28" t="str">
            <v>--</v>
          </cell>
          <cell r="C28" t="str">
            <v>-</v>
          </cell>
          <cell r="D28" t="str">
            <v>-</v>
          </cell>
          <cell r="E28" t="str">
            <v>-</v>
          </cell>
          <cell r="G28" t="str">
            <v>Tot Fincl Ctrs</v>
          </cell>
          <cell r="H28">
            <v>44</v>
          </cell>
          <cell r="I28">
            <v>39.700000000000003</v>
          </cell>
          <cell r="J28">
            <v>4.3</v>
          </cell>
          <cell r="K28">
            <v>10.9</v>
          </cell>
          <cell r="L28">
            <v>10.9</v>
          </cell>
        </row>
        <row r="29">
          <cell r="A29">
            <v>764</v>
          </cell>
          <cell r="B29">
            <v>771.6</v>
          </cell>
          <cell r="C29">
            <v>-7.5</v>
          </cell>
          <cell r="D29">
            <v>-1</v>
          </cell>
          <cell r="E29">
            <v>5.3</v>
          </cell>
          <cell r="G29" t="str">
            <v>Total Eur/Af/MEAP</v>
          </cell>
          <cell r="H29">
            <v>294.5</v>
          </cell>
          <cell r="I29">
            <v>301</v>
          </cell>
          <cell r="J29">
            <v>-6.6</v>
          </cell>
          <cell r="K29">
            <v>-2.2000000000000002</v>
          </cell>
          <cell r="L29">
            <v>0.8</v>
          </cell>
        </row>
        <row r="32">
          <cell r="A32" t="str">
            <v>--</v>
          </cell>
          <cell r="B32" t="str">
            <v>--</v>
          </cell>
          <cell r="C32" t="str">
            <v>-</v>
          </cell>
          <cell r="D32" t="str">
            <v>-</v>
          </cell>
          <cell r="E32" t="str">
            <v>-</v>
          </cell>
          <cell r="G32" t="str">
            <v>Total JRF</v>
          </cell>
          <cell r="H32">
            <v>-87.4</v>
          </cell>
          <cell r="I32">
            <v>-71.5</v>
          </cell>
          <cell r="J32">
            <v>-15.9</v>
          </cell>
          <cell r="K32">
            <v>-22.2</v>
          </cell>
          <cell r="L32">
            <v>-23.6</v>
          </cell>
        </row>
        <row r="33">
          <cell r="A33" t="str">
            <v>--</v>
          </cell>
          <cell r="B33" t="str">
            <v>--</v>
          </cell>
          <cell r="C33" t="str">
            <v>-</v>
          </cell>
          <cell r="D33" t="str">
            <v>-</v>
          </cell>
          <cell r="E33" t="str">
            <v>-</v>
          </cell>
          <cell r="G33" t="str">
            <v>Total PRI</v>
          </cell>
          <cell r="H33">
            <v>-87.5</v>
          </cell>
          <cell r="I33">
            <v>-66.8</v>
          </cell>
          <cell r="J33">
            <v>-20.8</v>
          </cell>
          <cell r="K33">
            <v>-31.1</v>
          </cell>
          <cell r="L33">
            <v>-31.6</v>
          </cell>
        </row>
        <row r="34">
          <cell r="A34" t="str">
            <v>--</v>
          </cell>
          <cell r="B34" t="str">
            <v>--</v>
          </cell>
          <cell r="C34" t="str">
            <v>-</v>
          </cell>
          <cell r="D34" t="str">
            <v>-</v>
          </cell>
          <cell r="E34" t="str">
            <v>-</v>
          </cell>
          <cell r="G34" t="str">
            <v>Immunobiology Res In</v>
          </cell>
          <cell r="H34">
            <v>-0.3</v>
          </cell>
          <cell r="I34">
            <v>-0.8</v>
          </cell>
          <cell r="J34">
            <v>0.4</v>
          </cell>
          <cell r="K34">
            <v>54.9</v>
          </cell>
          <cell r="L34">
            <v>54.9</v>
          </cell>
        </row>
        <row r="35">
          <cell r="A35" t="str">
            <v>--</v>
          </cell>
          <cell r="B35" t="str">
            <v>--</v>
          </cell>
          <cell r="C35" t="str">
            <v>-</v>
          </cell>
          <cell r="D35" t="str">
            <v>-</v>
          </cell>
          <cell r="E35" t="str">
            <v>-</v>
          </cell>
          <cell r="G35" t="str">
            <v>Total Research</v>
          </cell>
          <cell r="H35">
            <v>-175.3</v>
          </cell>
          <cell r="I35">
            <v>-139</v>
          </cell>
          <cell r="J35">
            <v>-36.299999999999997</v>
          </cell>
          <cell r="K35">
            <v>-26.1</v>
          </cell>
          <cell r="L35">
            <v>-27</v>
          </cell>
        </row>
        <row r="38">
          <cell r="A38" t="str">
            <v>--</v>
          </cell>
          <cell r="B38" t="str">
            <v>--</v>
          </cell>
          <cell r="C38" t="str">
            <v>-</v>
          </cell>
          <cell r="D38" t="str">
            <v>-</v>
          </cell>
          <cell r="E38" t="str">
            <v>-</v>
          </cell>
          <cell r="H38" t="str">
            <v>--</v>
          </cell>
          <cell r="I38" t="str">
            <v>--</v>
          </cell>
          <cell r="J38" t="str">
            <v>-</v>
          </cell>
          <cell r="K38" t="str">
            <v>-</v>
          </cell>
          <cell r="L38" t="str">
            <v>-</v>
          </cell>
        </row>
        <row r="39">
          <cell r="A39">
            <v>2012.4</v>
          </cell>
          <cell r="B39">
            <v>1872.9</v>
          </cell>
          <cell r="C39">
            <v>139.4</v>
          </cell>
          <cell r="D39">
            <v>7.4</v>
          </cell>
          <cell r="E39">
            <v>10.3</v>
          </cell>
          <cell r="G39" t="str">
            <v>Sub-Tot Pharmaceuticals</v>
          </cell>
          <cell r="H39">
            <v>544.9</v>
          </cell>
          <cell r="I39">
            <v>535.9</v>
          </cell>
          <cell r="J39">
            <v>9</v>
          </cell>
          <cell r="K39">
            <v>1.7</v>
          </cell>
          <cell r="L39">
            <v>3.2</v>
          </cell>
        </row>
        <row r="42">
          <cell r="A42" t="str">
            <v>--</v>
          </cell>
          <cell r="B42" t="str">
            <v>--</v>
          </cell>
          <cell r="C42" t="str">
            <v>-</v>
          </cell>
          <cell r="D42" t="str">
            <v>-</v>
          </cell>
          <cell r="E42" t="str">
            <v>-</v>
          </cell>
          <cell r="G42" t="str">
            <v>PHARM Group Adj</v>
          </cell>
          <cell r="H42">
            <v>25.4</v>
          </cell>
          <cell r="I42">
            <v>-17.8</v>
          </cell>
          <cell r="J42">
            <v>43.2</v>
          </cell>
          <cell r="K42" t="str">
            <v>*</v>
          </cell>
          <cell r="L42" t="str">
            <v>*</v>
          </cell>
        </row>
        <row r="43">
          <cell r="A43">
            <v>2012.4</v>
          </cell>
          <cell r="B43">
            <v>1872.9</v>
          </cell>
          <cell r="C43">
            <v>139.4</v>
          </cell>
          <cell r="D43">
            <v>7.4</v>
          </cell>
          <cell r="E43">
            <v>10.3</v>
          </cell>
          <cell r="G43" t="str">
            <v>Total Pharmaceuticals</v>
          </cell>
          <cell r="H43">
            <v>570.29999999999995</v>
          </cell>
          <cell r="I43">
            <v>518.1</v>
          </cell>
          <cell r="J43">
            <v>52.2</v>
          </cell>
          <cell r="K43">
            <v>10.1</v>
          </cell>
          <cell r="L43">
            <v>11.6</v>
          </cell>
        </row>
      </sheetData>
      <sheetData sheetId="10"/>
      <sheetData sheetId="11"/>
      <sheetData sheetId="12"/>
      <sheetData sheetId="1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sheetNames>
    <sheetDataSet>
      <sheetData sheetId="0" refreshError="1">
        <row r="2">
          <cell r="A2" t="str">
            <v>Janssen Pharmaceutica</v>
          </cell>
        </row>
        <row r="3">
          <cell r="A3" t="str">
            <v>Net Trade Sales</v>
          </cell>
        </row>
        <row r="5">
          <cell r="D5">
            <v>1996</v>
          </cell>
          <cell r="F5">
            <v>1996</v>
          </cell>
          <cell r="H5">
            <v>1995</v>
          </cell>
        </row>
        <row r="6">
          <cell r="A6" t="str">
            <v>Product</v>
          </cell>
          <cell r="D6" t="str">
            <v>OE</v>
          </cell>
          <cell r="F6" t="str">
            <v>BP</v>
          </cell>
          <cell r="H6" t="str">
            <v>ACT</v>
          </cell>
        </row>
        <row r="8">
          <cell r="A8" t="str">
            <v>Risperdal</v>
          </cell>
          <cell r="B8" t="str">
            <v>®</v>
          </cell>
          <cell r="D8">
            <v>0</v>
          </cell>
          <cell r="F8">
            <v>0</v>
          </cell>
          <cell r="H8">
            <v>0</v>
          </cell>
        </row>
        <row r="10">
          <cell r="A10" t="str">
            <v>Propulsid</v>
          </cell>
          <cell r="B10" t="str">
            <v>®</v>
          </cell>
        </row>
        <row r="12">
          <cell r="A12" t="str">
            <v>Nizoral ® Brand</v>
          </cell>
        </row>
        <row r="14">
          <cell r="A14" t="str">
            <v>Duragesic</v>
          </cell>
          <cell r="B14" t="str">
            <v>®</v>
          </cell>
        </row>
        <row r="16">
          <cell r="A16" t="str">
            <v>Hismanal</v>
          </cell>
          <cell r="B16" t="str">
            <v>®</v>
          </cell>
        </row>
        <row r="18">
          <cell r="A18" t="str">
            <v>Sporanox</v>
          </cell>
          <cell r="B18" t="str">
            <v>®</v>
          </cell>
        </row>
        <row r="20">
          <cell r="A20" t="str">
            <v xml:space="preserve">   Total Promoted</v>
          </cell>
          <cell r="D20">
            <v>0</v>
          </cell>
          <cell r="F20">
            <v>0</v>
          </cell>
          <cell r="H20">
            <v>0</v>
          </cell>
        </row>
        <row r="22">
          <cell r="A22" t="str">
            <v xml:space="preserve">   Total Non-Promoted</v>
          </cell>
        </row>
        <row r="24">
          <cell r="A24" t="str">
            <v>Total Company</v>
          </cell>
          <cell r="D24">
            <v>0</v>
          </cell>
          <cell r="F24">
            <v>0</v>
          </cell>
          <cell r="H24">
            <v>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Data 37C"/>
      <sheetName val="MNI Data 37C"/>
      <sheetName val="CGC Sales YTD"/>
      <sheetName val="YTD Sales Input"/>
      <sheetName val="CGC Net Income YTD"/>
      <sheetName val="YTD Net Income Input"/>
      <sheetName val="CGC Sales QTD"/>
      <sheetName val="QTD Sales Input"/>
      <sheetName val="96 BP HC MONTHLY SPLITS"/>
      <sheetName val="Finance Allocations"/>
      <sheetName val="Merit Increases"/>
      <sheetName val="IRI"/>
      <sheetName val="Group Adj"/>
      <sheetName val="2. Deal Inputs"/>
      <sheetName val="1. Corporate Inputs"/>
      <sheetName val="07 vs 06LE Rec"/>
      <sheetName val="Ex factory sales"/>
      <sheetName val="Merid Sum"/>
      <sheetName val="FLOW REVISTAS"/>
      <sheetName val="BALANCE SHEET"/>
      <sheetName val="Integral"/>
      <sheetName val="Hoja2"/>
      <sheetName val="DD-Q3-Q4-NI-JU"/>
      <sheetName val="rmc"/>
      <sheetName val="Sales"/>
      <sheetName val="Summary"/>
      <sheetName val="98LE to 99BP"/>
      <sheetName val="99JU to 99BP"/>
      <sheetName val="99BP to 00PBP"/>
      <sheetName val="LIST"/>
      <sheetName val="MRP FCST Extract by Wk (2)"/>
      <sheetName val="2007 BP"/>
      <sheetName val="2001 Standards"/>
      <sheetName val="YTD NTS"/>
      <sheetName val="Current Ranges"/>
      <sheetName val="Margin analysis"/>
      <sheetName val="Sales_Data_37C"/>
      <sheetName val="MNI_Data_37C"/>
      <sheetName val="CGC_Sales_YTD"/>
      <sheetName val="YTD_Sales_Input"/>
      <sheetName val="CGC_Net_Income_YTD"/>
      <sheetName val="YTD_Net_Income_Input"/>
      <sheetName val="CGC_Sales_QTD"/>
      <sheetName val="QTD_Sales_Input"/>
      <sheetName val="96_BP_HC_MONTHLY_SPLITS"/>
      <sheetName val="Merit_Increases"/>
      <sheetName val="Merid_Sum"/>
      <sheetName val="Finance_Allocations"/>
      <sheetName val="Ex_factory_sales"/>
      <sheetName val="BALANCE_SHEET"/>
      <sheetName val="Group_Adj"/>
      <sheetName val="2__Deal_Inputs"/>
      <sheetName val="1__Corporate_Inputs"/>
      <sheetName val="07_vs_06LE_Rec"/>
      <sheetName val="FLOW_REVISTAS"/>
      <sheetName val="Comparativo Rolling"/>
      <sheetName val="Sales_Data_37C1"/>
      <sheetName val="MNI_Data_37C1"/>
      <sheetName val="CGC_Sales_YTD1"/>
      <sheetName val="YTD_Sales_Input1"/>
      <sheetName val="CGC_Net_Income_YTD1"/>
      <sheetName val="YTD_Net_Income_Input1"/>
      <sheetName val="CGC_Sales_QTD1"/>
      <sheetName val="QTD_Sales_Input1"/>
      <sheetName val="96_BP_HC_MONTHLY_SPLITS1"/>
      <sheetName val="Merit_Increases1"/>
      <sheetName val="Merid_Sum1"/>
      <sheetName val="Finance_Allocations1"/>
      <sheetName val="Ex_factory_sales1"/>
      <sheetName val="Group_Adj1"/>
      <sheetName val="2__Deal_Inputs1"/>
      <sheetName val="1__Corporate_Inputs1"/>
      <sheetName val="07_vs_06LE_Rec1"/>
      <sheetName val="BALANCE_SHEET1"/>
      <sheetName val="FLOW_REVISTAS1"/>
      <sheetName val="Margin_analysis"/>
      <sheetName val="Comparativo_Rolling"/>
      <sheetName val="bravo"/>
      <sheetName val="pl-41a"/>
    </sheetNames>
    <sheetDataSet>
      <sheetData sheetId="0" refreshError="1">
        <row r="2">
          <cell r="A2" t="str">
            <v>Ethicon USA</v>
          </cell>
          <cell r="B2" t="str">
            <v>001220</v>
          </cell>
          <cell r="C2">
            <v>225516</v>
          </cell>
          <cell r="D2">
            <v>256670</v>
          </cell>
          <cell r="E2">
            <v>226282</v>
          </cell>
          <cell r="F2">
            <v>236801</v>
          </cell>
          <cell r="G2">
            <v>-12.137764444617604</v>
          </cell>
          <cell r="H2">
            <v>-12.137764444617604</v>
          </cell>
          <cell r="I2">
            <v>-0.33851565745397338</v>
          </cell>
          <cell r="J2">
            <v>-0.33851565745397338</v>
          </cell>
          <cell r="K2">
            <v>-0.33851565745397338</v>
          </cell>
          <cell r="L2">
            <v>-0.33851565745397338</v>
          </cell>
          <cell r="N2">
            <v>-31154.000000000004</v>
          </cell>
          <cell r="O2">
            <v>-766</v>
          </cell>
          <cell r="P2">
            <v>-801.60846200758363</v>
          </cell>
        </row>
        <row r="3">
          <cell r="A3" t="str">
            <v>Subtotal Ethicon USA</v>
          </cell>
          <cell r="B3" t="str">
            <v>A000EB</v>
          </cell>
          <cell r="C3">
            <v>225516</v>
          </cell>
          <cell r="D3">
            <v>256670</v>
          </cell>
          <cell r="E3">
            <v>226282</v>
          </cell>
          <cell r="F3">
            <v>236801</v>
          </cell>
          <cell r="G3">
            <v>-12.137764444617604</v>
          </cell>
          <cell r="H3">
            <v>-12.137764444617604</v>
          </cell>
          <cell r="I3">
            <v>-0.33851565745397338</v>
          </cell>
          <cell r="J3">
            <v>-0.33851565745397338</v>
          </cell>
          <cell r="K3">
            <v>-0.33851565745397338</v>
          </cell>
          <cell r="L3">
            <v>-0.33851565745397338</v>
          </cell>
          <cell r="N3">
            <v>-31154.000000000004</v>
          </cell>
          <cell r="O3">
            <v>-766</v>
          </cell>
          <cell r="P3">
            <v>-801.60846200758363</v>
          </cell>
        </row>
        <row r="4">
          <cell r="A4" t="str">
            <v>Ethicon Germany</v>
          </cell>
          <cell r="B4" t="str">
            <v>003610</v>
          </cell>
          <cell r="C4">
            <v>58982</v>
          </cell>
          <cell r="D4">
            <v>60508</v>
          </cell>
          <cell r="E4">
            <v>62047</v>
          </cell>
          <cell r="F4">
            <v>50214</v>
          </cell>
          <cell r="G4">
            <v>-2.5219805645534481</v>
          </cell>
          <cell r="H4">
            <v>-8.5465414741583441</v>
          </cell>
          <cell r="I4">
            <v>-4.9398036971972861</v>
          </cell>
          <cell r="J4">
            <v>-4.7614120406297973</v>
          </cell>
          <cell r="K4">
            <v>-4.9398036971972861</v>
          </cell>
          <cell r="L4">
            <v>-4.7614120406297973</v>
          </cell>
          <cell r="N4">
            <v>-5171.3413151837303</v>
          </cell>
          <cell r="O4">
            <v>-2954.3133288495701</v>
          </cell>
          <cell r="P4">
            <v>-2390.8954420818463</v>
          </cell>
        </row>
        <row r="5">
          <cell r="A5" t="str">
            <v>Ethicon Italy</v>
          </cell>
          <cell r="B5" t="str">
            <v>002330</v>
          </cell>
          <cell r="C5">
            <v>35488</v>
          </cell>
          <cell r="D5">
            <v>38640</v>
          </cell>
          <cell r="E5">
            <v>37507</v>
          </cell>
          <cell r="F5">
            <v>30162</v>
          </cell>
          <cell r="G5">
            <v>-8.1573498964803317</v>
          </cell>
          <cell r="H5">
            <v>-13.831911417680159</v>
          </cell>
          <cell r="I5">
            <v>-5.3829951742341429</v>
          </cell>
          <cell r="J5">
            <v>-5.2035489116480651</v>
          </cell>
          <cell r="K5">
            <v>-5.3829951742341429</v>
          </cell>
          <cell r="L5">
            <v>-5.2035489116480651</v>
          </cell>
          <cell r="N5">
            <v>-5344.6505717916134</v>
          </cell>
          <cell r="O5">
            <v>-1951.6950902918397</v>
          </cell>
          <cell r="P5">
            <v>-1569.4944227312894</v>
          </cell>
        </row>
        <row r="6">
          <cell r="A6" t="str">
            <v>Ethicon Scotland</v>
          </cell>
          <cell r="B6" t="str">
            <v>002710</v>
          </cell>
          <cell r="C6">
            <v>29065</v>
          </cell>
          <cell r="D6">
            <v>31191</v>
          </cell>
          <cell r="E6">
            <v>30235</v>
          </cell>
          <cell r="F6">
            <v>24638</v>
          </cell>
          <cell r="G6">
            <v>-6.8160687377769227</v>
          </cell>
          <cell r="H6">
            <v>-8.6370519939424533</v>
          </cell>
          <cell r="I6">
            <v>-3.8696874483214816</v>
          </cell>
          <cell r="J6">
            <v>-2.6412049488972578</v>
          </cell>
          <cell r="K6">
            <v>-3.8696874483214816</v>
          </cell>
          <cell r="L6">
            <v>-2.6412049488972578</v>
          </cell>
          <cell r="N6">
            <v>-2693.9828874305904</v>
          </cell>
          <cell r="O6">
            <v>-798.56831629908584</v>
          </cell>
          <cell r="P6">
            <v>-650.74007530930635</v>
          </cell>
        </row>
        <row r="7">
          <cell r="A7" t="str">
            <v>J&amp;J Prof Prd UK-Expo</v>
          </cell>
          <cell r="B7" t="str">
            <v>002714</v>
          </cell>
          <cell r="C7">
            <v>6192</v>
          </cell>
          <cell r="D7">
            <v>4755</v>
          </cell>
          <cell r="E7">
            <v>4913</v>
          </cell>
          <cell r="F7">
            <v>4316</v>
          </cell>
          <cell r="G7">
            <v>30.220820189274445</v>
          </cell>
          <cell r="H7">
            <v>27.682119205298015</v>
          </cell>
          <cell r="I7">
            <v>26.032973743130469</v>
          </cell>
          <cell r="J7">
            <v>27.68211920529799</v>
          </cell>
          <cell r="K7">
            <v>26.032973743130469</v>
          </cell>
          <cell r="L7">
            <v>27.68211920529799</v>
          </cell>
          <cell r="N7">
            <v>1316.2847682119207</v>
          </cell>
          <cell r="O7">
            <v>1360.0225165562902</v>
          </cell>
          <cell r="P7">
            <v>1194.7602649006612</v>
          </cell>
        </row>
        <row r="8">
          <cell r="A8" t="str">
            <v>Ethicon France</v>
          </cell>
          <cell r="B8" t="str">
            <v>003520</v>
          </cell>
          <cell r="C8">
            <v>35657</v>
          </cell>
          <cell r="D8">
            <v>36907</v>
          </cell>
          <cell r="E8">
            <v>37069</v>
          </cell>
          <cell r="F8">
            <v>30298</v>
          </cell>
          <cell r="G8">
            <v>-3.3868913756198009</v>
          </cell>
          <cell r="H8">
            <v>-9.3584557326310716</v>
          </cell>
          <cell r="I8">
            <v>-3.8091127357090828</v>
          </cell>
          <cell r="J8">
            <v>-3.6284386456138269</v>
          </cell>
          <cell r="K8">
            <v>-3.8091127357090828</v>
          </cell>
          <cell r="L8">
            <v>-3.6284386456138269</v>
          </cell>
          <cell r="N8">
            <v>-3453.9252572421497</v>
          </cell>
          <cell r="O8">
            <v>-1345.0259215425895</v>
          </cell>
          <cell r="P8">
            <v>-1099.3443408480773</v>
          </cell>
        </row>
        <row r="9">
          <cell r="A9" t="str">
            <v>AWC Europe Operation</v>
          </cell>
          <cell r="B9" t="str">
            <v>002788</v>
          </cell>
          <cell r="C9">
            <v>657</v>
          </cell>
          <cell r="D9">
            <v>535</v>
          </cell>
          <cell r="E9">
            <v>553</v>
          </cell>
          <cell r="F9">
            <v>5770</v>
          </cell>
          <cell r="G9">
            <v>22.803738317757013</v>
          </cell>
          <cell r="H9">
            <v>20.294117647058883</v>
          </cell>
          <cell r="I9">
            <v>18.806509945750452</v>
          </cell>
          <cell r="J9">
            <v>20.294117647058773</v>
          </cell>
          <cell r="K9">
            <v>18.806509945750452</v>
          </cell>
          <cell r="L9">
            <v>20.294117647058773</v>
          </cell>
          <cell r="N9">
            <v>108.57352941176502</v>
          </cell>
          <cell r="O9">
            <v>112.22647058823502</v>
          </cell>
          <cell r="P9">
            <v>1170.9705882352912</v>
          </cell>
        </row>
        <row r="10">
          <cell r="A10" t="str">
            <v>Total Ethicon Europe</v>
          </cell>
          <cell r="B10" t="str">
            <v>A000FM</v>
          </cell>
          <cell r="C10">
            <v>166041</v>
          </cell>
          <cell r="D10">
            <v>172536</v>
          </cell>
          <cell r="E10">
            <v>172324</v>
          </cell>
          <cell r="F10">
            <v>145398</v>
          </cell>
          <cell r="G10">
            <v>-3.764431770760885</v>
          </cell>
          <cell r="H10">
            <v>-8.8323838120881444</v>
          </cell>
          <cell r="I10">
            <v>-3.6460388570367446</v>
          </cell>
          <cell r="J10">
            <v>-3.236550724123489</v>
          </cell>
          <cell r="K10">
            <v>-3.6460388570367446</v>
          </cell>
          <cell r="L10">
            <v>-3.236550724123489</v>
          </cell>
          <cell r="N10">
            <v>-15239.0417340244</v>
          </cell>
          <cell r="O10">
            <v>-5577.3536698385606</v>
          </cell>
          <cell r="P10">
            <v>-4705.8800218610704</v>
          </cell>
        </row>
        <row r="11">
          <cell r="A11" t="str">
            <v>Ethicon Direct Ex. GWC</v>
          </cell>
          <cell r="B11" t="str">
            <v>A000E6</v>
          </cell>
          <cell r="C11">
            <v>391557</v>
          </cell>
          <cell r="D11">
            <v>429206</v>
          </cell>
          <cell r="E11">
            <v>398606</v>
          </cell>
          <cell r="F11">
            <v>382199</v>
          </cell>
          <cell r="G11">
            <v>-8.7717785865062456</v>
          </cell>
          <cell r="H11">
            <v>-10.809038488284042</v>
          </cell>
          <cell r="I11">
            <v>-1.7684129190227944</v>
          </cell>
          <cell r="J11">
            <v>-1.5913843920659902</v>
          </cell>
          <cell r="K11">
            <v>-1.7684129190227944</v>
          </cell>
          <cell r="L11">
            <v>-1.5913843920659902</v>
          </cell>
          <cell r="N11">
            <v>-46393.041734024409</v>
          </cell>
          <cell r="O11">
            <v>-6343.3536698385615</v>
          </cell>
          <cell r="P11">
            <v>-6082.2552326322939</v>
          </cell>
        </row>
        <row r="12">
          <cell r="A12" t="str">
            <v>J&amp;J Medical USA</v>
          </cell>
          <cell r="B12" t="str">
            <v>001750</v>
          </cell>
          <cell r="C12">
            <v>27799</v>
          </cell>
          <cell r="D12">
            <v>26910</v>
          </cell>
          <cell r="E12">
            <v>26910</v>
          </cell>
          <cell r="F12">
            <v>35892</v>
          </cell>
          <cell r="G12">
            <v>3.3036046079524342</v>
          </cell>
          <cell r="H12">
            <v>3.3036046079524342</v>
          </cell>
          <cell r="I12">
            <v>3.3036046079524342</v>
          </cell>
          <cell r="J12">
            <v>3.3036046079524342</v>
          </cell>
          <cell r="K12">
            <v>3.3036046079524342</v>
          </cell>
          <cell r="L12">
            <v>3.3036046079524342</v>
          </cell>
          <cell r="N12">
            <v>889.00000000000011</v>
          </cell>
          <cell r="O12">
            <v>889.00000000000011</v>
          </cell>
          <cell r="P12">
            <v>1185.7297658862876</v>
          </cell>
        </row>
        <row r="13">
          <cell r="A13" t="str">
            <v>Subtotal GWC Other</v>
          </cell>
          <cell r="B13" t="str">
            <v>A000EC</v>
          </cell>
          <cell r="C13">
            <v>27799</v>
          </cell>
          <cell r="D13">
            <v>26910</v>
          </cell>
          <cell r="E13">
            <v>26910</v>
          </cell>
          <cell r="F13">
            <v>35892</v>
          </cell>
          <cell r="G13">
            <v>3.3036046079524342</v>
          </cell>
          <cell r="H13">
            <v>3.3036046079524342</v>
          </cell>
          <cell r="I13">
            <v>3.3036046079524342</v>
          </cell>
          <cell r="J13">
            <v>3.3036046079524342</v>
          </cell>
          <cell r="K13">
            <v>3.3036046079524342</v>
          </cell>
          <cell r="L13">
            <v>3.3036046079524342</v>
          </cell>
          <cell r="N13">
            <v>889.00000000000011</v>
          </cell>
          <cell r="O13">
            <v>889.00000000000011</v>
          </cell>
          <cell r="P13">
            <v>1185.7297658862876</v>
          </cell>
        </row>
        <row r="14">
          <cell r="A14" t="str">
            <v>J&amp;J Medical France</v>
          </cell>
          <cell r="B14" t="str">
            <v>002190</v>
          </cell>
          <cell r="C14">
            <v>653</v>
          </cell>
          <cell r="D14">
            <v>636</v>
          </cell>
          <cell r="E14">
            <v>679</v>
          </cell>
          <cell r="F14">
            <v>557</v>
          </cell>
          <cell r="G14">
            <v>2.6729559748427678</v>
          </cell>
          <cell r="H14">
            <v>-3.7795275590551252</v>
          </cell>
          <cell r="I14">
            <v>-3.8291605301914586</v>
          </cell>
          <cell r="J14">
            <v>-3.7795275590551261</v>
          </cell>
          <cell r="K14">
            <v>-3.8291605301914586</v>
          </cell>
          <cell r="L14">
            <v>-3.7795275590551261</v>
          </cell>
          <cell r="N14">
            <v>-24.037795275590597</v>
          </cell>
          <cell r="O14">
            <v>-25.662992125984307</v>
          </cell>
          <cell r="P14">
            <v>-21.051968503937054</v>
          </cell>
        </row>
        <row r="15">
          <cell r="A15" t="str">
            <v>J&amp;J Medical Germany</v>
          </cell>
          <cell r="B15" t="str">
            <v>002290</v>
          </cell>
          <cell r="C15">
            <v>1362</v>
          </cell>
          <cell r="D15">
            <v>1385</v>
          </cell>
          <cell r="E15">
            <v>1479</v>
          </cell>
          <cell r="F15">
            <v>1246</v>
          </cell>
          <cell r="G15">
            <v>-1.6606498194945849</v>
          </cell>
          <cell r="H15">
            <v>-7.7424023154848394</v>
          </cell>
          <cell r="I15">
            <v>-7.9107505070993911</v>
          </cell>
          <cell r="J15">
            <v>-7.7424023154847896</v>
          </cell>
          <cell r="K15">
            <v>-7.9107505070993911</v>
          </cell>
          <cell r="L15">
            <v>-7.7424023154847896</v>
          </cell>
          <cell r="N15">
            <v>-107.23227206946503</v>
          </cell>
          <cell r="O15">
            <v>-114.51013024602004</v>
          </cell>
          <cell r="P15">
            <v>-96.47033285094048</v>
          </cell>
        </row>
        <row r="16">
          <cell r="A16" t="str">
            <v>JJ Medical Italy</v>
          </cell>
          <cell r="B16" t="str">
            <v>002333</v>
          </cell>
          <cell r="C16">
            <v>702</v>
          </cell>
          <cell r="D16">
            <v>737</v>
          </cell>
          <cell r="E16">
            <v>788</v>
          </cell>
          <cell r="F16">
            <v>649</v>
          </cell>
          <cell r="G16">
            <v>-4.7489823609226596</v>
          </cell>
          <cell r="H16">
            <v>-10.733695652173905</v>
          </cell>
          <cell r="I16">
            <v>-10.913705583756343</v>
          </cell>
          <cell r="J16">
            <v>-10.73369565217391</v>
          </cell>
          <cell r="K16">
            <v>-10.913705583756343</v>
          </cell>
          <cell r="L16">
            <v>-10.73369565217391</v>
          </cell>
          <cell r="N16">
            <v>-79.107336956521678</v>
          </cell>
          <cell r="O16">
            <v>-84.581521739130423</v>
          </cell>
          <cell r="P16">
            <v>-69.661684782608674</v>
          </cell>
        </row>
        <row r="17">
          <cell r="A17" t="str">
            <v>J&amp;J Medical UK</v>
          </cell>
          <cell r="B17" t="str">
            <v>002770</v>
          </cell>
          <cell r="C17">
            <v>3505</v>
          </cell>
          <cell r="D17">
            <v>3973</v>
          </cell>
          <cell r="E17">
            <v>4104</v>
          </cell>
          <cell r="F17">
            <v>3360</v>
          </cell>
          <cell r="G17">
            <v>-11.779511704002013</v>
          </cell>
          <cell r="H17">
            <v>-13.476020610384472</v>
          </cell>
          <cell r="I17">
            <v>-14.595516569200779</v>
          </cell>
          <cell r="J17">
            <v>-13.476020610384452</v>
          </cell>
          <cell r="K17">
            <v>-14.595516569200779</v>
          </cell>
          <cell r="L17">
            <v>-13.476020610384452</v>
          </cell>
          <cell r="N17">
            <v>-535.40229885057511</v>
          </cell>
          <cell r="O17">
            <v>-553.05588585017802</v>
          </cell>
          <cell r="P17">
            <v>-452.79429250891764</v>
          </cell>
        </row>
        <row r="18">
          <cell r="A18" t="str">
            <v>Ttl GWC Europe</v>
          </cell>
          <cell r="B18" t="str">
            <v>A000DU</v>
          </cell>
          <cell r="C18">
            <v>6222</v>
          </cell>
          <cell r="D18">
            <v>6731</v>
          </cell>
          <cell r="E18">
            <v>7050</v>
          </cell>
          <cell r="F18">
            <v>5812</v>
          </cell>
          <cell r="G18">
            <v>-7.5620264448076071</v>
          </cell>
          <cell r="H18">
            <v>-11.07977571166472</v>
          </cell>
          <cell r="I18">
            <v>-11.74468085106383</v>
          </cell>
          <cell r="J18">
            <v>-11.03277347462855</v>
          </cell>
          <cell r="K18">
            <v>-11.74468085106383</v>
          </cell>
          <cell r="L18">
            <v>-11.03277347462855</v>
          </cell>
          <cell r="N18">
            <v>-745.77970315215236</v>
          </cell>
          <cell r="O18">
            <v>-777.8105299613128</v>
          </cell>
          <cell r="P18">
            <v>-641.22479434541128</v>
          </cell>
        </row>
        <row r="19">
          <cell r="A19" t="str">
            <v>General Wound Care</v>
          </cell>
          <cell r="B19" t="str">
            <v>A000E7</v>
          </cell>
          <cell r="C19">
            <v>34021</v>
          </cell>
          <cell r="D19">
            <v>33641</v>
          </cell>
          <cell r="E19">
            <v>33960</v>
          </cell>
          <cell r="F19">
            <v>41704</v>
          </cell>
          <cell r="G19">
            <v>1.1295740316875242</v>
          </cell>
          <cell r="H19">
            <v>0.42573138981554537</v>
          </cell>
          <cell r="I19">
            <v>0.17962308598351001</v>
          </cell>
          <cell r="J19">
            <v>0.3274130448724597</v>
          </cell>
          <cell r="K19">
            <v>0.17962308598351001</v>
          </cell>
          <cell r="L19">
            <v>0.3274130448724597</v>
          </cell>
          <cell r="N19">
            <v>143.22029684784764</v>
          </cell>
          <cell r="O19">
            <v>111.18947003868732</v>
          </cell>
          <cell r="P19">
            <v>136.54433623361061</v>
          </cell>
        </row>
        <row r="20">
          <cell r="A20" t="str">
            <v>Ethicon Direct</v>
          </cell>
          <cell r="B20" t="str">
            <v>A000DL</v>
          </cell>
          <cell r="C20">
            <v>425578</v>
          </cell>
          <cell r="D20">
            <v>462847</v>
          </cell>
          <cell r="E20">
            <v>432566</v>
          </cell>
          <cell r="F20">
            <v>423903</v>
          </cell>
          <cell r="G20">
            <v>-8.0521208952418402</v>
          </cell>
          <cell r="H20">
            <v>-9.9924643428987476</v>
          </cell>
          <cell r="I20">
            <v>-1.6154760198443705</v>
          </cell>
          <cell r="J20">
            <v>-1.4407429617214194</v>
          </cell>
          <cell r="K20">
            <v>-1.6154760198443705</v>
          </cell>
          <cell r="L20">
            <v>-1.4407429617214194</v>
          </cell>
          <cell r="N20">
            <v>-46249.821437176564</v>
          </cell>
          <cell r="O20">
            <v>-6232.164199799875</v>
          </cell>
          <cell r="P20">
            <v>-6107.3526370259478</v>
          </cell>
        </row>
        <row r="21">
          <cell r="A21" t="str">
            <v>J&amp;J Prof Prod Brazil</v>
          </cell>
          <cell r="B21" t="str">
            <v>003180</v>
          </cell>
          <cell r="C21">
            <v>20198</v>
          </cell>
          <cell r="D21">
            <v>22000</v>
          </cell>
          <cell r="E21">
            <v>21900</v>
          </cell>
          <cell r="F21">
            <v>25713</v>
          </cell>
          <cell r="G21">
            <v>-8.1909090909090914</v>
          </cell>
          <cell r="H21">
            <v>-9.2621016109685019</v>
          </cell>
          <cell r="I21">
            <v>-7.7716894977168955</v>
          </cell>
          <cell r="J21">
            <v>-9.262101610968493</v>
          </cell>
          <cell r="K21">
            <v>-7.7716894977168955</v>
          </cell>
          <cell r="L21">
            <v>-9.262101610968493</v>
          </cell>
          <cell r="N21">
            <v>-2037.6623544130705</v>
          </cell>
          <cell r="O21">
            <v>-2028.4002528020999</v>
          </cell>
          <cell r="P21">
            <v>-2381.5641872283286</v>
          </cell>
        </row>
        <row r="22">
          <cell r="A22" t="str">
            <v>JJ Med Car/PR</v>
          </cell>
          <cell r="B22" t="str">
            <v>001757</v>
          </cell>
          <cell r="C22">
            <v>11528</v>
          </cell>
          <cell r="D22">
            <v>13154</v>
          </cell>
          <cell r="E22">
            <v>13154</v>
          </cell>
          <cell r="F22">
            <v>11492</v>
          </cell>
          <cell r="G22">
            <v>-12.361258932644065</v>
          </cell>
          <cell r="H22">
            <v>-12.361258932644065</v>
          </cell>
          <cell r="I22">
            <v>-12.361258932644065</v>
          </cell>
          <cell r="J22">
            <v>-12.361258932644065</v>
          </cell>
          <cell r="K22">
            <v>-12.361258932644065</v>
          </cell>
          <cell r="L22">
            <v>-12.361258932644065</v>
          </cell>
          <cell r="N22">
            <v>-1626.0000000000002</v>
          </cell>
          <cell r="O22">
            <v>-1626.0000000000002</v>
          </cell>
          <cell r="P22">
            <v>-1420.555876539456</v>
          </cell>
        </row>
        <row r="23">
          <cell r="A23" t="str">
            <v>J&amp;J Med Mexico</v>
          </cell>
          <cell r="B23" t="str">
            <v>004160</v>
          </cell>
          <cell r="C23">
            <v>12440</v>
          </cell>
          <cell r="D23">
            <v>14941</v>
          </cell>
          <cell r="E23">
            <v>14164</v>
          </cell>
          <cell r="F23">
            <v>14503</v>
          </cell>
          <cell r="G23">
            <v>-16.739174084733285</v>
          </cell>
          <cell r="H23">
            <v>-12.467098970255467</v>
          </cell>
          <cell r="I23">
            <v>-12.17170290878283</v>
          </cell>
          <cell r="J23">
            <v>-12.467098970255512</v>
          </cell>
          <cell r="K23">
            <v>-12.17170290878283</v>
          </cell>
          <cell r="L23">
            <v>-12.467098970255512</v>
          </cell>
          <cell r="N23">
            <v>-1862.7092571458695</v>
          </cell>
          <cell r="O23">
            <v>-1765.8398981469907</v>
          </cell>
          <cell r="P23">
            <v>-1808.1033636561569</v>
          </cell>
        </row>
        <row r="24">
          <cell r="A24" t="str">
            <v>J&amp;J Med Southern Con</v>
          </cell>
          <cell r="B24" t="str">
            <v>002890</v>
          </cell>
          <cell r="C24">
            <v>11360</v>
          </cell>
          <cell r="D24">
            <v>8370</v>
          </cell>
          <cell r="E24">
            <v>9193</v>
          </cell>
          <cell r="F24">
            <v>10923</v>
          </cell>
          <cell r="G24">
            <v>35.722819593787335</v>
          </cell>
          <cell r="H24">
            <v>21.831154200662244</v>
          </cell>
          <cell r="I24">
            <v>23.572283259001409</v>
          </cell>
          <cell r="J24">
            <v>21.831154200662251</v>
          </cell>
          <cell r="K24">
            <v>23.572283259001409</v>
          </cell>
          <cell r="L24">
            <v>21.831154200662251</v>
          </cell>
          <cell r="N24">
            <v>1827.2676065954299</v>
          </cell>
          <cell r="O24">
            <v>2006.9380056668806</v>
          </cell>
          <cell r="P24">
            <v>2384.6169733383376</v>
          </cell>
        </row>
        <row r="25">
          <cell r="A25" t="str">
            <v>J&amp;J Med Northern Reg</v>
          </cell>
          <cell r="B25" t="str">
            <v>002115</v>
          </cell>
          <cell r="C25">
            <v>11462</v>
          </cell>
          <cell r="D25">
            <v>16782</v>
          </cell>
          <cell r="E25">
            <v>16782</v>
          </cell>
          <cell r="F25">
            <v>15585</v>
          </cell>
          <cell r="G25">
            <v>-31.700631629126441</v>
          </cell>
          <cell r="H25">
            <v>-25.259001355479917</v>
          </cell>
          <cell r="I25">
            <v>-31.700631629126441</v>
          </cell>
          <cell r="J25">
            <v>-31.812187652286507</v>
          </cell>
          <cell r="K25">
            <v>-31.700631629126441</v>
          </cell>
          <cell r="L25">
            <v>-31.812187652286507</v>
          </cell>
          <cell r="N25">
            <v>-4238.965607476639</v>
          </cell>
          <cell r="O25">
            <v>-5338.7213318067215</v>
          </cell>
          <cell r="P25">
            <v>-4957.9294456088519</v>
          </cell>
        </row>
        <row r="26">
          <cell r="A26" t="str">
            <v>Ttl Moreira-Rato</v>
          </cell>
          <cell r="B26" t="str">
            <v>A000DM</v>
          </cell>
          <cell r="C26">
            <v>66988</v>
          </cell>
          <cell r="D26">
            <v>75247</v>
          </cell>
          <cell r="E26">
            <v>75193</v>
          </cell>
          <cell r="F26">
            <v>78216</v>
          </cell>
          <cell r="G26">
            <v>-10.975852857921245</v>
          </cell>
          <cell r="H26">
            <v>-10.54935028963301</v>
          </cell>
          <cell r="I26">
            <v>-10.911919992552498</v>
          </cell>
          <cell r="J26">
            <v>-11.639412547828826</v>
          </cell>
          <cell r="K26">
            <v>-10.911919992552498</v>
          </cell>
          <cell r="L26">
            <v>-11.639412547828826</v>
          </cell>
          <cell r="N26">
            <v>-7938.0696124401511</v>
          </cell>
          <cell r="O26">
            <v>-8752.0234770889292</v>
          </cell>
          <cell r="P26">
            <v>-9103.882918409794</v>
          </cell>
        </row>
        <row r="27">
          <cell r="A27" t="str">
            <v>Ttl Longstreet</v>
          </cell>
          <cell r="B27" t="str">
            <v>A000CE</v>
          </cell>
          <cell r="C27">
            <v>492566</v>
          </cell>
          <cell r="D27">
            <v>538094</v>
          </cell>
          <cell r="E27">
            <v>507759</v>
          </cell>
          <cell r="F27">
            <v>502119</v>
          </cell>
          <cell r="G27">
            <v>-8.4609752199429842</v>
          </cell>
          <cell r="H27">
            <v>-10.070339206461457</v>
          </cell>
          <cell r="I27">
            <v>-2.9921675440514104</v>
          </cell>
          <cell r="J27">
            <v>-2.9510432462819582</v>
          </cell>
          <cell r="K27">
            <v>-2.9921675440514104</v>
          </cell>
          <cell r="L27">
            <v>-2.9510432462819582</v>
          </cell>
          <cell r="N27">
            <v>-54187.891049616708</v>
          </cell>
          <cell r="O27">
            <v>-14984.187676888807</v>
          </cell>
          <cell r="P27">
            <v>-14817.748837798505</v>
          </cell>
        </row>
        <row r="28">
          <cell r="A28" t="str">
            <v>J&amp;J Medical Benelux</v>
          </cell>
          <cell r="B28" t="str">
            <v>002520</v>
          </cell>
          <cell r="C28">
            <v>34412</v>
          </cell>
          <cell r="D28">
            <v>31490</v>
          </cell>
          <cell r="E28">
            <v>33631</v>
          </cell>
          <cell r="F28">
            <v>25415</v>
          </cell>
          <cell r="G28">
            <v>9.2791362337249925</v>
          </cell>
          <cell r="H28">
            <v>2.5136820669466724</v>
          </cell>
          <cell r="I28">
            <v>2.3222621985667984</v>
          </cell>
          <cell r="J28">
            <v>2.5136820669466711</v>
          </cell>
          <cell r="K28">
            <v>2.3222621985667984</v>
          </cell>
          <cell r="L28">
            <v>2.5136820669466711</v>
          </cell>
          <cell r="N28">
            <v>791.55848288150708</v>
          </cell>
          <cell r="O28">
            <v>845.37641593483499</v>
          </cell>
          <cell r="P28">
            <v>638.85229731449647</v>
          </cell>
        </row>
        <row r="29">
          <cell r="A29" t="str">
            <v>J&amp;J Medical Greece</v>
          </cell>
          <cell r="B29" t="str">
            <v>003760</v>
          </cell>
          <cell r="C29">
            <v>13534</v>
          </cell>
          <cell r="D29">
            <v>12249</v>
          </cell>
          <cell r="E29">
            <v>13081</v>
          </cell>
          <cell r="F29">
            <v>9134</v>
          </cell>
          <cell r="G29">
            <v>10.490652298146788</v>
          </cell>
          <cell r="H29">
            <v>3.6649214659685847</v>
          </cell>
          <cell r="I29">
            <v>3.463037994037153</v>
          </cell>
          <cell r="J29">
            <v>3.6649214659685878</v>
          </cell>
          <cell r="K29">
            <v>3.463037994037153</v>
          </cell>
          <cell r="L29">
            <v>3.6649214659685878</v>
          </cell>
          <cell r="N29">
            <v>448.91623036649196</v>
          </cell>
          <cell r="O29">
            <v>479.40837696335092</v>
          </cell>
          <cell r="P29">
            <v>334.75392670157083</v>
          </cell>
        </row>
        <row r="30">
          <cell r="A30" t="str">
            <v>J&amp;J Medical Ireland</v>
          </cell>
          <cell r="B30" t="str">
            <v>003960</v>
          </cell>
          <cell r="C30">
            <v>6075</v>
          </cell>
          <cell r="D30">
            <v>5396</v>
          </cell>
          <cell r="E30">
            <v>6289</v>
          </cell>
          <cell r="F30">
            <v>4018</v>
          </cell>
          <cell r="G30">
            <v>12.583395107487027</v>
          </cell>
          <cell r="H30">
            <v>5.5689623166883262</v>
          </cell>
          <cell r="I30">
            <v>-3.4027667355700424</v>
          </cell>
          <cell r="J30">
            <v>-3.2658615410784226</v>
          </cell>
          <cell r="K30">
            <v>-3.4027667355700424</v>
          </cell>
          <cell r="L30">
            <v>-3.2658615410784226</v>
          </cell>
          <cell r="N30">
            <v>300.50120660850212</v>
          </cell>
          <cell r="O30">
            <v>-205.39003231842202</v>
          </cell>
          <cell r="P30">
            <v>-131.22231672053101</v>
          </cell>
        </row>
        <row r="31">
          <cell r="A31" t="str">
            <v>J&amp;J Medical Austria</v>
          </cell>
          <cell r="B31" t="str">
            <v>003070</v>
          </cell>
          <cell r="C31">
            <v>21362</v>
          </cell>
          <cell r="D31">
            <v>20138</v>
          </cell>
          <cell r="E31">
            <v>21506</v>
          </cell>
          <cell r="F31">
            <v>16007</v>
          </cell>
          <cell r="G31">
            <v>6.0780613765021352</v>
          </cell>
          <cell r="H31">
            <v>-0.48263508806846445</v>
          </cell>
          <cell r="I31">
            <v>-0.66958058216311711</v>
          </cell>
          <cell r="J31">
            <v>-0.48263508806846461</v>
          </cell>
          <cell r="K31">
            <v>-0.66958058216311711</v>
          </cell>
          <cell r="L31">
            <v>-0.48263508806846461</v>
          </cell>
          <cell r="N31">
            <v>-97.193054035227362</v>
          </cell>
          <cell r="O31">
            <v>-103.795502040004</v>
          </cell>
          <cell r="P31">
            <v>-77.255398547119128</v>
          </cell>
        </row>
        <row r="32">
          <cell r="A32" t="str">
            <v>J&amp;J Med Switzerland</v>
          </cell>
          <cell r="B32" t="str">
            <v>004840</v>
          </cell>
          <cell r="C32">
            <v>21892</v>
          </cell>
          <cell r="D32">
            <v>19541</v>
          </cell>
          <cell r="E32">
            <v>20940</v>
          </cell>
          <cell r="F32">
            <v>14381</v>
          </cell>
          <cell r="G32">
            <v>12.031114067857326</v>
          </cell>
          <cell r="H32">
            <v>4.9264526047307911</v>
          </cell>
          <cell r="I32">
            <v>4.5463228271251195</v>
          </cell>
          <cell r="J32">
            <v>4.9264526047308026</v>
          </cell>
          <cell r="K32">
            <v>4.5463228271251195</v>
          </cell>
          <cell r="L32">
            <v>4.9264526047308026</v>
          </cell>
          <cell r="N32">
            <v>962.67810349044385</v>
          </cell>
          <cell r="O32">
            <v>1031.5991754306301</v>
          </cell>
          <cell r="P32">
            <v>708.47314908633678</v>
          </cell>
        </row>
        <row r="33">
          <cell r="A33" t="str">
            <v>J&amp;J Prof Pr Portugal</v>
          </cell>
          <cell r="B33" t="str">
            <v>004420</v>
          </cell>
          <cell r="C33">
            <v>13154</v>
          </cell>
          <cell r="D33">
            <v>12301</v>
          </cell>
          <cell r="E33">
            <v>13141</v>
          </cell>
          <cell r="F33">
            <v>9341</v>
          </cell>
          <cell r="G33">
            <v>6.9343955775953177</v>
          </cell>
          <cell r="H33">
            <v>0.33393060759081294</v>
          </cell>
          <cell r="I33">
            <v>9.8927022296628878E-2</v>
          </cell>
          <cell r="J33">
            <v>0.33393060759081272</v>
          </cell>
          <cell r="K33">
            <v>9.8927022296628878E-2</v>
          </cell>
          <cell r="L33">
            <v>0.33393060759081272</v>
          </cell>
          <cell r="N33">
            <v>41.076804039745902</v>
          </cell>
          <cell r="O33">
            <v>43.881821143508702</v>
          </cell>
          <cell r="P33">
            <v>31.192458055057816</v>
          </cell>
        </row>
        <row r="34">
          <cell r="A34" t="str">
            <v>J&amp;J Prof Pr Spain</v>
          </cell>
          <cell r="B34" t="str">
            <v>004600</v>
          </cell>
          <cell r="C34">
            <v>45420</v>
          </cell>
          <cell r="D34">
            <v>42453</v>
          </cell>
          <cell r="E34">
            <v>45339</v>
          </cell>
          <cell r="F34">
            <v>33448</v>
          </cell>
          <cell r="G34">
            <v>6.9889053777118226</v>
          </cell>
          <cell r="H34">
            <v>0.36819372654535132</v>
          </cell>
          <cell r="I34">
            <v>0.17865413882088269</v>
          </cell>
          <cell r="J34">
            <v>0.36819372654535182</v>
          </cell>
          <cell r="K34">
            <v>0.17865413882088269</v>
          </cell>
          <cell r="L34">
            <v>0.36819372654535182</v>
          </cell>
          <cell r="N34">
            <v>156.30928273029798</v>
          </cell>
          <cell r="O34">
            <v>166.93535367839706</v>
          </cell>
          <cell r="P34">
            <v>123.15343765488929</v>
          </cell>
        </row>
        <row r="35">
          <cell r="A35" t="str">
            <v>J&amp;J Prof Pr Sweden</v>
          </cell>
          <cell r="B35" t="str">
            <v>002610</v>
          </cell>
          <cell r="C35">
            <v>37033</v>
          </cell>
          <cell r="D35">
            <v>33145</v>
          </cell>
          <cell r="E35">
            <v>36148</v>
          </cell>
          <cell r="F35">
            <v>24721</v>
          </cell>
          <cell r="G35">
            <v>11.730276059737516</v>
          </cell>
          <cell r="H35">
            <v>6.0989021976044375</v>
          </cell>
          <cell r="I35">
            <v>2.4482682306075025</v>
          </cell>
          <cell r="J35">
            <v>2.6690058630409137</v>
          </cell>
          <cell r="K35">
            <v>2.4482682306075025</v>
          </cell>
          <cell r="L35">
            <v>2.6690058630409137</v>
          </cell>
          <cell r="N35">
            <v>2021.4811333959908</v>
          </cell>
          <cell r="O35">
            <v>964.79223937202948</v>
          </cell>
          <cell r="P35">
            <v>659.8049394023443</v>
          </cell>
        </row>
        <row r="36">
          <cell r="A36" t="str">
            <v>West Umbrellas</v>
          </cell>
          <cell r="B36" t="str">
            <v>A000FB</v>
          </cell>
          <cell r="C36">
            <v>192882</v>
          </cell>
          <cell r="D36">
            <v>176713</v>
          </cell>
          <cell r="E36">
            <v>190075</v>
          </cell>
          <cell r="F36">
            <v>136465</v>
          </cell>
          <cell r="G36">
            <v>9.1498644695070546</v>
          </cell>
          <cell r="H36">
            <v>2.6174238394898803</v>
          </cell>
          <cell r="I36">
            <v>1.47678547941602</v>
          </cell>
          <cell r="J36">
            <v>1.6955453627064712</v>
          </cell>
          <cell r="K36">
            <v>1.47678547941602</v>
          </cell>
          <cell r="L36">
            <v>1.6955453627064712</v>
          </cell>
          <cell r="N36">
            <v>4625.3281894777519</v>
          </cell>
          <cell r="O36">
            <v>3222.8078481643252</v>
          </cell>
          <cell r="P36">
            <v>2313.8259792173862</v>
          </cell>
        </row>
        <row r="37">
          <cell r="A37" t="str">
            <v>J&amp;J Prof Czech Repub</v>
          </cell>
          <cell r="B37" t="str">
            <v>002130</v>
          </cell>
          <cell r="C37">
            <v>10808</v>
          </cell>
          <cell r="D37">
            <v>10221</v>
          </cell>
          <cell r="E37">
            <v>10602</v>
          </cell>
          <cell r="F37">
            <v>7227</v>
          </cell>
          <cell r="G37">
            <v>5.7430779767146083</v>
          </cell>
          <cell r="H37">
            <v>2.1852520287740336</v>
          </cell>
          <cell r="I37">
            <v>1.9430296170533858</v>
          </cell>
          <cell r="J37">
            <v>2.1852520287740336</v>
          </cell>
          <cell r="K37">
            <v>1.9430296170533858</v>
          </cell>
          <cell r="L37">
            <v>2.1852520287740336</v>
          </cell>
          <cell r="N37">
            <v>223.35460986099397</v>
          </cell>
          <cell r="O37">
            <v>231.68042009062304</v>
          </cell>
          <cell r="P37">
            <v>157.9281641194994</v>
          </cell>
        </row>
        <row r="38">
          <cell r="A38" t="str">
            <v>J&amp;J Prof Prd Hungary</v>
          </cell>
          <cell r="B38" t="str">
            <v>002320</v>
          </cell>
          <cell r="C38">
            <v>6002</v>
          </cell>
          <cell r="D38">
            <v>5855</v>
          </cell>
          <cell r="E38">
            <v>6111</v>
          </cell>
          <cell r="F38">
            <v>4165</v>
          </cell>
          <cell r="G38">
            <v>2.5106746370623401</v>
          </cell>
          <cell r="H38">
            <v>-1.5712348919721937</v>
          </cell>
          <cell r="I38">
            <v>-1.7836687939780727</v>
          </cell>
          <cell r="J38">
            <v>-1.5712348919721928</v>
          </cell>
          <cell r="K38">
            <v>-1.7836687939780727</v>
          </cell>
          <cell r="L38">
            <v>-1.5712348919721928</v>
          </cell>
          <cell r="N38">
            <v>-91.995802924971954</v>
          </cell>
          <cell r="O38">
            <v>-96.018164248420703</v>
          </cell>
          <cell r="P38">
            <v>-65.441933250641824</v>
          </cell>
        </row>
        <row r="39">
          <cell r="A39" t="str">
            <v>J&amp;J Prof Prd Poland</v>
          </cell>
          <cell r="B39" t="str">
            <v>002560</v>
          </cell>
          <cell r="C39">
            <v>10689</v>
          </cell>
          <cell r="D39">
            <v>11832</v>
          </cell>
          <cell r="E39">
            <v>12060</v>
          </cell>
          <cell r="F39">
            <v>10407</v>
          </cell>
          <cell r="G39">
            <v>-9.6602434077079113</v>
          </cell>
          <cell r="H39">
            <v>-10.044278221992986</v>
          </cell>
          <cell r="I39">
            <v>-11.368159203980099</v>
          </cell>
          <cell r="J39">
            <v>-10.044278221992952</v>
          </cell>
          <cell r="K39">
            <v>-11.368159203980099</v>
          </cell>
          <cell r="L39">
            <v>-10.044278221992952</v>
          </cell>
          <cell r="N39">
            <v>-1188.4389992262102</v>
          </cell>
          <cell r="O39">
            <v>-1211.3399535723502</v>
          </cell>
          <cell r="P39">
            <v>-1045.3080345628064</v>
          </cell>
        </row>
        <row r="40">
          <cell r="A40" t="str">
            <v>J&amp;J Prof Russia</v>
          </cell>
          <cell r="B40" t="str">
            <v>004466</v>
          </cell>
          <cell r="C40">
            <v>7831</v>
          </cell>
          <cell r="D40">
            <v>7102</v>
          </cell>
          <cell r="E40">
            <v>7099</v>
          </cell>
          <cell r="F40">
            <v>4262</v>
          </cell>
          <cell r="G40">
            <v>10.264714165023936</v>
          </cell>
          <cell r="H40">
            <v>10.264714165023936</v>
          </cell>
          <cell r="I40">
            <v>10.311311452317227</v>
          </cell>
          <cell r="J40">
            <v>10.311311452317227</v>
          </cell>
          <cell r="K40">
            <v>10.311311452317227</v>
          </cell>
          <cell r="L40">
            <v>10.311311452317227</v>
          </cell>
          <cell r="N40">
            <v>728.99999999999989</v>
          </cell>
          <cell r="O40">
            <v>732</v>
          </cell>
          <cell r="P40">
            <v>439.46809409776017</v>
          </cell>
        </row>
        <row r="41">
          <cell r="A41" t="str">
            <v>J&amp;J S.E. Slovenia</v>
          </cell>
          <cell r="B41" t="str">
            <v>002790</v>
          </cell>
          <cell r="C41">
            <v>6562</v>
          </cell>
          <cell r="D41">
            <v>5610</v>
          </cell>
          <cell r="E41">
            <v>5958</v>
          </cell>
          <cell r="F41">
            <v>4832</v>
          </cell>
          <cell r="G41">
            <v>16.969696969696969</v>
          </cell>
          <cell r="H41">
            <v>10.263683405453744</v>
          </cell>
          <cell r="I41">
            <v>10.137630077207117</v>
          </cell>
          <cell r="J41">
            <v>10.263683405453746</v>
          </cell>
          <cell r="K41">
            <v>10.137630077207117</v>
          </cell>
          <cell r="L41">
            <v>10.263683405453746</v>
          </cell>
          <cell r="N41">
            <v>575.79263904595507</v>
          </cell>
          <cell r="O41">
            <v>611.51025729693413</v>
          </cell>
          <cell r="P41">
            <v>495.94118215152497</v>
          </cell>
        </row>
        <row r="42">
          <cell r="A42" t="str">
            <v>J&amp;J Medical Turkey</v>
          </cell>
          <cell r="B42" t="str">
            <v>002693</v>
          </cell>
          <cell r="C42">
            <v>2353</v>
          </cell>
          <cell r="D42">
            <v>2235</v>
          </cell>
          <cell r="E42">
            <v>2314</v>
          </cell>
          <cell r="F42">
            <v>1495</v>
          </cell>
          <cell r="G42">
            <v>5.2796420581655479</v>
          </cell>
          <cell r="H42">
            <v>3.0964109781843763</v>
          </cell>
          <cell r="I42">
            <v>1.6853932584269664</v>
          </cell>
          <cell r="J42">
            <v>3.0964109781843767</v>
          </cell>
          <cell r="K42">
            <v>1.6853932584269664</v>
          </cell>
          <cell r="L42">
            <v>3.0964109781843767</v>
          </cell>
          <cell r="N42">
            <v>69.204785362420807</v>
          </cell>
          <cell r="O42">
            <v>71.650950035186483</v>
          </cell>
          <cell r="P42">
            <v>46.291344123856433</v>
          </cell>
        </row>
        <row r="43">
          <cell r="A43" t="str">
            <v>East Umbrellas</v>
          </cell>
          <cell r="B43" t="str">
            <v>A000FC</v>
          </cell>
          <cell r="C43">
            <v>44245</v>
          </cell>
          <cell r="D43">
            <v>42855</v>
          </cell>
          <cell r="E43">
            <v>44144</v>
          </cell>
          <cell r="F43">
            <v>32388</v>
          </cell>
          <cell r="G43">
            <v>3.2434955081087389</v>
          </cell>
          <cell r="H43">
            <v>0.73951051713496196</v>
          </cell>
          <cell r="I43">
            <v>0.22879666545849947</v>
          </cell>
          <cell r="J43">
            <v>0.7690365839116815</v>
          </cell>
          <cell r="K43">
            <v>0.22879666545849947</v>
          </cell>
          <cell r="L43">
            <v>0.7690365839116815</v>
          </cell>
          <cell r="N43">
            <v>316.91723211818794</v>
          </cell>
          <cell r="O43">
            <v>339.48350960197268</v>
          </cell>
          <cell r="P43">
            <v>249.07556879731541</v>
          </cell>
        </row>
        <row r="44">
          <cell r="A44" t="str">
            <v>J&amp;J Prof Pr S Africa</v>
          </cell>
          <cell r="B44" t="str">
            <v>004530</v>
          </cell>
          <cell r="C44">
            <v>14887</v>
          </cell>
          <cell r="D44">
            <v>12160</v>
          </cell>
          <cell r="E44">
            <v>13819</v>
          </cell>
          <cell r="F44">
            <v>9386</v>
          </cell>
          <cell r="G44">
            <v>22.425986842105264</v>
          </cell>
          <cell r="H44">
            <v>5.8241870264025239</v>
          </cell>
          <cell r="I44">
            <v>7.7284897604747096</v>
          </cell>
          <cell r="J44">
            <v>5.8241870264025257</v>
          </cell>
          <cell r="K44">
            <v>7.7284897604747096</v>
          </cell>
          <cell r="L44">
            <v>5.8241870264025257</v>
          </cell>
          <cell r="N44">
            <v>708.22114241054692</v>
          </cell>
          <cell r="O44">
            <v>804.84440517856501</v>
          </cell>
          <cell r="P44">
            <v>546.6581942981411</v>
          </cell>
        </row>
        <row r="45">
          <cell r="A45" t="str">
            <v>J&amp;J Prof. Egypt</v>
          </cell>
          <cell r="B45" t="str">
            <v>003505</v>
          </cell>
          <cell r="C45">
            <v>2681</v>
          </cell>
          <cell r="D45">
            <v>2607</v>
          </cell>
          <cell r="E45">
            <v>2376</v>
          </cell>
          <cell r="F45">
            <v>2379</v>
          </cell>
          <cell r="G45">
            <v>2.8385116992711934</v>
          </cell>
          <cell r="H45">
            <v>13.911240149315647</v>
          </cell>
          <cell r="I45">
            <v>12.836700336700337</v>
          </cell>
          <cell r="J45">
            <v>13.911240149315654</v>
          </cell>
          <cell r="K45">
            <v>12.836700336700337</v>
          </cell>
          <cell r="L45">
            <v>13.911240149315654</v>
          </cell>
          <cell r="N45">
            <v>362.66603069265898</v>
          </cell>
          <cell r="O45">
            <v>330.53106594773993</v>
          </cell>
          <cell r="P45">
            <v>330.94840315221938</v>
          </cell>
        </row>
        <row r="46">
          <cell r="A46" t="str">
            <v>J&amp;J Medical Israel</v>
          </cell>
          <cell r="B46" t="str">
            <v>004966</v>
          </cell>
          <cell r="C46">
            <v>9538</v>
          </cell>
          <cell r="D46">
            <v>9586</v>
          </cell>
          <cell r="E46">
            <v>9259</v>
          </cell>
          <cell r="F46">
            <v>8393</v>
          </cell>
          <cell r="G46">
            <v>-0.50073023158773211</v>
          </cell>
          <cell r="H46">
            <v>2.1984392419175047</v>
          </cell>
          <cell r="I46">
            <v>3.0132843719624152</v>
          </cell>
          <cell r="J46">
            <v>2.1984392419175074</v>
          </cell>
          <cell r="K46">
            <v>3.0132843719624152</v>
          </cell>
          <cell r="L46">
            <v>2.1984392419175074</v>
          </cell>
          <cell r="N46">
            <v>210.74238573021199</v>
          </cell>
          <cell r="O46">
            <v>203.55348940914203</v>
          </cell>
          <cell r="P46">
            <v>184.51500557413641</v>
          </cell>
        </row>
        <row r="47">
          <cell r="A47" t="str">
            <v>J&amp;J Prof Middle East</v>
          </cell>
          <cell r="B47" t="str">
            <v>004961</v>
          </cell>
          <cell r="C47">
            <v>13218</v>
          </cell>
          <cell r="D47">
            <v>11435</v>
          </cell>
          <cell r="E47">
            <v>12666</v>
          </cell>
          <cell r="F47">
            <v>10123</v>
          </cell>
          <cell r="G47">
            <v>15.592479230432883</v>
          </cell>
          <cell r="H47">
            <v>15.592479230432883</v>
          </cell>
          <cell r="I47">
            <v>4.358124111795358</v>
          </cell>
          <cell r="J47">
            <v>4.358124111795358</v>
          </cell>
          <cell r="K47">
            <v>4.358124111795358</v>
          </cell>
          <cell r="L47">
            <v>4.358124111795358</v>
          </cell>
          <cell r="N47">
            <v>1783</v>
          </cell>
          <cell r="O47">
            <v>552</v>
          </cell>
          <cell r="P47">
            <v>441.17290383704409</v>
          </cell>
        </row>
        <row r="48">
          <cell r="A48" t="str">
            <v>Africa/ME</v>
          </cell>
          <cell r="B48" t="str">
            <v>A000FD</v>
          </cell>
          <cell r="C48">
            <v>40324</v>
          </cell>
          <cell r="D48">
            <v>35788</v>
          </cell>
          <cell r="E48">
            <v>38120</v>
          </cell>
          <cell r="F48">
            <v>30281</v>
          </cell>
          <cell r="G48">
            <v>12.674639543981224</v>
          </cell>
          <cell r="H48">
            <v>8.5632881380167074</v>
          </cell>
          <cell r="I48">
            <v>5.7817418677859393</v>
          </cell>
          <cell r="J48">
            <v>4.9604642196627688</v>
          </cell>
          <cell r="K48">
            <v>5.7817418677859393</v>
          </cell>
          <cell r="L48">
            <v>4.9604642196627688</v>
          </cell>
          <cell r="N48">
            <v>3064.6295588334192</v>
          </cell>
          <cell r="O48">
            <v>1890.9289605354475</v>
          </cell>
          <cell r="P48">
            <v>1502.0781703560831</v>
          </cell>
        </row>
        <row r="49">
          <cell r="A49" t="str">
            <v>Ttl Hak Umbrellas</v>
          </cell>
          <cell r="B49" t="str">
            <v>A000DN</v>
          </cell>
          <cell r="C49">
            <v>277451</v>
          </cell>
          <cell r="D49">
            <v>255356</v>
          </cell>
          <cell r="E49">
            <v>272339</v>
          </cell>
          <cell r="F49">
            <v>199134</v>
          </cell>
          <cell r="G49">
            <v>8.6526261376274682</v>
          </cell>
          <cell r="H49">
            <v>3.1355734662312065</v>
          </cell>
          <cell r="I49">
            <v>1.8770723253004524</v>
          </cell>
          <cell r="J49">
            <v>2.0023648167547594</v>
          </cell>
          <cell r="K49">
            <v>1.8770723253004524</v>
          </cell>
          <cell r="L49">
            <v>2.0023648167547594</v>
          </cell>
          <cell r="N49">
            <v>8006.8749804293593</v>
          </cell>
          <cell r="O49">
            <v>5453.2203183017446</v>
          </cell>
          <cell r="P49">
            <v>3987.3891541964226</v>
          </cell>
        </row>
        <row r="50">
          <cell r="A50" t="str">
            <v>Ttl Hak</v>
          </cell>
          <cell r="B50" t="str">
            <v>A000CF</v>
          </cell>
          <cell r="C50">
            <v>277451</v>
          </cell>
          <cell r="D50">
            <v>255356</v>
          </cell>
          <cell r="E50">
            <v>272339</v>
          </cell>
          <cell r="F50">
            <v>199134</v>
          </cell>
          <cell r="G50">
            <v>8.6526261376274682</v>
          </cell>
          <cell r="H50">
            <v>3.1355734662312065</v>
          </cell>
          <cell r="I50">
            <v>1.8770723253004524</v>
          </cell>
          <cell r="J50">
            <v>2.0023648167547594</v>
          </cell>
          <cell r="K50">
            <v>1.8770723253004524</v>
          </cell>
          <cell r="L50">
            <v>2.0023648167547594</v>
          </cell>
          <cell r="N50">
            <v>8006.8749804293593</v>
          </cell>
          <cell r="O50">
            <v>5453.2203183017446</v>
          </cell>
          <cell r="P50">
            <v>3987.3891541964226</v>
          </cell>
        </row>
        <row r="51">
          <cell r="A51" t="str">
            <v>Cordis USA</v>
          </cell>
          <cell r="B51" t="str">
            <v>001650</v>
          </cell>
          <cell r="C51">
            <v>159034</v>
          </cell>
          <cell r="D51">
            <v>182115</v>
          </cell>
          <cell r="E51">
            <v>157115</v>
          </cell>
          <cell r="F51">
            <v>195166</v>
          </cell>
          <cell r="G51">
            <v>-12.673859923674602</v>
          </cell>
          <cell r="H51">
            <v>-12.673859923674602</v>
          </cell>
          <cell r="I51">
            <v>1.2213983387964229</v>
          </cell>
          <cell r="J51">
            <v>1.2213983387964229</v>
          </cell>
          <cell r="K51">
            <v>1.2213983387964229</v>
          </cell>
          <cell r="L51">
            <v>1.2213983387964229</v>
          </cell>
          <cell r="N51">
            <v>-23081</v>
          </cell>
          <cell r="O51">
            <v>1919</v>
          </cell>
          <cell r="P51">
            <v>2383.7542818954266</v>
          </cell>
        </row>
        <row r="52">
          <cell r="A52" t="str">
            <v>Cordis Roden</v>
          </cell>
          <cell r="B52" t="str">
            <v>002523</v>
          </cell>
          <cell r="C52">
            <v>128</v>
          </cell>
          <cell r="D52">
            <v>0</v>
          </cell>
          <cell r="E52">
            <v>5</v>
          </cell>
          <cell r="F52">
            <v>188</v>
          </cell>
          <cell r="G52">
            <v>0</v>
          </cell>
          <cell r="H52">
            <v>0</v>
          </cell>
          <cell r="I52">
            <v>2460</v>
          </cell>
          <cell r="J52">
            <v>2300</v>
          </cell>
          <cell r="K52">
            <v>2460</v>
          </cell>
          <cell r="L52">
            <v>2300</v>
          </cell>
          <cell r="N52">
            <v>0</v>
          </cell>
          <cell r="O52">
            <v>115</v>
          </cell>
          <cell r="P52">
            <v>4324</v>
          </cell>
        </row>
        <row r="53">
          <cell r="A53" t="str">
            <v>Ttl Cordis Dom</v>
          </cell>
          <cell r="B53" t="str">
            <v>A000FE</v>
          </cell>
          <cell r="C53">
            <v>159162</v>
          </cell>
          <cell r="D53">
            <v>182115</v>
          </cell>
          <cell r="E53">
            <v>157120</v>
          </cell>
          <cell r="F53">
            <v>195354</v>
          </cell>
          <cell r="G53">
            <v>-12.603574664360432</v>
          </cell>
          <cell r="H53">
            <v>-12.603574664360432</v>
          </cell>
          <cell r="I53">
            <v>1.299643584521385</v>
          </cell>
          <cell r="J53">
            <v>1.2945519348268841</v>
          </cell>
          <cell r="K53">
            <v>1.299643584521385</v>
          </cell>
          <cell r="L53">
            <v>1.2945519348268841</v>
          </cell>
          <cell r="N53">
            <v>-22953</v>
          </cell>
          <cell r="O53">
            <v>2034.0000000000005</v>
          </cell>
          <cell r="P53">
            <v>2528.958986761711</v>
          </cell>
        </row>
        <row r="54">
          <cell r="A54" t="str">
            <v>Cordis Benelux</v>
          </cell>
          <cell r="B54" t="str">
            <v>002521</v>
          </cell>
          <cell r="C54">
            <v>8655</v>
          </cell>
          <cell r="D54">
            <v>8346</v>
          </cell>
          <cell r="E54">
            <v>8885</v>
          </cell>
          <cell r="F54">
            <v>4896</v>
          </cell>
          <cell r="G54">
            <v>3.7023723939611792</v>
          </cell>
          <cell r="H54">
            <v>-2.7130852340936378</v>
          </cell>
          <cell r="I54">
            <v>-2.5886325267304451</v>
          </cell>
          <cell r="J54">
            <v>-2.3967240756353174</v>
          </cell>
          <cell r="K54">
            <v>-2.5886325267304451</v>
          </cell>
          <cell r="L54">
            <v>-2.3967240756353174</v>
          </cell>
          <cell r="N54">
            <v>-226.43409363745499</v>
          </cell>
          <cell r="O54">
            <v>-212.94893412019798</v>
          </cell>
          <cell r="P54">
            <v>-117.34361074310515</v>
          </cell>
        </row>
        <row r="55">
          <cell r="A55" t="str">
            <v>Cordis European HQ</v>
          </cell>
          <cell r="B55" t="str">
            <v>002522</v>
          </cell>
          <cell r="C55">
            <v>0</v>
          </cell>
          <cell r="D55">
            <v>0</v>
          </cell>
          <cell r="E55">
            <v>715</v>
          </cell>
          <cell r="F55">
            <v>0</v>
          </cell>
          <cell r="G55">
            <v>0</v>
          </cell>
          <cell r="H55">
            <v>0</v>
          </cell>
          <cell r="I55">
            <v>-100</v>
          </cell>
          <cell r="J55">
            <v>-100</v>
          </cell>
          <cell r="K55">
            <v>-100</v>
          </cell>
          <cell r="L55">
            <v>-100</v>
          </cell>
          <cell r="N55">
            <v>0</v>
          </cell>
          <cell r="O55">
            <v>-715</v>
          </cell>
          <cell r="P55">
            <v>0</v>
          </cell>
        </row>
        <row r="56">
          <cell r="A56" t="str">
            <v>Cordis France</v>
          </cell>
          <cell r="B56" t="str">
            <v>002232</v>
          </cell>
          <cell r="C56">
            <v>13892</v>
          </cell>
          <cell r="D56">
            <v>16544</v>
          </cell>
          <cell r="E56">
            <v>17534</v>
          </cell>
          <cell r="F56">
            <v>9063</v>
          </cell>
          <cell r="G56">
            <v>-16.02998065764023</v>
          </cell>
          <cell r="H56">
            <v>-21.22093023255815</v>
          </cell>
          <cell r="I56">
            <v>-20.771073343218887</v>
          </cell>
          <cell r="J56">
            <v>-20.620003661438922</v>
          </cell>
          <cell r="K56">
            <v>-20.771073343218887</v>
          </cell>
          <cell r="L56">
            <v>-20.620003661438922</v>
          </cell>
          <cell r="N56">
            <v>-3510.7906976744202</v>
          </cell>
          <cell r="O56">
            <v>-3615.5114419967003</v>
          </cell>
          <cell r="P56">
            <v>-1868.7909318362094</v>
          </cell>
        </row>
        <row r="57">
          <cell r="A57" t="str">
            <v>Cordis Germany</v>
          </cell>
          <cell r="B57" t="str">
            <v>002302</v>
          </cell>
          <cell r="C57">
            <v>20047</v>
          </cell>
          <cell r="D57">
            <v>23364</v>
          </cell>
          <cell r="E57">
            <v>24655</v>
          </cell>
          <cell r="F57">
            <v>13439</v>
          </cell>
          <cell r="G57">
            <v>-14.197055298750213</v>
          </cell>
          <cell r="H57">
            <v>-19.496504696144456</v>
          </cell>
          <cell r="I57">
            <v>-18.689920908537822</v>
          </cell>
          <cell r="J57">
            <v>-18.535717385643604</v>
          </cell>
          <cell r="K57">
            <v>-18.689920908537822</v>
          </cell>
          <cell r="L57">
            <v>-18.535717385643604</v>
          </cell>
          <cell r="N57">
            <v>-4555.1633572071905</v>
          </cell>
          <cell r="O57">
            <v>-4569.9811214304309</v>
          </cell>
          <cell r="P57">
            <v>-2491.0150594566435</v>
          </cell>
        </row>
        <row r="58">
          <cell r="A58" t="str">
            <v>Cordis Italy</v>
          </cell>
          <cell r="B58" t="str">
            <v>002332</v>
          </cell>
          <cell r="C58">
            <v>17959</v>
          </cell>
          <cell r="D58">
            <v>16112</v>
          </cell>
          <cell r="E58">
            <v>17055</v>
          </cell>
          <cell r="F58">
            <v>11206</v>
          </cell>
          <cell r="G58">
            <v>11.463505461767626</v>
          </cell>
          <cell r="H58">
            <v>4.5771144278606926</v>
          </cell>
          <cell r="I58">
            <v>5.3004983875696281</v>
          </cell>
          <cell r="J58">
            <v>5.5022272413576792</v>
          </cell>
          <cell r="K58">
            <v>5.3004983875696281</v>
          </cell>
          <cell r="L58">
            <v>5.5022272413576792</v>
          </cell>
          <cell r="N58">
            <v>737.46467661691486</v>
          </cell>
          <cell r="O58">
            <v>938.40485601355226</v>
          </cell>
          <cell r="P58">
            <v>616.57958466654156</v>
          </cell>
        </row>
        <row r="59">
          <cell r="A59" t="str">
            <v>Cordis UK</v>
          </cell>
          <cell r="B59" t="str">
            <v>005102</v>
          </cell>
          <cell r="C59">
            <v>10310</v>
          </cell>
          <cell r="D59">
            <v>10160</v>
          </cell>
          <cell r="E59">
            <v>10212</v>
          </cell>
          <cell r="F59">
            <v>6621</v>
          </cell>
          <cell r="G59">
            <v>1.4763779527559056</v>
          </cell>
          <cell r="H59">
            <v>-0.51139005113900493</v>
          </cell>
          <cell r="I59">
            <v>0.95965530748139449</v>
          </cell>
          <cell r="J59">
            <v>2.2455805064500685</v>
          </cell>
          <cell r="K59">
            <v>0.95965530748139449</v>
          </cell>
          <cell r="L59">
            <v>2.2455805064500685</v>
          </cell>
          <cell r="N59">
            <v>-51.957229195722903</v>
          </cell>
          <cell r="O59">
            <v>229.318681318681</v>
          </cell>
          <cell r="P59">
            <v>148.67988533205903</v>
          </cell>
        </row>
        <row r="60">
          <cell r="A60" t="str">
            <v>Ttl Cordis Intl</v>
          </cell>
          <cell r="B60" t="str">
            <v>A000FF</v>
          </cell>
          <cell r="C60">
            <v>70863</v>
          </cell>
          <cell r="D60">
            <v>74526</v>
          </cell>
          <cell r="E60">
            <v>79056</v>
          </cell>
          <cell r="F60">
            <v>45225</v>
          </cell>
          <cell r="G60">
            <v>-4.9150631994203362</v>
          </cell>
          <cell r="H60">
            <v>-10.207015942218652</v>
          </cell>
          <cell r="I60">
            <v>-10.363539769277475</v>
          </cell>
          <cell r="J60">
            <v>-10.05074625609074</v>
          </cell>
          <cell r="K60">
            <v>-10.363539769277475</v>
          </cell>
          <cell r="L60">
            <v>-10.05074625609074</v>
          </cell>
          <cell r="N60">
            <v>-7606.8807010978726</v>
          </cell>
          <cell r="O60">
            <v>-7945.7179602150954</v>
          </cell>
          <cell r="P60">
            <v>-4545.4499943170367</v>
          </cell>
        </row>
        <row r="61">
          <cell r="A61" t="str">
            <v>Ttl Cordis Direct</v>
          </cell>
          <cell r="B61" t="str">
            <v>A000DO</v>
          </cell>
          <cell r="C61">
            <v>230025</v>
          </cell>
          <cell r="D61">
            <v>256641</v>
          </cell>
          <cell r="E61">
            <v>236176</v>
          </cell>
          <cell r="F61">
            <v>240579</v>
          </cell>
          <cell r="G61">
            <v>-10.370907220592189</v>
          </cell>
          <cell r="H61">
            <v>-11.907637790180788</v>
          </cell>
          <cell r="I61">
            <v>-2.6044136576112731</v>
          </cell>
          <cell r="J61">
            <v>-2.503098519839059</v>
          </cell>
          <cell r="K61">
            <v>-2.6044136576112731</v>
          </cell>
          <cell r="L61">
            <v>-2.503098519839059</v>
          </cell>
          <cell r="N61">
            <v>-30559.880701097874</v>
          </cell>
          <cell r="O61">
            <v>-5911.7179602150964</v>
          </cell>
          <cell r="P61">
            <v>-6021.9293880436098</v>
          </cell>
        </row>
        <row r="62">
          <cell r="A62" t="str">
            <v>Biosense Webster USA</v>
          </cell>
          <cell r="B62" t="str">
            <v>001655</v>
          </cell>
          <cell r="C62">
            <v>25242</v>
          </cell>
          <cell r="D62">
            <v>21633</v>
          </cell>
          <cell r="E62">
            <v>21633</v>
          </cell>
          <cell r="F62">
            <v>18885</v>
          </cell>
          <cell r="G62">
            <v>16.682845652475386</v>
          </cell>
          <cell r="H62">
            <v>16.682845652475386</v>
          </cell>
          <cell r="I62">
            <v>16.682845652475386</v>
          </cell>
          <cell r="J62">
            <v>16.682845652475386</v>
          </cell>
          <cell r="K62">
            <v>16.682845652475386</v>
          </cell>
          <cell r="L62">
            <v>16.682845652475386</v>
          </cell>
          <cell r="N62">
            <v>3609.0000000000005</v>
          </cell>
          <cell r="O62">
            <v>3609.0000000000005</v>
          </cell>
          <cell r="P62">
            <v>3150.5554014699765</v>
          </cell>
        </row>
        <row r="63">
          <cell r="A63" t="str">
            <v>Biosense Europe</v>
          </cell>
          <cell r="B63" t="str">
            <v>003717</v>
          </cell>
          <cell r="C63">
            <v>12526</v>
          </cell>
          <cell r="D63">
            <v>11915</v>
          </cell>
          <cell r="E63">
            <v>12724</v>
          </cell>
          <cell r="F63">
            <v>9917</v>
          </cell>
          <cell r="G63">
            <v>5.1279899286613508</v>
          </cell>
          <cell r="H63">
            <v>-1.3707846270288462</v>
          </cell>
          <cell r="I63">
            <v>-1.5561144294247091</v>
          </cell>
          <cell r="J63">
            <v>-1.3707846270288433</v>
          </cell>
          <cell r="K63">
            <v>-1.5561144294247091</v>
          </cell>
          <cell r="L63">
            <v>-1.3707846270288433</v>
          </cell>
          <cell r="N63">
            <v>-163.32898831048701</v>
          </cell>
          <cell r="O63">
            <v>-174.41863594315004</v>
          </cell>
          <cell r="P63">
            <v>-135.94071146245039</v>
          </cell>
        </row>
        <row r="64">
          <cell r="A64" t="str">
            <v>Ttl Biosense</v>
          </cell>
          <cell r="B64" t="str">
            <v>A000DP</v>
          </cell>
          <cell r="C64">
            <v>37768</v>
          </cell>
          <cell r="D64">
            <v>33548</v>
          </cell>
          <cell r="E64">
            <v>34357</v>
          </cell>
          <cell r="F64">
            <v>28802</v>
          </cell>
          <cell r="G64">
            <v>12.578991296053418</v>
          </cell>
          <cell r="H64">
            <v>10.270868641020366</v>
          </cell>
          <cell r="I64">
            <v>9.9281078091800801</v>
          </cell>
          <cell r="J64">
            <v>9.9967440814298385</v>
          </cell>
          <cell r="K64">
            <v>9.9281078091800801</v>
          </cell>
          <cell r="L64">
            <v>9.9967440814298385</v>
          </cell>
          <cell r="N64">
            <v>3445.6710116895124</v>
          </cell>
          <cell r="O64">
            <v>3434.5813640568495</v>
          </cell>
          <cell r="P64">
            <v>2879.2622303334219</v>
          </cell>
        </row>
        <row r="65">
          <cell r="A65" t="str">
            <v>Ttl Croce Direct</v>
          </cell>
          <cell r="B65" t="str">
            <v>A000CG</v>
          </cell>
          <cell r="C65">
            <v>267793</v>
          </cell>
          <cell r="D65">
            <v>290189</v>
          </cell>
          <cell r="E65">
            <v>270533</v>
          </cell>
          <cell r="F65">
            <v>269381</v>
          </cell>
          <cell r="G65">
            <v>-7.7177287905468512</v>
          </cell>
          <cell r="H65">
            <v>-9.3436380046825889</v>
          </cell>
          <cell r="I65">
            <v>-1.0128154421087261</v>
          </cell>
          <cell r="J65">
            <v>-0.91565043678894842</v>
          </cell>
          <cell r="K65">
            <v>-1.0128154421087261</v>
          </cell>
          <cell r="L65">
            <v>-0.91565043678894842</v>
          </cell>
          <cell r="N65">
            <v>-27114.209689408359</v>
          </cell>
          <cell r="O65">
            <v>-2477.1365961582455</v>
          </cell>
          <cell r="P65">
            <v>-2466.588303126437</v>
          </cell>
        </row>
        <row r="66">
          <cell r="A66" t="str">
            <v>DePuy Ortho Joint US</v>
          </cell>
          <cell r="B66" t="str">
            <v>000940</v>
          </cell>
          <cell r="C66">
            <v>240630</v>
          </cell>
          <cell r="D66">
            <v>232600</v>
          </cell>
          <cell r="E66">
            <v>232600</v>
          </cell>
          <cell r="F66">
            <v>209642</v>
          </cell>
          <cell r="G66">
            <v>3.4522785898538264</v>
          </cell>
          <cell r="H66">
            <v>3.4522785898538264</v>
          </cell>
          <cell r="I66">
            <v>3.4522785898538264</v>
          </cell>
          <cell r="J66">
            <v>3.4522785898538264</v>
          </cell>
          <cell r="K66">
            <v>3.4522785898538264</v>
          </cell>
          <cell r="L66">
            <v>3.4522785898538264</v>
          </cell>
          <cell r="N66">
            <v>8030</v>
          </cell>
          <cell r="O66">
            <v>8030</v>
          </cell>
          <cell r="P66">
            <v>7237.4258813413589</v>
          </cell>
        </row>
        <row r="67">
          <cell r="A67" t="str">
            <v>DePuy Acromed USA</v>
          </cell>
          <cell r="B67" t="str">
            <v>000942</v>
          </cell>
          <cell r="C67">
            <v>117198</v>
          </cell>
          <cell r="D67">
            <v>114300</v>
          </cell>
          <cell r="E67">
            <v>114300</v>
          </cell>
          <cell r="F67">
            <v>98569</v>
          </cell>
          <cell r="G67">
            <v>2.5354330708661417</v>
          </cell>
          <cell r="H67">
            <v>2.5354330708661417</v>
          </cell>
          <cell r="I67">
            <v>2.5354330708661417</v>
          </cell>
          <cell r="J67">
            <v>2.5354330708661417</v>
          </cell>
          <cell r="K67">
            <v>2.5354330708661417</v>
          </cell>
          <cell r="L67">
            <v>2.5354330708661417</v>
          </cell>
          <cell r="N67">
            <v>2898</v>
          </cell>
          <cell r="O67">
            <v>2898</v>
          </cell>
          <cell r="P67">
            <v>2499.1510236220474</v>
          </cell>
        </row>
        <row r="68">
          <cell r="A68" t="str">
            <v>DePuy Ace Medical US</v>
          </cell>
          <cell r="B68" t="str">
            <v>000944</v>
          </cell>
          <cell r="C68">
            <v>30149</v>
          </cell>
          <cell r="D68">
            <v>26745</v>
          </cell>
          <cell r="E68">
            <v>26745</v>
          </cell>
          <cell r="F68">
            <v>24404</v>
          </cell>
          <cell r="G68">
            <v>12.727612637876236</v>
          </cell>
          <cell r="H68">
            <v>12.727612637876236</v>
          </cell>
          <cell r="I68">
            <v>12.727612637876236</v>
          </cell>
          <cell r="J68">
            <v>12.727612637876236</v>
          </cell>
          <cell r="K68">
            <v>12.727612637876236</v>
          </cell>
          <cell r="L68">
            <v>12.727612637876236</v>
          </cell>
          <cell r="N68">
            <v>3403.9999999999995</v>
          </cell>
          <cell r="O68">
            <v>3403.9999999999995</v>
          </cell>
          <cell r="P68">
            <v>3106.0465881473165</v>
          </cell>
        </row>
        <row r="69">
          <cell r="A69" t="str">
            <v>DePuy CBS USA</v>
          </cell>
          <cell r="B69" t="str">
            <v>000946</v>
          </cell>
          <cell r="C69">
            <v>5628</v>
          </cell>
          <cell r="D69">
            <v>6160</v>
          </cell>
          <cell r="E69">
            <v>6160</v>
          </cell>
          <cell r="F69">
            <v>5571</v>
          </cell>
          <cell r="G69">
            <v>-8.6363636363636367</v>
          </cell>
          <cell r="H69">
            <v>-8.6363636363636367</v>
          </cell>
          <cell r="I69">
            <v>-8.6363636363636367</v>
          </cell>
          <cell r="J69">
            <v>-8.6363636363636367</v>
          </cell>
          <cell r="K69">
            <v>-8.6363636363636367</v>
          </cell>
          <cell r="L69">
            <v>-8.6363636363636367</v>
          </cell>
          <cell r="N69">
            <v>-532</v>
          </cell>
          <cell r="O69">
            <v>-532</v>
          </cell>
          <cell r="P69">
            <v>-481.13181818181823</v>
          </cell>
        </row>
        <row r="70">
          <cell r="A70" t="str">
            <v>DePuy Ireland</v>
          </cell>
          <cell r="B70" t="str">
            <v>003970</v>
          </cell>
          <cell r="C70">
            <v>5387</v>
          </cell>
          <cell r="D70">
            <v>3717</v>
          </cell>
          <cell r="E70">
            <v>3970</v>
          </cell>
          <cell r="F70">
            <v>0</v>
          </cell>
          <cell r="G70">
            <v>44.928705945655103</v>
          </cell>
          <cell r="H70">
            <v>35.956873315364007</v>
          </cell>
          <cell r="I70">
            <v>35.692695214105797</v>
          </cell>
          <cell r="J70">
            <v>35.956873315363978</v>
          </cell>
          <cell r="K70">
            <v>35.692695214105797</v>
          </cell>
          <cell r="L70">
            <v>35.956873315363978</v>
          </cell>
          <cell r="N70">
            <v>1336.5169811320802</v>
          </cell>
          <cell r="O70">
            <v>1427.4878706199499</v>
          </cell>
          <cell r="P70">
            <v>0</v>
          </cell>
        </row>
        <row r="71">
          <cell r="A71" t="str">
            <v>DePuy Australia</v>
          </cell>
          <cell r="B71" t="str">
            <v>002961</v>
          </cell>
          <cell r="C71">
            <v>14260</v>
          </cell>
          <cell r="D71">
            <v>13628</v>
          </cell>
          <cell r="E71">
            <v>14253</v>
          </cell>
          <cell r="F71">
            <v>11851</v>
          </cell>
          <cell r="G71">
            <v>4.637511006750807</v>
          </cell>
          <cell r="H71">
            <v>-0.35276262356946575</v>
          </cell>
          <cell r="I71">
            <v>4.9112467550691083E-2</v>
          </cell>
          <cell r="J71">
            <v>-0.35276262356946531</v>
          </cell>
          <cell r="K71">
            <v>4.9112467550691083E-2</v>
          </cell>
          <cell r="L71">
            <v>-0.35276262356946531</v>
          </cell>
          <cell r="N71">
            <v>-48.074490340046793</v>
          </cell>
          <cell r="O71">
            <v>-50.279256737355887</v>
          </cell>
          <cell r="P71">
            <v>-41.805898519217337</v>
          </cell>
        </row>
        <row r="72">
          <cell r="A72" t="str">
            <v>DePuy France</v>
          </cell>
          <cell r="B72" t="str">
            <v>002231</v>
          </cell>
          <cell r="C72">
            <v>15777</v>
          </cell>
          <cell r="D72">
            <v>16609</v>
          </cell>
          <cell r="E72">
            <v>17736</v>
          </cell>
          <cell r="F72">
            <v>13138</v>
          </cell>
          <cell r="G72">
            <v>-5.0093322897224395</v>
          </cell>
          <cell r="H72">
            <v>-10.883204633204645</v>
          </cell>
          <cell r="I72">
            <v>-11.045331529093369</v>
          </cell>
          <cell r="J72">
            <v>-10.883204633204613</v>
          </cell>
          <cell r="K72">
            <v>-11.045331529093369</v>
          </cell>
          <cell r="L72">
            <v>-10.883204633204613</v>
          </cell>
          <cell r="N72">
            <v>-1807.5914575289594</v>
          </cell>
          <cell r="O72">
            <v>-1930.2451737451702</v>
          </cell>
          <cell r="P72">
            <v>-1429.8354247104221</v>
          </cell>
        </row>
        <row r="73">
          <cell r="A73" t="str">
            <v>DePuy Germany</v>
          </cell>
          <cell r="B73" t="str">
            <v>002301</v>
          </cell>
          <cell r="C73">
            <v>26761</v>
          </cell>
          <cell r="D73">
            <v>25610</v>
          </cell>
          <cell r="E73">
            <v>27348</v>
          </cell>
          <cell r="F73">
            <v>19846</v>
          </cell>
          <cell r="G73">
            <v>4.494338149160483</v>
          </cell>
          <cell r="H73">
            <v>-1.9679956179819251</v>
          </cell>
          <cell r="I73">
            <v>-2.146409243820389</v>
          </cell>
          <cell r="J73">
            <v>-1.9679956179819256</v>
          </cell>
          <cell r="K73">
            <v>-2.146409243820389</v>
          </cell>
          <cell r="L73">
            <v>-1.9679956179819256</v>
          </cell>
          <cell r="N73">
            <v>-504.00367776517106</v>
          </cell>
          <cell r="O73">
            <v>-538.207441605697</v>
          </cell>
          <cell r="P73">
            <v>-390.56841034469295</v>
          </cell>
        </row>
        <row r="74">
          <cell r="A74" t="str">
            <v>DePuy UK</v>
          </cell>
          <cell r="B74" t="str">
            <v>005110</v>
          </cell>
          <cell r="C74">
            <v>44169</v>
          </cell>
          <cell r="D74">
            <v>30802</v>
          </cell>
          <cell r="E74">
            <v>31818</v>
          </cell>
          <cell r="F74">
            <v>36851</v>
          </cell>
          <cell r="G74">
            <v>43.396532692682293</v>
          </cell>
          <cell r="H74">
            <v>40.597045442928049</v>
          </cell>
          <cell r="I74">
            <v>38.817650386573639</v>
          </cell>
          <cell r="J74">
            <v>40.597045442927907</v>
          </cell>
          <cell r="K74">
            <v>38.817650386573639</v>
          </cell>
          <cell r="L74">
            <v>40.597045442927907</v>
          </cell>
          <cell r="N74">
            <v>12504.701937330698</v>
          </cell>
          <cell r="O74">
            <v>12917.167919030802</v>
          </cell>
          <cell r="P74">
            <v>14960.417216173362</v>
          </cell>
        </row>
        <row r="75">
          <cell r="A75" t="str">
            <v>DePuy Italy</v>
          </cell>
          <cell r="B75" t="str">
            <v>002341</v>
          </cell>
          <cell r="C75">
            <v>9422</v>
          </cell>
          <cell r="D75">
            <v>8529</v>
          </cell>
          <cell r="E75">
            <v>9107</v>
          </cell>
          <cell r="F75">
            <v>6171</v>
          </cell>
          <cell r="G75">
            <v>10.470160628444132</v>
          </cell>
          <cell r="H75">
            <v>3.6540947009752149</v>
          </cell>
          <cell r="I75">
            <v>3.4588777863182174</v>
          </cell>
          <cell r="J75">
            <v>3.6540947009752065</v>
          </cell>
          <cell r="K75">
            <v>3.4588777863182174</v>
          </cell>
          <cell r="L75">
            <v>3.6540947009752065</v>
          </cell>
          <cell r="N75">
            <v>311.65773704617607</v>
          </cell>
          <cell r="O75">
            <v>332.77840441781206</v>
          </cell>
          <cell r="P75">
            <v>225.49418399717999</v>
          </cell>
        </row>
        <row r="76">
          <cell r="A76" t="str">
            <v>DePuy New Zealand</v>
          </cell>
          <cell r="B76" t="str">
            <v>002963</v>
          </cell>
          <cell r="C76">
            <v>1908</v>
          </cell>
          <cell r="D76">
            <v>1801</v>
          </cell>
          <cell r="E76">
            <v>1967</v>
          </cell>
          <cell r="F76">
            <v>0</v>
          </cell>
          <cell r="G76">
            <v>5.9411438089950028</v>
          </cell>
          <cell r="H76">
            <v>-3.0544854155200887</v>
          </cell>
          <cell r="I76">
            <v>-2.9994916115912562</v>
          </cell>
          <cell r="J76">
            <v>-3.0544854155200865</v>
          </cell>
          <cell r="K76">
            <v>-2.9994916115912562</v>
          </cell>
          <cell r="L76">
            <v>-3.0544854155200865</v>
          </cell>
          <cell r="N76">
            <v>-55.011282333516796</v>
          </cell>
          <cell r="O76">
            <v>-60.081728123280101</v>
          </cell>
          <cell r="P76">
            <v>0</v>
          </cell>
        </row>
        <row r="77">
          <cell r="A77" t="str">
            <v>DePuy Japan</v>
          </cell>
          <cell r="B77" t="str">
            <v>004081</v>
          </cell>
          <cell r="C77">
            <v>24308</v>
          </cell>
          <cell r="D77">
            <v>24962</v>
          </cell>
          <cell r="E77">
            <v>25572</v>
          </cell>
          <cell r="F77">
            <v>20658</v>
          </cell>
          <cell r="G77">
            <v>-2.6199823732072747</v>
          </cell>
          <cell r="H77">
            <v>-5.1861196093495723</v>
          </cell>
          <cell r="I77">
            <v>-4.9429063037697487</v>
          </cell>
          <cell r="J77">
            <v>-5.1861196093495607</v>
          </cell>
          <cell r="K77">
            <v>-4.9429063037697487</v>
          </cell>
          <cell r="L77">
            <v>-5.1861196093495607</v>
          </cell>
          <cell r="N77">
            <v>-1294.5591768858403</v>
          </cell>
          <cell r="O77">
            <v>-1326.1945065028697</v>
          </cell>
          <cell r="P77">
            <v>-1071.3485888994323</v>
          </cell>
        </row>
        <row r="78">
          <cell r="A78" t="str">
            <v>DePuy CBS Germany</v>
          </cell>
          <cell r="B78" t="str">
            <v>002306</v>
          </cell>
          <cell r="C78">
            <v>873</v>
          </cell>
          <cell r="D78">
            <v>871</v>
          </cell>
          <cell r="E78">
            <v>930</v>
          </cell>
          <cell r="F78">
            <v>557</v>
          </cell>
          <cell r="G78">
            <v>0.22962112514351318</v>
          </cell>
          <cell r="H78">
            <v>-5.8688147295742272</v>
          </cell>
          <cell r="I78">
            <v>-6.129032258064516</v>
          </cell>
          <cell r="J78">
            <v>-5.8688147295742246</v>
          </cell>
          <cell r="K78">
            <v>-6.129032258064516</v>
          </cell>
          <cell r="L78">
            <v>-5.8688147295742246</v>
          </cell>
          <cell r="N78">
            <v>-51.117376294591523</v>
          </cell>
          <cell r="O78">
            <v>-54.57997698504029</v>
          </cell>
          <cell r="P78">
            <v>-32.689298043728435</v>
          </cell>
        </row>
        <row r="79">
          <cell r="A79" t="str">
            <v>DePuy CBS UK</v>
          </cell>
          <cell r="B79" t="str">
            <v>005116</v>
          </cell>
          <cell r="C79">
            <v>1203</v>
          </cell>
          <cell r="D79">
            <v>1113</v>
          </cell>
          <cell r="E79">
            <v>1150</v>
          </cell>
          <cell r="F79">
            <v>1022</v>
          </cell>
          <cell r="G79">
            <v>8.0862533692722369</v>
          </cell>
          <cell r="H79">
            <v>5.940594059405937</v>
          </cell>
          <cell r="I79">
            <v>4.6086956521739131</v>
          </cell>
          <cell r="J79">
            <v>5.9405940594059397</v>
          </cell>
          <cell r="K79">
            <v>4.6086956521739131</v>
          </cell>
          <cell r="L79">
            <v>5.9405940594059397</v>
          </cell>
          <cell r="N79">
            <v>66.11881188118808</v>
          </cell>
          <cell r="O79">
            <v>68.316831683168303</v>
          </cell>
          <cell r="P79">
            <v>60.712871287128706</v>
          </cell>
        </row>
        <row r="80">
          <cell r="A80" t="str">
            <v>Sub Ttl DePuy</v>
          </cell>
          <cell r="B80" t="str">
            <v>A000DQ</v>
          </cell>
          <cell r="C80">
            <v>537673</v>
          </cell>
          <cell r="D80">
            <v>507447</v>
          </cell>
          <cell r="E80">
            <v>513656</v>
          </cell>
          <cell r="F80">
            <v>448280</v>
          </cell>
          <cell r="G80">
            <v>5.9564841254357601</v>
          </cell>
          <cell r="H80">
            <v>4.7805264404444232</v>
          </cell>
          <cell r="I80">
            <v>4.6756973538710733</v>
          </cell>
          <cell r="J80">
            <v>4.7865036020317708</v>
          </cell>
          <cell r="K80">
            <v>4.6756973538710733</v>
          </cell>
          <cell r="L80">
            <v>4.7865036020317708</v>
          </cell>
          <cell r="N80">
            <v>24258.638006242014</v>
          </cell>
          <cell r="O80">
            <v>24586.162942052313</v>
          </cell>
          <cell r="P80">
            <v>21456.938347188025</v>
          </cell>
        </row>
        <row r="81">
          <cell r="A81" t="str">
            <v>Codman USA</v>
          </cell>
          <cell r="B81" t="str">
            <v>000945</v>
          </cell>
          <cell r="C81">
            <v>42222</v>
          </cell>
          <cell r="D81">
            <v>39156</v>
          </cell>
          <cell r="E81">
            <v>39156</v>
          </cell>
          <cell r="F81">
            <v>38734</v>
          </cell>
          <cell r="G81">
            <v>7.8302175911737661</v>
          </cell>
          <cell r="H81">
            <v>7.8302175911737661</v>
          </cell>
          <cell r="I81">
            <v>7.8302175911737661</v>
          </cell>
          <cell r="J81">
            <v>7.8302175911737661</v>
          </cell>
          <cell r="K81">
            <v>7.8302175911737661</v>
          </cell>
          <cell r="L81">
            <v>7.8302175911737661</v>
          </cell>
          <cell r="N81">
            <v>3066</v>
          </cell>
          <cell r="O81">
            <v>3066</v>
          </cell>
          <cell r="P81">
            <v>3032.9564817652463</v>
          </cell>
        </row>
        <row r="82">
          <cell r="A82" t="str">
            <v>Codman France</v>
          </cell>
          <cell r="B82" t="str">
            <v>002230</v>
          </cell>
          <cell r="C82">
            <v>1927</v>
          </cell>
          <cell r="D82">
            <v>2248</v>
          </cell>
          <cell r="E82">
            <v>2401</v>
          </cell>
          <cell r="F82">
            <v>1731</v>
          </cell>
          <cell r="G82">
            <v>-14.279359430604982</v>
          </cell>
          <cell r="H82">
            <v>-19.607843137254896</v>
          </cell>
          <cell r="I82">
            <v>-19.741774260724696</v>
          </cell>
          <cell r="J82">
            <v>-19.607843137254896</v>
          </cell>
          <cell r="K82">
            <v>-19.741774260724696</v>
          </cell>
          <cell r="L82">
            <v>-19.607843137254896</v>
          </cell>
          <cell r="N82">
            <v>-440.78431372549005</v>
          </cell>
          <cell r="O82">
            <v>-470.78431372549005</v>
          </cell>
          <cell r="P82">
            <v>-339.41176470588221</v>
          </cell>
        </row>
        <row r="83">
          <cell r="A83" t="str">
            <v>Codman Germany</v>
          </cell>
          <cell r="B83" t="str">
            <v>002300</v>
          </cell>
          <cell r="C83">
            <v>2837</v>
          </cell>
          <cell r="D83">
            <v>3329</v>
          </cell>
          <cell r="E83">
            <v>3554</v>
          </cell>
          <cell r="F83">
            <v>2293</v>
          </cell>
          <cell r="G83">
            <v>-14.779212976869928</v>
          </cell>
          <cell r="H83">
            <v>-20.018061408789883</v>
          </cell>
          <cell r="I83">
            <v>-20.174451322453574</v>
          </cell>
          <cell r="J83">
            <v>-20.018061408789901</v>
          </cell>
          <cell r="K83">
            <v>-20.174451322453574</v>
          </cell>
          <cell r="L83">
            <v>-20.018061408789901</v>
          </cell>
          <cell r="N83">
            <v>-666.40126429861527</v>
          </cell>
          <cell r="O83">
            <v>-711.4419024683931</v>
          </cell>
          <cell r="P83">
            <v>-459.01414810355243</v>
          </cell>
        </row>
        <row r="84">
          <cell r="A84" t="str">
            <v>Codman Italy</v>
          </cell>
          <cell r="B84" t="str">
            <v>002334</v>
          </cell>
          <cell r="C84">
            <v>2839</v>
          </cell>
          <cell r="D84">
            <v>2957</v>
          </cell>
          <cell r="E84">
            <v>3158</v>
          </cell>
          <cell r="F84">
            <v>2110</v>
          </cell>
          <cell r="G84">
            <v>-3.9905309435238423</v>
          </cell>
          <cell r="H84">
            <v>-9.92883768214163</v>
          </cell>
          <cell r="I84">
            <v>-10.101329955668144</v>
          </cell>
          <cell r="J84">
            <v>-9.9288376821416442</v>
          </cell>
          <cell r="K84">
            <v>-10.101329955668144</v>
          </cell>
          <cell r="L84">
            <v>-9.9288376821416442</v>
          </cell>
          <cell r="N84">
            <v>-293.59573026092801</v>
          </cell>
          <cell r="O84">
            <v>-313.55269400203315</v>
          </cell>
          <cell r="P84">
            <v>-209.49847509318872</v>
          </cell>
        </row>
        <row r="85">
          <cell r="A85" t="str">
            <v>Codman UK</v>
          </cell>
          <cell r="B85" t="str">
            <v>005100</v>
          </cell>
          <cell r="C85">
            <v>2163</v>
          </cell>
          <cell r="D85">
            <v>2483</v>
          </cell>
          <cell r="E85">
            <v>2567</v>
          </cell>
          <cell r="F85">
            <v>2028</v>
          </cell>
          <cell r="G85">
            <v>-12.887635924285139</v>
          </cell>
          <cell r="H85">
            <v>-14.584654407102093</v>
          </cell>
          <cell r="I85">
            <v>-15.738215816127777</v>
          </cell>
          <cell r="J85">
            <v>-14.638783269961978</v>
          </cell>
          <cell r="K85">
            <v>-15.738215816127777</v>
          </cell>
          <cell r="L85">
            <v>-14.638783269961978</v>
          </cell>
          <cell r="N85">
            <v>-362.13696892834497</v>
          </cell>
          <cell r="O85">
            <v>-375.77756653992395</v>
          </cell>
          <cell r="P85">
            <v>-296.87452471482891</v>
          </cell>
        </row>
        <row r="86">
          <cell r="A86" t="str">
            <v>Ttl Codman</v>
          </cell>
          <cell r="B86" t="str">
            <v>A000DR</v>
          </cell>
          <cell r="C86">
            <v>51988</v>
          </cell>
          <cell r="D86">
            <v>50173</v>
          </cell>
          <cell r="E86">
            <v>50836</v>
          </cell>
          <cell r="F86">
            <v>46896</v>
          </cell>
          <cell r="G86">
            <v>3.6174835070655531</v>
          </cell>
          <cell r="H86">
            <v>2.5971772124182757</v>
          </cell>
          <cell r="I86">
            <v>2.2661106302620189</v>
          </cell>
          <cell r="J86">
            <v>2.3496017060039338</v>
          </cell>
          <cell r="K86">
            <v>2.2661106302620189</v>
          </cell>
          <cell r="L86">
            <v>2.3496017060039338</v>
          </cell>
          <cell r="N86">
            <v>1303.0817227866216</v>
          </cell>
          <cell r="O86">
            <v>1194.4435232641599</v>
          </cell>
          <cell r="P86">
            <v>1101.8692160476048</v>
          </cell>
        </row>
        <row r="87">
          <cell r="A87" t="str">
            <v>Mitek USA</v>
          </cell>
          <cell r="B87" t="str">
            <v>001225</v>
          </cell>
          <cell r="C87">
            <v>32290</v>
          </cell>
          <cell r="D87">
            <v>0</v>
          </cell>
          <cell r="E87">
            <v>30387</v>
          </cell>
          <cell r="F87">
            <v>0</v>
          </cell>
          <cell r="G87">
            <v>0</v>
          </cell>
          <cell r="H87">
            <v>0</v>
          </cell>
          <cell r="I87">
            <v>6.2625464836936837</v>
          </cell>
          <cell r="J87">
            <v>6.2625464836936837</v>
          </cell>
          <cell r="K87">
            <v>6.2625464836936837</v>
          </cell>
          <cell r="L87">
            <v>6.2625464836936837</v>
          </cell>
          <cell r="N87">
            <v>0</v>
          </cell>
          <cell r="O87">
            <v>1902.9999999999995</v>
          </cell>
          <cell r="P87">
            <v>0</v>
          </cell>
        </row>
        <row r="88">
          <cell r="A88" t="str">
            <v>Mitek France</v>
          </cell>
          <cell r="B88" t="str">
            <v>003524</v>
          </cell>
          <cell r="C88">
            <v>2236</v>
          </cell>
          <cell r="D88">
            <v>0</v>
          </cell>
          <cell r="E88">
            <v>2343</v>
          </cell>
          <cell r="F88">
            <v>0</v>
          </cell>
          <cell r="G88">
            <v>0</v>
          </cell>
          <cell r="H88">
            <v>0</v>
          </cell>
          <cell r="I88">
            <v>-4.5667947076397777</v>
          </cell>
          <cell r="J88">
            <v>-4.4292237442922326</v>
          </cell>
          <cell r="K88">
            <v>-4.5667947076397777</v>
          </cell>
          <cell r="L88">
            <v>-4.4292237442922326</v>
          </cell>
          <cell r="N88">
            <v>0</v>
          </cell>
          <cell r="O88">
            <v>-103.77671232876702</v>
          </cell>
          <cell r="P88">
            <v>0</v>
          </cell>
        </row>
        <row r="89">
          <cell r="A89" t="str">
            <v>Mitek Germany</v>
          </cell>
          <cell r="B89" t="str">
            <v>003613</v>
          </cell>
          <cell r="C89">
            <v>2585</v>
          </cell>
          <cell r="D89">
            <v>0</v>
          </cell>
          <cell r="E89">
            <v>2568</v>
          </cell>
          <cell r="F89">
            <v>0</v>
          </cell>
          <cell r="G89">
            <v>0</v>
          </cell>
          <cell r="H89">
            <v>0</v>
          </cell>
          <cell r="I89">
            <v>0.66199376947040511</v>
          </cell>
          <cell r="J89">
            <v>0.83333333333333348</v>
          </cell>
          <cell r="K89">
            <v>0.66199376947040511</v>
          </cell>
          <cell r="L89">
            <v>0.83333333333333348</v>
          </cell>
          <cell r="N89">
            <v>0</v>
          </cell>
          <cell r="O89">
            <v>21.400000000000006</v>
          </cell>
          <cell r="P89">
            <v>0</v>
          </cell>
        </row>
        <row r="90">
          <cell r="A90" t="str">
            <v>Mitek Italy</v>
          </cell>
          <cell r="B90" t="str">
            <v>002338</v>
          </cell>
          <cell r="C90">
            <v>3708</v>
          </cell>
          <cell r="D90">
            <v>0</v>
          </cell>
          <cell r="E90">
            <v>3756</v>
          </cell>
          <cell r="F90">
            <v>0</v>
          </cell>
          <cell r="G90">
            <v>0</v>
          </cell>
          <cell r="H90">
            <v>0</v>
          </cell>
          <cell r="I90">
            <v>-1.2779552715654954</v>
          </cell>
          <cell r="J90">
            <v>-1.0826210826210836</v>
          </cell>
          <cell r="K90">
            <v>-1.2779552715654954</v>
          </cell>
          <cell r="L90">
            <v>-1.0826210826210836</v>
          </cell>
          <cell r="N90">
            <v>0</v>
          </cell>
          <cell r="O90">
            <v>-40.663247863247896</v>
          </cell>
          <cell r="P90">
            <v>0</v>
          </cell>
        </row>
        <row r="91">
          <cell r="A91" t="str">
            <v>Mitek UK</v>
          </cell>
          <cell r="B91" t="str">
            <v>002715</v>
          </cell>
          <cell r="C91">
            <v>2548</v>
          </cell>
          <cell r="D91">
            <v>0</v>
          </cell>
          <cell r="E91">
            <v>1984</v>
          </cell>
          <cell r="F91">
            <v>0</v>
          </cell>
          <cell r="G91">
            <v>0</v>
          </cell>
          <cell r="H91">
            <v>0</v>
          </cell>
          <cell r="I91">
            <v>28.427419354838708</v>
          </cell>
          <cell r="J91">
            <v>30.08196721311478</v>
          </cell>
          <cell r="K91">
            <v>28.427419354838708</v>
          </cell>
          <cell r="L91">
            <v>30.08196721311478</v>
          </cell>
          <cell r="N91">
            <v>0</v>
          </cell>
          <cell r="O91">
            <v>596.82622950819723</v>
          </cell>
          <cell r="P91">
            <v>0</v>
          </cell>
        </row>
        <row r="92">
          <cell r="A92" t="str">
            <v>Ttl Mitek</v>
          </cell>
          <cell r="B92" t="str">
            <v>A000MK</v>
          </cell>
          <cell r="C92">
            <v>43367</v>
          </cell>
          <cell r="D92">
            <v>0</v>
          </cell>
          <cell r="E92">
            <v>41038</v>
          </cell>
          <cell r="F92">
            <v>0</v>
          </cell>
          <cell r="G92">
            <v>0</v>
          </cell>
          <cell r="H92">
            <v>0</v>
          </cell>
          <cell r="I92">
            <v>5.6752278376139191</v>
          </cell>
          <cell r="J92">
            <v>5.7916717903313586</v>
          </cell>
          <cell r="K92">
            <v>5.6752278376139191</v>
          </cell>
          <cell r="L92">
            <v>5.7916717903313586</v>
          </cell>
          <cell r="N92">
            <v>0</v>
          </cell>
          <cell r="O92">
            <v>2376.7862693161828</v>
          </cell>
          <cell r="P92">
            <v>0</v>
          </cell>
        </row>
        <row r="93">
          <cell r="A93" t="str">
            <v>Total DePuy</v>
          </cell>
          <cell r="B93" t="str">
            <v>A000CQ</v>
          </cell>
          <cell r="C93">
            <v>633028</v>
          </cell>
          <cell r="D93">
            <v>557620</v>
          </cell>
          <cell r="E93">
            <v>605530</v>
          </cell>
          <cell r="F93">
            <v>495176</v>
          </cell>
          <cell r="G93">
            <v>13.523187834008825</v>
          </cell>
          <cell r="H93">
            <v>12.361235201217431</v>
          </cell>
          <cell r="I93">
            <v>4.5411457731243701</v>
          </cell>
          <cell r="J93">
            <v>4.650040912032873</v>
          </cell>
          <cell r="K93">
            <v>4.5411457731243701</v>
          </cell>
          <cell r="L93">
            <v>4.650040912032873</v>
          </cell>
          <cell r="N93">
            <v>68928.719729028642</v>
          </cell>
          <cell r="O93">
            <v>28157.392734632656</v>
          </cell>
          <cell r="P93">
            <v>23025.8865865679</v>
          </cell>
        </row>
        <row r="94">
          <cell r="A94" t="str">
            <v>J&amp;J Prof Canada</v>
          </cell>
          <cell r="B94" t="str">
            <v>003350</v>
          </cell>
          <cell r="C94">
            <v>29669</v>
          </cell>
          <cell r="D94">
            <v>28090</v>
          </cell>
          <cell r="E94">
            <v>29061</v>
          </cell>
          <cell r="F94">
            <v>25739</v>
          </cell>
          <cell r="G94">
            <v>5.6212175151299393</v>
          </cell>
          <cell r="H94">
            <v>0.93640528159525815</v>
          </cell>
          <cell r="I94">
            <v>2.0921509927394109</v>
          </cell>
          <cell r="J94">
            <v>0.9364052815952586</v>
          </cell>
          <cell r="K94">
            <v>2.0921509927394109</v>
          </cell>
          <cell r="L94">
            <v>0.9364052815952586</v>
          </cell>
          <cell r="N94">
            <v>263.03624360010798</v>
          </cell>
          <cell r="O94">
            <v>272.1287388843981</v>
          </cell>
          <cell r="P94">
            <v>241.02135542980361</v>
          </cell>
        </row>
        <row r="95">
          <cell r="A95" t="str">
            <v>Ttl Valeriani</v>
          </cell>
          <cell r="B95" t="str">
            <v>A000CH</v>
          </cell>
          <cell r="C95">
            <v>662697</v>
          </cell>
          <cell r="D95">
            <v>585710</v>
          </cell>
          <cell r="E95">
            <v>634591</v>
          </cell>
          <cell r="F95">
            <v>520915</v>
          </cell>
          <cell r="G95">
            <v>13.144218128425328</v>
          </cell>
          <cell r="H95">
            <v>11.813313068349309</v>
          </cell>
          <cell r="I95">
            <v>4.4289944231796543</v>
          </cell>
          <cell r="J95">
            <v>4.4799755233712837</v>
          </cell>
          <cell r="K95">
            <v>4.4289944231796543</v>
          </cell>
          <cell r="L95">
            <v>4.4799755233712837</v>
          </cell>
          <cell r="N95">
            <v>69191.755972628744</v>
          </cell>
          <cell r="O95">
            <v>28429.521473517063</v>
          </cell>
          <cell r="P95">
            <v>23336.864497569521</v>
          </cell>
        </row>
        <row r="96">
          <cell r="A96" t="str">
            <v>J&amp;J Medical China</v>
          </cell>
          <cell r="B96" t="str">
            <v>003435</v>
          </cell>
          <cell r="C96">
            <v>26744</v>
          </cell>
          <cell r="D96">
            <v>24298</v>
          </cell>
          <cell r="E96">
            <v>24294</v>
          </cell>
          <cell r="F96">
            <v>18153</v>
          </cell>
          <cell r="G96">
            <v>10.066672154086758</v>
          </cell>
          <cell r="H96">
            <v>10.082938859938761</v>
          </cell>
          <cell r="I96">
            <v>10.084794599489586</v>
          </cell>
          <cell r="J96">
            <v>10.082938859938752</v>
          </cell>
          <cell r="K96">
            <v>10.084794599489586</v>
          </cell>
          <cell r="L96">
            <v>10.082938859938752</v>
          </cell>
          <cell r="N96">
            <v>2449.9524841879197</v>
          </cell>
          <cell r="O96">
            <v>2449.5491666335201</v>
          </cell>
          <cell r="P96">
            <v>1830.3558912446815</v>
          </cell>
        </row>
        <row r="97">
          <cell r="A97" t="str">
            <v>J&amp;J Med Hong Kong</v>
          </cell>
          <cell r="B97" t="str">
            <v>003850</v>
          </cell>
          <cell r="C97">
            <v>5135</v>
          </cell>
          <cell r="D97">
            <v>4254</v>
          </cell>
          <cell r="E97">
            <v>4255</v>
          </cell>
          <cell r="F97">
            <v>4076</v>
          </cell>
          <cell r="G97">
            <v>20.709920075223319</v>
          </cell>
          <cell r="H97">
            <v>20.71200337613794</v>
          </cell>
          <cell r="I97">
            <v>20.681551116333726</v>
          </cell>
          <cell r="J97">
            <v>20.712003376137929</v>
          </cell>
          <cell r="K97">
            <v>20.681551116333726</v>
          </cell>
          <cell r="L97">
            <v>20.712003376137929</v>
          </cell>
          <cell r="N97">
            <v>881.08862362090792</v>
          </cell>
          <cell r="O97">
            <v>881.29574365466897</v>
          </cell>
          <cell r="P97">
            <v>844.22125761138193</v>
          </cell>
        </row>
        <row r="98">
          <cell r="A98" t="str">
            <v>J&amp;J Medical Taiwan</v>
          </cell>
          <cell r="B98" t="str">
            <v>004890</v>
          </cell>
          <cell r="C98">
            <v>5892</v>
          </cell>
          <cell r="D98">
            <v>5676</v>
          </cell>
          <cell r="E98">
            <v>5703</v>
          </cell>
          <cell r="F98">
            <v>6356</v>
          </cell>
          <cell r="G98">
            <v>3.8054968287526423</v>
          </cell>
          <cell r="H98">
            <v>3.4077764474298289</v>
          </cell>
          <cell r="I98">
            <v>3.3140452393477116</v>
          </cell>
          <cell r="J98">
            <v>3.4077764474298435</v>
          </cell>
          <cell r="K98">
            <v>3.3140452393477116</v>
          </cell>
          <cell r="L98">
            <v>3.4077764474298435</v>
          </cell>
          <cell r="N98">
            <v>193.42539115611712</v>
          </cell>
          <cell r="O98">
            <v>194.345490796924</v>
          </cell>
          <cell r="P98">
            <v>216.59827099864086</v>
          </cell>
        </row>
        <row r="99">
          <cell r="A99" t="str">
            <v>Greater China</v>
          </cell>
          <cell r="B99" t="str">
            <v>A000FG</v>
          </cell>
          <cell r="C99">
            <v>37771</v>
          </cell>
          <cell r="D99">
            <v>34228</v>
          </cell>
          <cell r="E99">
            <v>34252</v>
          </cell>
          <cell r="F99">
            <v>28585</v>
          </cell>
          <cell r="G99">
            <v>10.351174477036345</v>
          </cell>
          <cell r="H99">
            <v>10.297027284576796</v>
          </cell>
          <cell r="I99">
            <v>10.273852621744716</v>
          </cell>
          <cell r="J99">
            <v>10.291925730132876</v>
          </cell>
          <cell r="K99">
            <v>10.273852621744716</v>
          </cell>
          <cell r="L99">
            <v>10.291925730132876</v>
          </cell>
          <cell r="N99">
            <v>3524.4664989649455</v>
          </cell>
          <cell r="O99">
            <v>3525.1904010851126</v>
          </cell>
          <cell r="P99">
            <v>2941.9469699584829</v>
          </cell>
        </row>
        <row r="100">
          <cell r="A100" t="str">
            <v>J&amp;J Prof. India</v>
          </cell>
          <cell r="B100" t="str">
            <v>003872</v>
          </cell>
          <cell r="C100">
            <v>23817</v>
          </cell>
          <cell r="D100">
            <v>23280</v>
          </cell>
          <cell r="E100">
            <v>23473</v>
          </cell>
          <cell r="F100">
            <v>19683</v>
          </cell>
          <cell r="G100">
            <v>2.3067010309278353</v>
          </cell>
          <cell r="H100">
            <v>1.3777321794986168</v>
          </cell>
          <cell r="I100">
            <v>1.4655135687811529</v>
          </cell>
          <cell r="J100">
            <v>1.3777321794986157</v>
          </cell>
          <cell r="K100">
            <v>1.4655135687811529</v>
          </cell>
          <cell r="L100">
            <v>1.3777321794986157</v>
          </cell>
          <cell r="N100">
            <v>320.736051387278</v>
          </cell>
          <cell r="O100">
            <v>323.39507449371007</v>
          </cell>
          <cell r="P100">
            <v>271.17902489071253</v>
          </cell>
        </row>
        <row r="101">
          <cell r="A101" t="str">
            <v>J&amp;J Medical Korea</v>
          </cell>
          <cell r="B101" t="str">
            <v>002450</v>
          </cell>
          <cell r="C101">
            <v>18469</v>
          </cell>
          <cell r="D101">
            <v>17526</v>
          </cell>
          <cell r="E101">
            <v>17940</v>
          </cell>
          <cell r="F101">
            <v>12586</v>
          </cell>
          <cell r="G101">
            <v>5.3805774278215219</v>
          </cell>
          <cell r="H101">
            <v>4.7616410205571205</v>
          </cell>
          <cell r="I101">
            <v>2.9487179487179485</v>
          </cell>
          <cell r="J101">
            <v>4.761641020557124</v>
          </cell>
          <cell r="K101">
            <v>2.9487179487179485</v>
          </cell>
          <cell r="L101">
            <v>4.761641020557124</v>
          </cell>
          <cell r="N101">
            <v>834.52520526284093</v>
          </cell>
          <cell r="O101">
            <v>854.23839908794798</v>
          </cell>
          <cell r="P101">
            <v>599.30013884731966</v>
          </cell>
        </row>
        <row r="102">
          <cell r="A102" t="str">
            <v>Subtotal Other</v>
          </cell>
          <cell r="B102" t="str">
            <v>A000FN</v>
          </cell>
          <cell r="C102">
            <v>42286</v>
          </cell>
          <cell r="D102">
            <v>40806</v>
          </cell>
          <cell r="E102">
            <v>41413</v>
          </cell>
          <cell r="F102">
            <v>32269</v>
          </cell>
          <cell r="G102">
            <v>3.62691761015537</v>
          </cell>
          <cell r="H102">
            <v>2.8311063486990129</v>
          </cell>
          <cell r="I102">
            <v>2.1080337092217425</v>
          </cell>
          <cell r="J102">
            <v>2.8436323704673847</v>
          </cell>
          <cell r="K102">
            <v>2.1080337092217425</v>
          </cell>
          <cell r="L102">
            <v>2.8436323704673847</v>
          </cell>
          <cell r="N102">
            <v>1155.2612566501193</v>
          </cell>
          <cell r="O102">
            <v>1177.6334735816581</v>
          </cell>
          <cell r="P102">
            <v>917.61172962612034</v>
          </cell>
        </row>
        <row r="103">
          <cell r="A103" t="str">
            <v>J&amp;J Med Philippines</v>
          </cell>
          <cell r="B103" t="str">
            <v>004360</v>
          </cell>
          <cell r="C103">
            <v>2059</v>
          </cell>
          <cell r="D103">
            <v>2470</v>
          </cell>
          <cell r="E103">
            <v>2101</v>
          </cell>
          <cell r="F103">
            <v>2046</v>
          </cell>
          <cell r="G103">
            <v>-16.639676113360323</v>
          </cell>
          <cell r="H103">
            <v>-16.469185370786846</v>
          </cell>
          <cell r="I103">
            <v>-1.9990480723465018</v>
          </cell>
          <cell r="J103">
            <v>-1.8367908045161443</v>
          </cell>
          <cell r="K103">
            <v>-1.9990480723465018</v>
          </cell>
          <cell r="L103">
            <v>-1.8367908045161443</v>
          </cell>
          <cell r="N103">
            <v>-406.78887865843507</v>
          </cell>
          <cell r="O103">
            <v>-38.59097480288419</v>
          </cell>
          <cell r="P103">
            <v>-37.580739860400314</v>
          </cell>
        </row>
        <row r="104">
          <cell r="A104" t="str">
            <v>J&amp;J Med Indonesia</v>
          </cell>
          <cell r="B104" t="str">
            <v>003891</v>
          </cell>
          <cell r="C104">
            <v>2614</v>
          </cell>
          <cell r="D104">
            <v>2293</v>
          </cell>
          <cell r="E104">
            <v>2362</v>
          </cell>
          <cell r="F104">
            <v>1677</v>
          </cell>
          <cell r="G104">
            <v>13.999127780200611</v>
          </cell>
          <cell r="H104">
            <v>13.101119208510948</v>
          </cell>
          <cell r="I104">
            <v>10.668924640135476</v>
          </cell>
          <cell r="J104">
            <v>10.705358029327138</v>
          </cell>
          <cell r="K104">
            <v>10.668924640135476</v>
          </cell>
          <cell r="L104">
            <v>10.705358029327138</v>
          </cell>
          <cell r="N104">
            <v>300.40866345115603</v>
          </cell>
          <cell r="O104">
            <v>252.86055665270703</v>
          </cell>
          <cell r="P104">
            <v>179.52885415181612</v>
          </cell>
        </row>
        <row r="105">
          <cell r="A105" t="str">
            <v>J&amp;J Medical Malaysia</v>
          </cell>
          <cell r="B105" t="str">
            <v>004131</v>
          </cell>
          <cell r="C105">
            <v>3448</v>
          </cell>
          <cell r="D105">
            <v>3246</v>
          </cell>
          <cell r="E105">
            <v>3246</v>
          </cell>
          <cell r="F105">
            <v>2791</v>
          </cell>
          <cell r="G105">
            <v>6.2230437461491066</v>
          </cell>
          <cell r="H105">
            <v>6.284972832698088</v>
          </cell>
          <cell r="I105">
            <v>6.2230437461491066</v>
          </cell>
          <cell r="J105">
            <v>6.284972832698088</v>
          </cell>
          <cell r="K105">
            <v>6.2230437461491066</v>
          </cell>
          <cell r="L105">
            <v>6.284972832698088</v>
          </cell>
          <cell r="N105">
            <v>204.01021814937994</v>
          </cell>
          <cell r="O105">
            <v>204.01021814937994</v>
          </cell>
          <cell r="P105">
            <v>175.41359176060365</v>
          </cell>
        </row>
        <row r="106">
          <cell r="A106" t="str">
            <v>J&amp;J Medical Singapor</v>
          </cell>
          <cell r="B106" t="str">
            <v>004471</v>
          </cell>
          <cell r="C106">
            <v>4598</v>
          </cell>
          <cell r="D106">
            <v>4299</v>
          </cell>
          <cell r="E106">
            <v>4380</v>
          </cell>
          <cell r="F106">
            <v>3603</v>
          </cell>
          <cell r="G106">
            <v>6.9551058385671096</v>
          </cell>
          <cell r="H106">
            <v>5.2935767765664119</v>
          </cell>
          <cell r="I106">
            <v>4.9771689497716896</v>
          </cell>
          <cell r="J106">
            <v>5.293576776566395</v>
          </cell>
          <cell r="K106">
            <v>4.9771689497716896</v>
          </cell>
          <cell r="L106">
            <v>5.293576776566395</v>
          </cell>
          <cell r="N106">
            <v>227.57086562459003</v>
          </cell>
          <cell r="O106">
            <v>231.85866281360811</v>
          </cell>
          <cell r="P106">
            <v>190.72757125968721</v>
          </cell>
        </row>
        <row r="107">
          <cell r="A107" t="str">
            <v>J&amp;J Medical Thailand</v>
          </cell>
          <cell r="B107" t="str">
            <v>004940</v>
          </cell>
          <cell r="C107">
            <v>5673</v>
          </cell>
          <cell r="D107">
            <v>5346</v>
          </cell>
          <cell r="E107">
            <v>5436</v>
          </cell>
          <cell r="F107">
            <v>4759</v>
          </cell>
          <cell r="G107">
            <v>6.1167227833894504</v>
          </cell>
          <cell r="H107">
            <v>4.4609089618318567</v>
          </cell>
          <cell r="I107">
            <v>4.3598233995584996</v>
          </cell>
          <cell r="J107">
            <v>4.460908961831862</v>
          </cell>
          <cell r="K107">
            <v>4.3598233995584996</v>
          </cell>
          <cell r="L107">
            <v>4.460908961831862</v>
          </cell>
          <cell r="N107">
            <v>238.48019309953105</v>
          </cell>
          <cell r="O107">
            <v>242.49501116518005</v>
          </cell>
          <cell r="P107">
            <v>212.29465749357834</v>
          </cell>
        </row>
        <row r="108">
          <cell r="A108" t="str">
            <v>J&amp;J Pakistan</v>
          </cell>
          <cell r="B108" t="str">
            <v>002540</v>
          </cell>
          <cell r="C108">
            <v>3773</v>
          </cell>
          <cell r="D108">
            <v>3049</v>
          </cell>
          <cell r="E108">
            <v>3063</v>
          </cell>
          <cell r="F108">
            <v>2946</v>
          </cell>
          <cell r="G108">
            <v>23.745490324696622</v>
          </cell>
          <cell r="H108">
            <v>23.21991018554516</v>
          </cell>
          <cell r="I108">
            <v>23.179888997714656</v>
          </cell>
          <cell r="J108">
            <v>23.219910185545185</v>
          </cell>
          <cell r="K108">
            <v>23.179888997714656</v>
          </cell>
          <cell r="L108">
            <v>23.219910185545185</v>
          </cell>
          <cell r="N108">
            <v>707.97506155727194</v>
          </cell>
          <cell r="O108">
            <v>711.22584898324897</v>
          </cell>
          <cell r="P108">
            <v>684.05855406616115</v>
          </cell>
        </row>
        <row r="109">
          <cell r="A109" t="str">
            <v>Subt ASEAN</v>
          </cell>
          <cell r="B109" t="str">
            <v>A000FH</v>
          </cell>
          <cell r="C109">
            <v>22165</v>
          </cell>
          <cell r="D109">
            <v>20703</v>
          </cell>
          <cell r="E109">
            <v>20588</v>
          </cell>
          <cell r="F109">
            <v>17822</v>
          </cell>
          <cell r="G109">
            <v>7.0617784862097279</v>
          </cell>
          <cell r="H109">
            <v>6.1423760963314207</v>
          </cell>
          <cell r="I109">
            <v>7.6598018263065866</v>
          </cell>
          <cell r="J109">
            <v>7.7902628859590077</v>
          </cell>
          <cell r="K109">
            <v>7.6598018263065866</v>
          </cell>
          <cell r="L109">
            <v>7.7902628859590077</v>
          </cell>
          <cell r="N109">
            <v>1271.656123223494</v>
          </cell>
          <cell r="O109">
            <v>1603.8593229612407</v>
          </cell>
          <cell r="P109">
            <v>1388.3806515356143</v>
          </cell>
        </row>
        <row r="110">
          <cell r="A110" t="str">
            <v>Ttl Bose</v>
          </cell>
          <cell r="B110" t="str">
            <v>A000DS</v>
          </cell>
          <cell r="C110">
            <v>102222</v>
          </cell>
          <cell r="D110">
            <v>95737</v>
          </cell>
          <cell r="E110">
            <v>96253</v>
          </cell>
          <cell r="F110">
            <v>78676</v>
          </cell>
          <cell r="G110">
            <v>6.7737656287537744</v>
          </cell>
          <cell r="H110">
            <v>6.2163885215105532</v>
          </cell>
          <cell r="I110">
            <v>6.2013651522549944</v>
          </cell>
          <cell r="J110">
            <v>6.5521939031801733</v>
          </cell>
          <cell r="K110">
            <v>6.2013651522549944</v>
          </cell>
          <cell r="L110">
            <v>6.5521939031801733</v>
          </cell>
          <cell r="N110">
            <v>5951.3838788385583</v>
          </cell>
          <cell r="O110">
            <v>6306.6831976280118</v>
          </cell>
          <cell r="P110">
            <v>5155.0040752660334</v>
          </cell>
        </row>
        <row r="111">
          <cell r="A111" t="str">
            <v>J&amp;J Medical Austral</v>
          </cell>
          <cell r="B111" t="str">
            <v>002960</v>
          </cell>
          <cell r="C111">
            <v>36255</v>
          </cell>
          <cell r="D111">
            <v>30136</v>
          </cell>
          <cell r="E111">
            <v>31515</v>
          </cell>
          <cell r="F111">
            <v>20893</v>
          </cell>
          <cell r="G111">
            <v>20.304619060260155</v>
          </cell>
          <cell r="H111">
            <v>14.565556132670464</v>
          </cell>
          <cell r="I111">
            <v>15.040456925273677</v>
          </cell>
          <cell r="J111">
            <v>14.565556132670475</v>
          </cell>
          <cell r="K111">
            <v>15.040456925273677</v>
          </cell>
          <cell r="L111">
            <v>14.565556132670475</v>
          </cell>
          <cell r="N111">
            <v>4389.4759961415712</v>
          </cell>
          <cell r="O111">
            <v>4590.3350152110997</v>
          </cell>
          <cell r="P111">
            <v>3043.1816427988424</v>
          </cell>
        </row>
        <row r="112">
          <cell r="A112" t="str">
            <v>J&amp;J Medical Japan</v>
          </cell>
          <cell r="B112" t="str">
            <v>004090</v>
          </cell>
          <cell r="C112">
            <v>142788</v>
          </cell>
          <cell r="D112">
            <v>138381</v>
          </cell>
          <cell r="E112">
            <v>141767</v>
          </cell>
          <cell r="F112">
            <v>122999</v>
          </cell>
          <cell r="G112">
            <v>3.1846857588830835</v>
          </cell>
          <cell r="H112">
            <v>0.46568998109640852</v>
          </cell>
          <cell r="I112">
            <v>0.72019581425860735</v>
          </cell>
          <cell r="J112">
            <v>0.46568998109640808</v>
          </cell>
          <cell r="K112">
            <v>0.72019581425860735</v>
          </cell>
          <cell r="L112">
            <v>0.46568998109640808</v>
          </cell>
          <cell r="N112">
            <v>644.42645274102108</v>
          </cell>
          <cell r="O112">
            <v>660.19471550094477</v>
          </cell>
          <cell r="P112">
            <v>572.79401984877097</v>
          </cell>
        </row>
        <row r="113">
          <cell r="A113" t="str">
            <v>Subt Dearstyne</v>
          </cell>
          <cell r="B113" t="str">
            <v>A000DT</v>
          </cell>
          <cell r="C113">
            <v>281265</v>
          </cell>
          <cell r="D113">
            <v>264254</v>
          </cell>
          <cell r="E113">
            <v>269535</v>
          </cell>
          <cell r="F113">
            <v>222568</v>
          </cell>
          <cell r="G113">
            <v>6.4373670786440327</v>
          </cell>
          <cell r="H113">
            <v>4.1570936779466532</v>
          </cell>
          <cell r="I113">
            <v>4.3519394512771994</v>
          </cell>
          <cell r="J113">
            <v>4.2878338354351211</v>
          </cell>
          <cell r="K113">
            <v>4.3519394512771994</v>
          </cell>
          <cell r="L113">
            <v>4.2878338354351211</v>
          </cell>
          <cell r="N113">
            <v>10985.286327721147</v>
          </cell>
          <cell r="O113">
            <v>11557.212928340054</v>
          </cell>
          <cell r="P113">
            <v>9543.346010851239</v>
          </cell>
        </row>
        <row r="114">
          <cell r="A114" t="str">
            <v>Independ Tech USA</v>
          </cell>
          <cell r="B114" t="str">
            <v>001620</v>
          </cell>
          <cell r="C114">
            <v>0</v>
          </cell>
          <cell r="D114">
            <v>1160</v>
          </cell>
          <cell r="E114">
            <v>1160</v>
          </cell>
          <cell r="F114">
            <v>0</v>
          </cell>
          <cell r="G114">
            <v>-100</v>
          </cell>
          <cell r="H114">
            <v>-100</v>
          </cell>
          <cell r="I114">
            <v>-100</v>
          </cell>
          <cell r="J114">
            <v>-100</v>
          </cell>
          <cell r="K114">
            <v>-100</v>
          </cell>
          <cell r="L114">
            <v>-100</v>
          </cell>
          <cell r="N114">
            <v>-1160</v>
          </cell>
          <cell r="O114">
            <v>-1160</v>
          </cell>
          <cell r="P114">
            <v>0</v>
          </cell>
        </row>
        <row r="115">
          <cell r="A115" t="str">
            <v>Ttl Dearstyne</v>
          </cell>
          <cell r="B115" t="str">
            <v>A000CI</v>
          </cell>
          <cell r="C115">
            <v>281265</v>
          </cell>
          <cell r="D115">
            <v>265414</v>
          </cell>
          <cell r="E115">
            <v>270695</v>
          </cell>
          <cell r="F115">
            <v>222568</v>
          </cell>
          <cell r="G115">
            <v>5.9721793123196214</v>
          </cell>
          <cell r="H115">
            <v>3.7018719162218838</v>
          </cell>
          <cell r="I115">
            <v>3.9047636639021772</v>
          </cell>
          <cell r="J115">
            <v>3.8409327576571628</v>
          </cell>
          <cell r="K115">
            <v>3.9047636639021772</v>
          </cell>
          <cell r="L115">
            <v>3.8409327576571628</v>
          </cell>
          <cell r="N115">
            <v>9825.2863277211509</v>
          </cell>
          <cell r="O115">
            <v>10397.212928340057</v>
          </cell>
          <cell r="P115">
            <v>8548.687220062393</v>
          </cell>
        </row>
        <row r="116">
          <cell r="A116" t="str">
            <v>Ethicon Endo-Surgery</v>
          </cell>
          <cell r="B116" t="str">
            <v>001510</v>
          </cell>
          <cell r="C116">
            <v>322612</v>
          </cell>
          <cell r="D116">
            <v>303413</v>
          </cell>
          <cell r="E116">
            <v>310900</v>
          </cell>
          <cell r="F116">
            <v>274652</v>
          </cell>
          <cell r="G116">
            <v>6.3276787744757144</v>
          </cell>
          <cell r="H116">
            <v>6.3276787744757144</v>
          </cell>
          <cell r="I116">
            <v>3.767127693792216</v>
          </cell>
          <cell r="J116">
            <v>3.767127693792216</v>
          </cell>
          <cell r="K116">
            <v>3.767127693792216</v>
          </cell>
          <cell r="L116">
            <v>3.767127693792216</v>
          </cell>
          <cell r="N116">
            <v>19199</v>
          </cell>
          <cell r="O116">
            <v>11712</v>
          </cell>
          <cell r="P116">
            <v>10346.491553554197</v>
          </cell>
        </row>
        <row r="117">
          <cell r="A117" t="str">
            <v>Ethicon Endo France</v>
          </cell>
          <cell r="B117" t="str">
            <v>003521</v>
          </cell>
          <cell r="C117">
            <v>25654</v>
          </cell>
          <cell r="D117">
            <v>25506</v>
          </cell>
          <cell r="E117">
            <v>26578</v>
          </cell>
          <cell r="F117">
            <v>19666</v>
          </cell>
          <cell r="G117">
            <v>0.58025562612718573</v>
          </cell>
          <cell r="H117">
            <v>-5.6373993321547866</v>
          </cell>
          <cell r="I117">
            <v>-3.4765595605387918</v>
          </cell>
          <cell r="J117">
            <v>-3.297234188171827</v>
          </cell>
          <cell r="K117">
            <v>-3.4765595605387918</v>
          </cell>
          <cell r="L117">
            <v>-3.297234188171827</v>
          </cell>
          <cell r="N117">
            <v>-1437.8750736594</v>
          </cell>
          <cell r="O117">
            <v>-876.33890253230823</v>
          </cell>
          <cell r="P117">
            <v>-648.43407544587149</v>
          </cell>
        </row>
        <row r="118">
          <cell r="A118" t="str">
            <v>Ethicon Endo Germany</v>
          </cell>
          <cell r="B118" t="str">
            <v>003611</v>
          </cell>
          <cell r="C118">
            <v>24480</v>
          </cell>
          <cell r="D118">
            <v>27771</v>
          </cell>
          <cell r="E118">
            <v>26385</v>
          </cell>
          <cell r="F118">
            <v>21098</v>
          </cell>
          <cell r="G118">
            <v>-11.850491519930863</v>
          </cell>
          <cell r="H118">
            <v>-17.297492332671851</v>
          </cell>
          <cell r="I118">
            <v>-7.2200113700966471</v>
          </cell>
          <cell r="J118">
            <v>-7.0481365829920035</v>
          </cell>
          <cell r="K118">
            <v>-7.2200113700966471</v>
          </cell>
          <cell r="L118">
            <v>-7.0481365829920035</v>
          </cell>
          <cell r="N118">
            <v>-4803.6865957063001</v>
          </cell>
          <cell r="O118">
            <v>-1859.6508374224402</v>
          </cell>
          <cell r="P118">
            <v>-1487.0158562796528</v>
          </cell>
        </row>
        <row r="119">
          <cell r="A119" t="str">
            <v>Ethicon Endo Italy</v>
          </cell>
          <cell r="B119" t="str">
            <v>002331</v>
          </cell>
          <cell r="C119">
            <v>36924</v>
          </cell>
          <cell r="D119">
            <v>37787</v>
          </cell>
          <cell r="E119">
            <v>36571</v>
          </cell>
          <cell r="F119">
            <v>29543</v>
          </cell>
          <cell r="G119">
            <v>-2.2838542355836662</v>
          </cell>
          <cell r="H119">
            <v>-8.3262621977089495</v>
          </cell>
          <cell r="I119">
            <v>0.96524568647288833</v>
          </cell>
          <cell r="J119">
            <v>1.1527883433787809</v>
          </cell>
          <cell r="K119">
            <v>0.96524568647288833</v>
          </cell>
          <cell r="L119">
            <v>1.1527883433787809</v>
          </cell>
          <cell r="N119">
            <v>-3146.2446966482812</v>
          </cell>
          <cell r="O119">
            <v>421.58622505705392</v>
          </cell>
          <cell r="P119">
            <v>340.56826028439326</v>
          </cell>
        </row>
        <row r="120">
          <cell r="A120" t="str">
            <v>Ethicon Endo UK</v>
          </cell>
          <cell r="B120" t="str">
            <v>002711</v>
          </cell>
          <cell r="C120">
            <v>15853</v>
          </cell>
          <cell r="D120">
            <v>18008</v>
          </cell>
          <cell r="E120">
            <v>16769</v>
          </cell>
          <cell r="F120">
            <v>13648</v>
          </cell>
          <cell r="G120">
            <v>-11.966903598400711</v>
          </cell>
          <cell r="H120">
            <v>-13.683658302002277</v>
          </cell>
          <cell r="I120">
            <v>-5.4624604925755857</v>
          </cell>
          <cell r="J120">
            <v>-4.2483026188166857</v>
          </cell>
          <cell r="K120">
            <v>-5.4624604925755857</v>
          </cell>
          <cell r="L120">
            <v>-4.2483026188166857</v>
          </cell>
          <cell r="N120">
            <v>-2464.1531870245699</v>
          </cell>
          <cell r="O120">
            <v>-712.39786614936997</v>
          </cell>
          <cell r="P120">
            <v>-579.80834141610126</v>
          </cell>
        </row>
        <row r="121">
          <cell r="A121" t="str">
            <v>Obtech Med Switzerland</v>
          </cell>
          <cell r="B121" t="str">
            <v>003721</v>
          </cell>
          <cell r="C121">
            <v>759</v>
          </cell>
          <cell r="D121">
            <v>0</v>
          </cell>
          <cell r="E121">
            <v>0</v>
          </cell>
          <cell r="F121">
            <v>0</v>
          </cell>
          <cell r="G121">
            <v>0</v>
          </cell>
          <cell r="H121">
            <v>0</v>
          </cell>
          <cell r="I121">
            <v>0</v>
          </cell>
          <cell r="J121">
            <v>0</v>
          </cell>
          <cell r="K121">
            <v>0</v>
          </cell>
          <cell r="L121">
            <v>0</v>
          </cell>
          <cell r="N121">
            <v>0</v>
          </cell>
          <cell r="O121">
            <v>0</v>
          </cell>
          <cell r="P121">
            <v>0</v>
          </cell>
        </row>
        <row r="122">
          <cell r="A122" t="str">
            <v>Ttl EES/Indigo</v>
          </cell>
          <cell r="B122" t="str">
            <v>A000DW</v>
          </cell>
          <cell r="C122">
            <v>426282</v>
          </cell>
          <cell r="D122">
            <v>412485</v>
          </cell>
          <cell r="E122">
            <v>417203</v>
          </cell>
          <cell r="F122">
            <v>358607</v>
          </cell>
          <cell r="G122">
            <v>3.3448489035964948</v>
          </cell>
          <cell r="H122">
            <v>1.965172175221269</v>
          </cell>
          <cell r="I122">
            <v>2.1761588483304291</v>
          </cell>
          <cell r="J122">
            <v>2.2636938418354937</v>
          </cell>
          <cell r="K122">
            <v>2.1761588483304291</v>
          </cell>
          <cell r="L122">
            <v>2.2636938418354937</v>
          </cell>
          <cell r="N122">
            <v>8106.0404469614505</v>
          </cell>
          <cell r="O122">
            <v>9444.1986189529343</v>
          </cell>
          <cell r="P122">
            <v>8117.7645753910092</v>
          </cell>
        </row>
        <row r="123">
          <cell r="A123" t="str">
            <v>Adv Steril Prod</v>
          </cell>
          <cell r="B123" t="str">
            <v>001751</v>
          </cell>
          <cell r="C123">
            <v>27305</v>
          </cell>
          <cell r="D123">
            <v>30001</v>
          </cell>
          <cell r="E123">
            <v>27463</v>
          </cell>
          <cell r="F123">
            <v>26834</v>
          </cell>
          <cell r="G123">
            <v>-8.986367121095963</v>
          </cell>
          <cell r="H123">
            <v>-8.986367121095963</v>
          </cell>
          <cell r="I123">
            <v>-0.57531952080981685</v>
          </cell>
          <cell r="J123">
            <v>-0.57531952080981685</v>
          </cell>
          <cell r="K123">
            <v>-0.57531952080981685</v>
          </cell>
          <cell r="L123">
            <v>-0.57531952080981685</v>
          </cell>
          <cell r="N123">
            <v>-2696</v>
          </cell>
          <cell r="O123">
            <v>-158</v>
          </cell>
          <cell r="P123">
            <v>-154.38124021410624</v>
          </cell>
        </row>
        <row r="124">
          <cell r="A124" t="str">
            <v>ASP UK</v>
          </cell>
          <cell r="B124" t="str">
            <v>002772</v>
          </cell>
          <cell r="C124">
            <v>1383</v>
          </cell>
          <cell r="D124">
            <v>0</v>
          </cell>
          <cell r="E124">
            <v>1596</v>
          </cell>
          <cell r="F124">
            <v>0</v>
          </cell>
          <cell r="G124">
            <v>0</v>
          </cell>
          <cell r="H124">
            <v>0</v>
          </cell>
          <cell r="I124">
            <v>-13.345864661654135</v>
          </cell>
          <cell r="J124">
            <v>-12.232415902140666</v>
          </cell>
          <cell r="K124">
            <v>-13.345864661654135</v>
          </cell>
          <cell r="L124">
            <v>-12.232415902140666</v>
          </cell>
          <cell r="N124">
            <v>0</v>
          </cell>
          <cell r="O124">
            <v>-195.22935779816501</v>
          </cell>
          <cell r="P124">
            <v>0</v>
          </cell>
        </row>
        <row r="125">
          <cell r="A125" t="str">
            <v>ASP Italy</v>
          </cell>
          <cell r="B125" t="str">
            <v>002337</v>
          </cell>
          <cell r="C125">
            <v>2844</v>
          </cell>
          <cell r="D125">
            <v>0</v>
          </cell>
          <cell r="E125">
            <v>2798</v>
          </cell>
          <cell r="F125">
            <v>0</v>
          </cell>
          <cell r="G125">
            <v>0</v>
          </cell>
          <cell r="H125">
            <v>0</v>
          </cell>
          <cell r="I125">
            <v>1.6440314510364546</v>
          </cell>
          <cell r="J125">
            <v>1.8355640535372835</v>
          </cell>
          <cell r="K125">
            <v>1.6440314510364546</v>
          </cell>
          <cell r="L125">
            <v>1.8355640535372835</v>
          </cell>
          <cell r="N125">
            <v>0</v>
          </cell>
          <cell r="O125">
            <v>51.359082217973196</v>
          </cell>
          <cell r="P125">
            <v>0</v>
          </cell>
        </row>
        <row r="126">
          <cell r="A126" t="str">
            <v>ASP Germany</v>
          </cell>
          <cell r="B126" t="str">
            <v>003612</v>
          </cell>
          <cell r="C126">
            <v>989</v>
          </cell>
          <cell r="D126">
            <v>0</v>
          </cell>
          <cell r="E126">
            <v>1106</v>
          </cell>
          <cell r="F126">
            <v>0</v>
          </cell>
          <cell r="G126">
            <v>0</v>
          </cell>
          <cell r="H126">
            <v>0</v>
          </cell>
          <cell r="I126">
            <v>-10.57866184448463</v>
          </cell>
          <cell r="J126">
            <v>-10.444874274661483</v>
          </cell>
          <cell r="K126">
            <v>-10.57866184448463</v>
          </cell>
          <cell r="L126">
            <v>-10.444874274661483</v>
          </cell>
          <cell r="N126">
            <v>0</v>
          </cell>
          <cell r="O126">
            <v>-115.52030947775602</v>
          </cell>
          <cell r="P126">
            <v>0</v>
          </cell>
        </row>
        <row r="127">
          <cell r="A127" t="str">
            <v>ASP France</v>
          </cell>
          <cell r="B127" t="str">
            <v>003523</v>
          </cell>
          <cell r="C127">
            <v>691</v>
          </cell>
          <cell r="D127">
            <v>0</v>
          </cell>
          <cell r="E127">
            <v>659</v>
          </cell>
          <cell r="F127">
            <v>0</v>
          </cell>
          <cell r="G127">
            <v>0</v>
          </cell>
          <cell r="H127">
            <v>0</v>
          </cell>
          <cell r="I127">
            <v>4.8558421851289832</v>
          </cell>
          <cell r="J127">
            <v>5.0324675324675283</v>
          </cell>
          <cell r="K127">
            <v>4.8558421851289832</v>
          </cell>
          <cell r="L127">
            <v>5.0324675324675283</v>
          </cell>
          <cell r="N127">
            <v>0</v>
          </cell>
          <cell r="O127">
            <v>33.163961038961013</v>
          </cell>
          <cell r="P127">
            <v>0</v>
          </cell>
        </row>
        <row r="128">
          <cell r="A128" t="str">
            <v>Ttl ASP</v>
          </cell>
          <cell r="B128" t="str">
            <v>A000DX</v>
          </cell>
          <cell r="C128">
            <v>33212</v>
          </cell>
          <cell r="D128">
            <v>30001</v>
          </cell>
          <cell r="E128">
            <v>33622</v>
          </cell>
          <cell r="F128">
            <v>26834</v>
          </cell>
          <cell r="G128">
            <v>10.702976567447754</v>
          </cell>
          <cell r="H128">
            <v>10.702976567447754</v>
          </cell>
          <cell r="I128">
            <v>-1.2194396526084113</v>
          </cell>
          <cell r="J128">
            <v>-1.1427833680893069</v>
          </cell>
          <cell r="K128">
            <v>-1.2194396526084113</v>
          </cell>
          <cell r="L128">
            <v>-1.1427833680893069</v>
          </cell>
          <cell r="N128">
            <v>3211.0000000000009</v>
          </cell>
          <cell r="O128">
            <v>-384.2266240189868</v>
          </cell>
          <cell r="P128">
            <v>-306.65448899308461</v>
          </cell>
        </row>
        <row r="129">
          <cell r="A129" t="str">
            <v>Ttl Licitra</v>
          </cell>
          <cell r="B129" t="str">
            <v>A000CK</v>
          </cell>
          <cell r="C129">
            <v>459494</v>
          </cell>
          <cell r="D129">
            <v>442486</v>
          </cell>
          <cell r="E129">
            <v>450825</v>
          </cell>
          <cell r="F129">
            <v>385441</v>
          </cell>
          <cell r="G129">
            <v>3.8437374289808037</v>
          </cell>
          <cell r="H129">
            <v>2.5576041834004819</v>
          </cell>
          <cell r="I129">
            <v>1.9229190927743582</v>
          </cell>
          <cell r="J129">
            <v>2.0096427649163093</v>
          </cell>
          <cell r="K129">
            <v>1.9229190927743582</v>
          </cell>
          <cell r="L129">
            <v>2.0096427649163093</v>
          </cell>
          <cell r="N129">
            <v>11317.040446961455</v>
          </cell>
          <cell r="O129">
            <v>9059.9719949339524</v>
          </cell>
          <cell r="P129">
            <v>7745.9871695210713</v>
          </cell>
        </row>
        <row r="130">
          <cell r="A130" t="str">
            <v>J&amp;J HCS USA</v>
          </cell>
          <cell r="B130" t="str">
            <v>001710</v>
          </cell>
          <cell r="C130">
            <v>4763</v>
          </cell>
          <cell r="D130">
            <v>4925</v>
          </cell>
          <cell r="E130">
            <v>4925</v>
          </cell>
          <cell r="F130">
            <v>10095</v>
          </cell>
          <cell r="G130">
            <v>-3.2893401015228427</v>
          </cell>
          <cell r="H130">
            <v>-3.2893401015228427</v>
          </cell>
          <cell r="I130">
            <v>-3.2893401015228427</v>
          </cell>
          <cell r="J130">
            <v>-3.2893401015228427</v>
          </cell>
          <cell r="K130">
            <v>-3.2893401015228427</v>
          </cell>
          <cell r="L130">
            <v>-3.2893401015228427</v>
          </cell>
          <cell r="N130">
            <v>-162</v>
          </cell>
          <cell r="O130">
            <v>-162</v>
          </cell>
          <cell r="P130">
            <v>-332.05888324873098</v>
          </cell>
        </row>
        <row r="131">
          <cell r="A131" t="str">
            <v>Subtotal Other HCS</v>
          </cell>
          <cell r="B131" t="str">
            <v>A000CS</v>
          </cell>
          <cell r="C131">
            <v>4763</v>
          </cell>
          <cell r="D131">
            <v>4925</v>
          </cell>
          <cell r="E131">
            <v>4925</v>
          </cell>
          <cell r="F131">
            <v>10095</v>
          </cell>
          <cell r="G131">
            <v>-3.2893401015228427</v>
          </cell>
          <cell r="H131">
            <v>-3.2893401015228427</v>
          </cell>
          <cell r="I131">
            <v>-3.2893401015228427</v>
          </cell>
          <cell r="J131">
            <v>-3.2893401015228427</v>
          </cell>
          <cell r="K131">
            <v>-3.2893401015228427</v>
          </cell>
          <cell r="L131">
            <v>-3.2893401015228427</v>
          </cell>
          <cell r="N131">
            <v>-162</v>
          </cell>
          <cell r="O131">
            <v>-162</v>
          </cell>
          <cell r="P131">
            <v>-332.05888324873098</v>
          </cell>
        </row>
        <row r="132">
          <cell r="A132" t="str">
            <v>JJ Med Divested USA</v>
          </cell>
          <cell r="B132" t="str">
            <v>001752</v>
          </cell>
          <cell r="C132">
            <v>0</v>
          </cell>
          <cell r="D132">
            <v>0</v>
          </cell>
          <cell r="E132">
            <v>0</v>
          </cell>
          <cell r="F132">
            <v>0</v>
          </cell>
          <cell r="G132">
            <v>0</v>
          </cell>
          <cell r="H132">
            <v>0</v>
          </cell>
          <cell r="I132">
            <v>0</v>
          </cell>
          <cell r="J132">
            <v>0</v>
          </cell>
          <cell r="K132">
            <v>0</v>
          </cell>
          <cell r="L132">
            <v>0</v>
          </cell>
          <cell r="N132">
            <v>0</v>
          </cell>
          <cell r="O132">
            <v>0</v>
          </cell>
          <cell r="P132">
            <v>0</v>
          </cell>
        </row>
        <row r="133">
          <cell r="A133" t="str">
            <v>JJ Med Divested Europe</v>
          </cell>
          <cell r="B133" t="str">
            <v>002900</v>
          </cell>
          <cell r="C133">
            <v>0</v>
          </cell>
          <cell r="D133">
            <v>0</v>
          </cell>
          <cell r="E133">
            <v>0</v>
          </cell>
          <cell r="F133">
            <v>0</v>
          </cell>
          <cell r="G133">
            <v>0</v>
          </cell>
          <cell r="H133">
            <v>0</v>
          </cell>
          <cell r="I133">
            <v>0</v>
          </cell>
          <cell r="J133">
            <v>0</v>
          </cell>
          <cell r="K133">
            <v>0</v>
          </cell>
          <cell r="L133">
            <v>0</v>
          </cell>
          <cell r="N133">
            <v>0</v>
          </cell>
          <cell r="O133">
            <v>0</v>
          </cell>
          <cell r="P133">
            <v>0</v>
          </cell>
        </row>
        <row r="134">
          <cell r="A134" t="str">
            <v>Other Medical Devices</v>
          </cell>
          <cell r="B134" t="str">
            <v>A000CP</v>
          </cell>
          <cell r="C134">
            <v>0</v>
          </cell>
          <cell r="D134">
            <v>0</v>
          </cell>
          <cell r="E134">
            <v>0</v>
          </cell>
          <cell r="F134">
            <v>0</v>
          </cell>
          <cell r="G134">
            <v>0</v>
          </cell>
          <cell r="H134">
            <v>0</v>
          </cell>
          <cell r="I134">
            <v>0</v>
          </cell>
          <cell r="J134">
            <v>0</v>
          </cell>
          <cell r="K134">
            <v>0</v>
          </cell>
          <cell r="L134">
            <v>0</v>
          </cell>
          <cell r="N134">
            <v>0</v>
          </cell>
          <cell r="O134">
            <v>0</v>
          </cell>
          <cell r="P134">
            <v>0</v>
          </cell>
        </row>
        <row r="135">
          <cell r="A135" t="str">
            <v>Ttl Med Devices</v>
          </cell>
          <cell r="B135" t="str">
            <v>A000BE</v>
          </cell>
          <cell r="C135">
            <v>2446029</v>
          </cell>
          <cell r="D135">
            <v>2382174</v>
          </cell>
          <cell r="E135">
            <v>2411667</v>
          </cell>
          <cell r="F135">
            <v>2109653</v>
          </cell>
          <cell r="G135">
            <v>2.6805346712708644</v>
          </cell>
          <cell r="H135">
            <v>0.70846449456318605</v>
          </cell>
          <cell r="I135">
            <v>1.4248235763892774</v>
          </cell>
          <cell r="J135">
            <v>1.4809922946263212</v>
          </cell>
          <cell r="K135">
            <v>1.4248235763892774</v>
          </cell>
          <cell r="L135">
            <v>1.4809922946263212</v>
          </cell>
          <cell r="N135">
            <v>16876.85698871563</v>
          </cell>
          <cell r="O135">
            <v>35716.602442045762</v>
          </cell>
          <cell r="P135">
            <v>31243.798373353024</v>
          </cell>
        </row>
        <row r="136">
          <cell r="A136" t="str">
            <v>Total Med Devices incl Ad</v>
          </cell>
          <cell r="B136" t="str">
            <v>A000A8</v>
          </cell>
          <cell r="C136">
            <v>2446029</v>
          </cell>
          <cell r="D136">
            <v>2382174</v>
          </cell>
          <cell r="E136">
            <v>2411667</v>
          </cell>
          <cell r="F136">
            <v>2109653</v>
          </cell>
          <cell r="G136">
            <v>2.6805346712708644</v>
          </cell>
          <cell r="H136">
            <v>0.70846449456318605</v>
          </cell>
          <cell r="I136">
            <v>1.4248235763892774</v>
          </cell>
          <cell r="J136">
            <v>1.4809922946263212</v>
          </cell>
          <cell r="K136">
            <v>1.4248235763892774</v>
          </cell>
          <cell r="L136">
            <v>1.4809922946263212</v>
          </cell>
          <cell r="N136">
            <v>16876.85698871563</v>
          </cell>
          <cell r="O136">
            <v>35716.602442045762</v>
          </cell>
          <cell r="P136">
            <v>31243.798373353024</v>
          </cell>
        </row>
        <row r="137">
          <cell r="A137" t="str">
            <v>OCD USA</v>
          </cell>
          <cell r="B137" t="str">
            <v>001200</v>
          </cell>
          <cell r="C137">
            <v>149853</v>
          </cell>
          <cell r="D137">
            <v>147864</v>
          </cell>
          <cell r="E137">
            <v>147952</v>
          </cell>
          <cell r="F137">
            <v>145810</v>
          </cell>
          <cell r="G137">
            <v>1.3451550073040091</v>
          </cell>
          <cell r="H137">
            <v>1.3451550073040091</v>
          </cell>
          <cell r="I137">
            <v>1.2848761760570997</v>
          </cell>
          <cell r="J137">
            <v>1.2848761760570997</v>
          </cell>
          <cell r="K137">
            <v>1.2848761760570997</v>
          </cell>
          <cell r="L137">
            <v>1.2848761760570997</v>
          </cell>
          <cell r="N137">
            <v>1989</v>
          </cell>
          <cell r="O137">
            <v>1901.0000000000002</v>
          </cell>
          <cell r="P137">
            <v>1873.4779523088569</v>
          </cell>
        </row>
        <row r="138">
          <cell r="A138" t="str">
            <v>OCD Canada</v>
          </cell>
          <cell r="B138" t="str">
            <v>003260</v>
          </cell>
          <cell r="C138">
            <v>7588</v>
          </cell>
          <cell r="D138">
            <v>6672</v>
          </cell>
          <cell r="E138">
            <v>6908</v>
          </cell>
          <cell r="F138">
            <v>7066</v>
          </cell>
          <cell r="G138">
            <v>13.729016786570746</v>
          </cell>
          <cell r="H138">
            <v>8.6878426923804106</v>
          </cell>
          <cell r="I138">
            <v>9.8436595251881869</v>
          </cell>
          <cell r="J138">
            <v>8.6159659896079326</v>
          </cell>
          <cell r="K138">
            <v>9.8436595251881869</v>
          </cell>
          <cell r="L138">
            <v>8.6159659896079326</v>
          </cell>
          <cell r="N138">
            <v>579.65286443562104</v>
          </cell>
          <cell r="O138">
            <v>595.19093056211591</v>
          </cell>
          <cell r="P138">
            <v>608.80415682569651</v>
          </cell>
        </row>
        <row r="139">
          <cell r="A139" t="str">
            <v>OCD North Am</v>
          </cell>
          <cell r="B139" t="str">
            <v>A000DY</v>
          </cell>
          <cell r="C139">
            <v>157441</v>
          </cell>
          <cell r="D139">
            <v>154536</v>
          </cell>
          <cell r="E139">
            <v>154860</v>
          </cell>
          <cell r="F139">
            <v>152876</v>
          </cell>
          <cell r="G139">
            <v>1.879820883159911</v>
          </cell>
          <cell r="H139">
            <v>1.6621711862838568</v>
          </cell>
          <cell r="I139">
            <v>1.666666666666667</v>
          </cell>
          <cell r="J139">
            <v>1.6119016728413511</v>
          </cell>
          <cell r="K139">
            <v>1.666666666666667</v>
          </cell>
          <cell r="L139">
            <v>1.6119016728413511</v>
          </cell>
          <cell r="N139">
            <v>2568.6528644356213</v>
          </cell>
          <cell r="O139">
            <v>2496.1909305621161</v>
          </cell>
          <cell r="P139">
            <v>2464.2108013729439</v>
          </cell>
        </row>
        <row r="140">
          <cell r="A140" t="str">
            <v>OCD France</v>
          </cell>
          <cell r="B140" t="str">
            <v>002180</v>
          </cell>
          <cell r="C140">
            <v>17091</v>
          </cell>
          <cell r="D140">
            <v>16058</v>
          </cell>
          <cell r="E140">
            <v>17148</v>
          </cell>
          <cell r="F140">
            <v>13233</v>
          </cell>
          <cell r="G140">
            <v>6.4329306264790134</v>
          </cell>
          <cell r="H140">
            <v>-0.14975664545114212</v>
          </cell>
          <cell r="I140">
            <v>-0.33240027991602517</v>
          </cell>
          <cell r="J140">
            <v>-0.14975664545114178</v>
          </cell>
          <cell r="K140">
            <v>-0.33240027991602517</v>
          </cell>
          <cell r="L140">
            <v>-0.14975664545114178</v>
          </cell>
          <cell r="N140">
            <v>-24.047922126544403</v>
          </cell>
          <cell r="O140">
            <v>-25.68026956196179</v>
          </cell>
          <cell r="P140">
            <v>-19.817296892549596</v>
          </cell>
        </row>
        <row r="141">
          <cell r="A141" t="str">
            <v>OCD Germany</v>
          </cell>
          <cell r="B141" t="str">
            <v>003630</v>
          </cell>
          <cell r="C141">
            <v>16354</v>
          </cell>
          <cell r="D141">
            <v>16507</v>
          </cell>
          <cell r="E141">
            <v>17628</v>
          </cell>
          <cell r="F141">
            <v>14662</v>
          </cell>
          <cell r="G141">
            <v>-0.92687950566426369</v>
          </cell>
          <cell r="H141">
            <v>-7.0474687386184076</v>
          </cell>
          <cell r="I141">
            <v>-7.227138643067847</v>
          </cell>
          <cell r="J141">
            <v>-7.0474687386184494</v>
          </cell>
          <cell r="K141">
            <v>-7.227138643067847</v>
          </cell>
          <cell r="L141">
            <v>-7.0474687386184494</v>
          </cell>
          <cell r="N141">
            <v>-1163.3256646837406</v>
          </cell>
          <cell r="O141">
            <v>-1242.3277892436604</v>
          </cell>
          <cell r="P141">
            <v>-1033.2998664562372</v>
          </cell>
        </row>
        <row r="142">
          <cell r="A142" t="str">
            <v>OCD Italy</v>
          </cell>
          <cell r="B142" t="str">
            <v>004000</v>
          </cell>
          <cell r="C142">
            <v>19196</v>
          </cell>
          <cell r="D142">
            <v>18720</v>
          </cell>
          <cell r="E142">
            <v>19864</v>
          </cell>
          <cell r="F142">
            <v>17405</v>
          </cell>
          <cell r="G142">
            <v>2.5427350427350426</v>
          </cell>
          <cell r="H142">
            <v>-3.7948937536798191</v>
          </cell>
          <cell r="I142">
            <v>-3.3628674989931535</v>
          </cell>
          <cell r="J142">
            <v>-3.1781943546649418</v>
          </cell>
          <cell r="K142">
            <v>-3.3628674989931535</v>
          </cell>
          <cell r="L142">
            <v>-3.1781943546649418</v>
          </cell>
          <cell r="N142">
            <v>-710.40411068886215</v>
          </cell>
          <cell r="O142">
            <v>-631.31652661064413</v>
          </cell>
          <cell r="P142">
            <v>-553.16472742943313</v>
          </cell>
        </row>
        <row r="143">
          <cell r="A143" t="str">
            <v>OCD Portugal</v>
          </cell>
          <cell r="B143" t="str">
            <v>004430</v>
          </cell>
          <cell r="C143">
            <v>1688</v>
          </cell>
          <cell r="D143">
            <v>1828</v>
          </cell>
          <cell r="E143">
            <v>1732</v>
          </cell>
          <cell r="F143">
            <v>1320</v>
          </cell>
          <cell r="G143">
            <v>-7.6586433260393871</v>
          </cell>
          <cell r="H143">
            <v>-13.37719298245613</v>
          </cell>
          <cell r="I143">
            <v>-2.5404157043879914</v>
          </cell>
          <cell r="J143">
            <v>-2.408894379246449</v>
          </cell>
          <cell r="K143">
            <v>-2.5404157043879914</v>
          </cell>
          <cell r="L143">
            <v>-2.408894379246449</v>
          </cell>
          <cell r="N143">
            <v>-244.53508771929805</v>
          </cell>
          <cell r="O143">
            <v>-41.722050648548496</v>
          </cell>
          <cell r="P143">
            <v>-31.797405806053124</v>
          </cell>
        </row>
        <row r="144">
          <cell r="A144" t="str">
            <v>OCD Spain</v>
          </cell>
          <cell r="B144" t="str">
            <v>004580</v>
          </cell>
          <cell r="C144">
            <v>4963</v>
          </cell>
          <cell r="D144">
            <v>4670</v>
          </cell>
          <cell r="E144">
            <v>4867</v>
          </cell>
          <cell r="F144">
            <v>4024</v>
          </cell>
          <cell r="G144">
            <v>6.2740899357601716</v>
          </cell>
          <cell r="H144">
            <v>-0.30036472859901281</v>
          </cell>
          <cell r="I144">
            <v>1.9724676392027942</v>
          </cell>
          <cell r="J144">
            <v>2.1543196306880628</v>
          </cell>
          <cell r="K144">
            <v>1.9724676392027942</v>
          </cell>
          <cell r="L144">
            <v>2.1543196306880628</v>
          </cell>
          <cell r="N144">
            <v>-14.027032825573899</v>
          </cell>
          <cell r="O144">
            <v>104.85073642558802</v>
          </cell>
          <cell r="P144">
            <v>86.689821938887647</v>
          </cell>
        </row>
        <row r="145">
          <cell r="A145" t="str">
            <v>OCD Northern Europe</v>
          </cell>
          <cell r="B145" t="str">
            <v>005020</v>
          </cell>
          <cell r="C145">
            <v>22785</v>
          </cell>
          <cell r="D145">
            <v>22432</v>
          </cell>
          <cell r="E145">
            <v>22439</v>
          </cell>
          <cell r="F145">
            <v>20279</v>
          </cell>
          <cell r="G145">
            <v>1.5736447931526394</v>
          </cell>
          <cell r="H145">
            <v>-0.40710324980697715</v>
          </cell>
          <cell r="I145">
            <v>1.5419581977806498</v>
          </cell>
          <cell r="J145">
            <v>2.848651783125546</v>
          </cell>
          <cell r="K145">
            <v>1.5419581977806498</v>
          </cell>
          <cell r="L145">
            <v>2.848651783125546</v>
          </cell>
          <cell r="N145">
            <v>-91.321400996701115</v>
          </cell>
          <cell r="O145">
            <v>639.20897361554125</v>
          </cell>
          <cell r="P145">
            <v>577.67809510002951</v>
          </cell>
        </row>
        <row r="146">
          <cell r="A146" t="str">
            <v>OCD Europe</v>
          </cell>
          <cell r="B146" t="str">
            <v>A000FI</v>
          </cell>
          <cell r="C146">
            <v>82077</v>
          </cell>
          <cell r="D146">
            <v>80215</v>
          </cell>
          <cell r="E146">
            <v>83678</v>
          </cell>
          <cell r="F146">
            <v>70923</v>
          </cell>
          <cell r="G146">
            <v>2.3212616094246714</v>
          </cell>
          <cell r="H146">
            <v>-2.8020460251084209</v>
          </cell>
          <cell r="I146">
            <v>-1.9132866464303642</v>
          </cell>
          <cell r="J146">
            <v>-1.4304678960105226</v>
          </cell>
          <cell r="K146">
            <v>-1.9132866464303642</v>
          </cell>
          <cell r="L146">
            <v>-1.4304678960105226</v>
          </cell>
          <cell r="N146">
            <v>-2247.66121904072</v>
          </cell>
          <cell r="O146">
            <v>-1196.9869260236851</v>
          </cell>
          <cell r="P146">
            <v>-1014.5307458875429</v>
          </cell>
        </row>
        <row r="147">
          <cell r="A147" t="str">
            <v>OCD KK Japan</v>
          </cell>
          <cell r="B147" t="str">
            <v>004100</v>
          </cell>
          <cell r="C147">
            <v>27825</v>
          </cell>
          <cell r="D147">
            <v>30761</v>
          </cell>
          <cell r="E147">
            <v>28998</v>
          </cell>
          <cell r="F147">
            <v>25392</v>
          </cell>
          <cell r="G147">
            <v>-9.5445531679724329</v>
          </cell>
          <cell r="H147">
            <v>-11.93031250365398</v>
          </cell>
          <cell r="I147">
            <v>-4.04510655907304</v>
          </cell>
          <cell r="J147">
            <v>-4.2901382442697775</v>
          </cell>
          <cell r="K147">
            <v>-4.04510655907304</v>
          </cell>
          <cell r="L147">
            <v>-4.2901382442697775</v>
          </cell>
          <cell r="N147">
            <v>-3669.8834292490005</v>
          </cell>
          <cell r="O147">
            <v>-1244.0542880733501</v>
          </cell>
          <cell r="P147">
            <v>-1089.351902984982</v>
          </cell>
        </row>
        <row r="148">
          <cell r="A148" t="str">
            <v>OCD Australia</v>
          </cell>
          <cell r="B148" t="str">
            <v>002965</v>
          </cell>
          <cell r="C148">
            <v>2415</v>
          </cell>
          <cell r="D148">
            <v>2500</v>
          </cell>
          <cell r="E148">
            <v>2614</v>
          </cell>
          <cell r="F148">
            <v>2228</v>
          </cell>
          <cell r="G148">
            <v>-3.4</v>
          </cell>
          <cell r="H148">
            <v>-7.9830053667262826</v>
          </cell>
          <cell r="I148">
            <v>-7.6128538638102521</v>
          </cell>
          <cell r="J148">
            <v>-7.9624245135316372</v>
          </cell>
          <cell r="K148">
            <v>-7.6128538638102521</v>
          </cell>
          <cell r="L148">
            <v>-7.9624245135316372</v>
          </cell>
          <cell r="N148">
            <v>-199.57513416815706</v>
          </cell>
          <cell r="O148">
            <v>-208.13777678371699</v>
          </cell>
          <cell r="P148">
            <v>-177.40281816148487</v>
          </cell>
        </row>
        <row r="149">
          <cell r="A149" t="str">
            <v>OCD Singapore</v>
          </cell>
          <cell r="B149" t="str">
            <v>004475</v>
          </cell>
          <cell r="C149">
            <v>5737</v>
          </cell>
          <cell r="D149">
            <v>5978</v>
          </cell>
          <cell r="E149">
            <v>5708</v>
          </cell>
          <cell r="F149">
            <v>7092</v>
          </cell>
          <cell r="G149">
            <v>-4.0314486450317828</v>
          </cell>
          <cell r="H149">
            <v>-4.0314486450317828</v>
          </cell>
          <cell r="I149">
            <v>0.5080588647512263</v>
          </cell>
          <cell r="J149">
            <v>0.5080588647512263</v>
          </cell>
          <cell r="K149">
            <v>0.5080588647512263</v>
          </cell>
          <cell r="L149">
            <v>0.5080588647512263</v>
          </cell>
          <cell r="N149">
            <v>-240.99999999999997</v>
          </cell>
          <cell r="O149">
            <v>28.999999999999996</v>
          </cell>
          <cell r="P149">
            <v>36.031534688156967</v>
          </cell>
        </row>
        <row r="150">
          <cell r="A150" t="str">
            <v>OCD India</v>
          </cell>
          <cell r="B150" t="str">
            <v>003871</v>
          </cell>
          <cell r="C150">
            <v>1879</v>
          </cell>
          <cell r="D150">
            <v>1762</v>
          </cell>
          <cell r="E150">
            <v>1851</v>
          </cell>
          <cell r="F150">
            <v>1645</v>
          </cell>
          <cell r="G150">
            <v>6.6401816118047678</v>
          </cell>
          <cell r="H150">
            <v>5.3334743372814399</v>
          </cell>
          <cell r="I150">
            <v>1.5126958400864399</v>
          </cell>
          <cell r="J150">
            <v>1.39119812697228</v>
          </cell>
          <cell r="K150">
            <v>1.5126958400864399</v>
          </cell>
          <cell r="L150">
            <v>1.39119812697228</v>
          </cell>
          <cell r="N150">
            <v>93.975817822898975</v>
          </cell>
          <cell r="O150">
            <v>25.751077330256901</v>
          </cell>
          <cell r="P150">
            <v>22.885209188694006</v>
          </cell>
        </row>
        <row r="151">
          <cell r="A151" t="str">
            <v>OCD Asia/Pac</v>
          </cell>
          <cell r="B151" t="str">
            <v>A000FJ</v>
          </cell>
          <cell r="C151">
            <v>37856</v>
          </cell>
          <cell r="D151">
            <v>41001</v>
          </cell>
          <cell r="E151">
            <v>39171</v>
          </cell>
          <cell r="F151">
            <v>36357</v>
          </cell>
          <cell r="G151">
            <v>-7.6705446208629064</v>
          </cell>
          <cell r="H151">
            <v>-9.7960604511945046</v>
          </cell>
          <cell r="I151">
            <v>-3.3570753874039467</v>
          </cell>
          <cell r="J151">
            <v>-3.567539729715377</v>
          </cell>
          <cell r="K151">
            <v>-3.3570753874039467</v>
          </cell>
          <cell r="L151">
            <v>-3.567539729715377</v>
          </cell>
          <cell r="N151">
            <v>-4016.4827455942591</v>
          </cell>
          <cell r="O151">
            <v>-1397.4409875268104</v>
          </cell>
          <cell r="P151">
            <v>-1297.0504195326196</v>
          </cell>
        </row>
        <row r="152">
          <cell r="A152" t="str">
            <v>OCD Int'l</v>
          </cell>
          <cell r="B152" t="str">
            <v>A000DZ</v>
          </cell>
          <cell r="C152">
            <v>119933</v>
          </cell>
          <cell r="D152">
            <v>121216</v>
          </cell>
          <cell r="E152">
            <v>122849</v>
          </cell>
          <cell r="F152">
            <v>107280</v>
          </cell>
          <cell r="G152">
            <v>-1.0584411298838436</v>
          </cell>
          <cell r="H152">
            <v>-5.1677534027149719</v>
          </cell>
          <cell r="I152">
            <v>-2.3736456951216534</v>
          </cell>
          <cell r="J152">
            <v>-2.1118836242464294</v>
          </cell>
          <cell r="K152">
            <v>-2.3736456951216534</v>
          </cell>
          <cell r="L152">
            <v>-2.1118836242464294</v>
          </cell>
          <cell r="N152">
            <v>-6264.14396463498</v>
          </cell>
          <cell r="O152">
            <v>-2594.4279135504962</v>
          </cell>
          <cell r="P152">
            <v>-2265.6287520915694</v>
          </cell>
        </row>
        <row r="153">
          <cell r="A153" t="str">
            <v>Ttl OCD</v>
          </cell>
          <cell r="B153" t="str">
            <v>A000CM</v>
          </cell>
          <cell r="C153">
            <v>277374</v>
          </cell>
          <cell r="D153">
            <v>275752</v>
          </cell>
          <cell r="E153">
            <v>277709</v>
          </cell>
          <cell r="F153">
            <v>260156</v>
          </cell>
          <cell r="G153">
            <v>0.58820969566857173</v>
          </cell>
          <cell r="H153">
            <v>-1.3401502437695307</v>
          </cell>
          <cell r="I153">
            <v>-0.12062986795530574</v>
          </cell>
          <cell r="J153">
            <v>-3.5374072496166691E-2</v>
          </cell>
          <cell r="K153">
            <v>-0.12062986795530574</v>
          </cell>
          <cell r="L153">
            <v>-3.5374072496166691E-2</v>
          </cell>
          <cell r="N153">
            <v>-3695.4911001993564</v>
          </cell>
          <cell r="O153">
            <v>-98.236982988379552</v>
          </cell>
          <cell r="P153">
            <v>-92.027772043127413</v>
          </cell>
        </row>
        <row r="154">
          <cell r="A154" t="str">
            <v>LifeScan USA</v>
          </cell>
          <cell r="B154" t="str">
            <v>001520</v>
          </cell>
          <cell r="C154">
            <v>213266</v>
          </cell>
          <cell r="D154">
            <v>216500</v>
          </cell>
          <cell r="E154">
            <v>208757</v>
          </cell>
          <cell r="F154">
            <v>204869</v>
          </cell>
          <cell r="G154">
            <v>-1.4937644341801386</v>
          </cell>
          <cell r="H154">
            <v>-1.4937644341801386</v>
          </cell>
          <cell r="I154">
            <v>2.1599275712910226</v>
          </cell>
          <cell r="J154">
            <v>2.1599275712910226</v>
          </cell>
          <cell r="K154">
            <v>2.1599275712910226</v>
          </cell>
          <cell r="L154">
            <v>2.1599275712910226</v>
          </cell>
          <cell r="N154">
            <v>-3234</v>
          </cell>
          <cell r="O154">
            <v>4509</v>
          </cell>
          <cell r="P154">
            <v>4425.0220160282051</v>
          </cell>
        </row>
        <row r="155">
          <cell r="A155" t="str">
            <v>Subtotal Lifescan USA</v>
          </cell>
          <cell r="B155" t="str">
            <v>A000EE</v>
          </cell>
          <cell r="C155">
            <v>213266</v>
          </cell>
          <cell r="D155">
            <v>216500</v>
          </cell>
          <cell r="E155">
            <v>208757</v>
          </cell>
          <cell r="F155">
            <v>204869</v>
          </cell>
          <cell r="G155">
            <v>-1.4937644341801386</v>
          </cell>
          <cell r="H155">
            <v>-1.4937644341801386</v>
          </cell>
          <cell r="I155">
            <v>2.1599275712910226</v>
          </cell>
          <cell r="J155">
            <v>2.1599275712910226</v>
          </cell>
          <cell r="K155">
            <v>2.1599275712910226</v>
          </cell>
          <cell r="L155">
            <v>2.1599275712910226</v>
          </cell>
          <cell r="N155">
            <v>-3234</v>
          </cell>
          <cell r="O155">
            <v>4509</v>
          </cell>
          <cell r="P155">
            <v>4425.0220160282051</v>
          </cell>
        </row>
        <row r="156">
          <cell r="A156" t="str">
            <v>LifeScan Canada</v>
          </cell>
          <cell r="B156" t="str">
            <v>003230</v>
          </cell>
          <cell r="C156">
            <v>15582</v>
          </cell>
          <cell r="D156">
            <v>15807</v>
          </cell>
          <cell r="E156">
            <v>16356</v>
          </cell>
          <cell r="F156">
            <v>13028</v>
          </cell>
          <cell r="G156">
            <v>-1.4234200037957867</v>
          </cell>
          <cell r="H156">
            <v>-5.7858824468297341</v>
          </cell>
          <cell r="I156">
            <v>-4.7322083639031547</v>
          </cell>
          <cell r="J156">
            <v>-5.7858824468297385</v>
          </cell>
          <cell r="K156">
            <v>-4.7322083639031547</v>
          </cell>
          <cell r="L156">
            <v>-5.7858824468297385</v>
          </cell>
          <cell r="N156">
            <v>-914.57443837037613</v>
          </cell>
          <cell r="O156">
            <v>-946.33893300347199</v>
          </cell>
          <cell r="P156">
            <v>-753.78476517297838</v>
          </cell>
        </row>
        <row r="157">
          <cell r="A157" t="str">
            <v>LifeScan ROW</v>
          </cell>
          <cell r="B157" t="str">
            <v>001521</v>
          </cell>
          <cell r="C157">
            <v>0</v>
          </cell>
          <cell r="D157">
            <v>0</v>
          </cell>
          <cell r="E157">
            <v>0</v>
          </cell>
          <cell r="F157">
            <v>13289</v>
          </cell>
          <cell r="G157">
            <v>0</v>
          </cell>
          <cell r="H157">
            <v>0</v>
          </cell>
          <cell r="I157">
            <v>0</v>
          </cell>
          <cell r="J157">
            <v>0</v>
          </cell>
          <cell r="K157">
            <v>0</v>
          </cell>
          <cell r="L157">
            <v>0</v>
          </cell>
          <cell r="N157">
            <v>0</v>
          </cell>
          <cell r="O157">
            <v>0</v>
          </cell>
          <cell r="P157">
            <v>0</v>
          </cell>
        </row>
        <row r="158">
          <cell r="A158" t="str">
            <v>Subtotal Lifescan Other</v>
          </cell>
          <cell r="B158" t="str">
            <v>A000FQ</v>
          </cell>
          <cell r="C158">
            <v>15582</v>
          </cell>
          <cell r="D158">
            <v>15807</v>
          </cell>
          <cell r="E158">
            <v>16356</v>
          </cell>
          <cell r="F158">
            <v>26317</v>
          </cell>
          <cell r="G158">
            <v>-1.4234200037957867</v>
          </cell>
          <cell r="H158">
            <v>-5.7858824468297341</v>
          </cell>
          <cell r="I158">
            <v>-4.7322083639031547</v>
          </cell>
          <cell r="J158">
            <v>-5.7858824468297385</v>
          </cell>
          <cell r="K158">
            <v>-4.7322083639031547</v>
          </cell>
          <cell r="L158">
            <v>-5.7858824468297385</v>
          </cell>
          <cell r="N158">
            <v>-914.57443837037613</v>
          </cell>
          <cell r="O158">
            <v>-946.33893300347199</v>
          </cell>
          <cell r="P158">
            <v>-1522.6706835321825</v>
          </cell>
        </row>
        <row r="159">
          <cell r="A159" t="str">
            <v>LifeScan Belgium</v>
          </cell>
          <cell r="B159" t="str">
            <v>003080</v>
          </cell>
          <cell r="C159">
            <v>7175</v>
          </cell>
          <cell r="D159">
            <v>6211</v>
          </cell>
          <cell r="E159">
            <v>6633</v>
          </cell>
          <cell r="F159">
            <v>4619</v>
          </cell>
          <cell r="G159">
            <v>15.520850104653034</v>
          </cell>
          <cell r="H159">
            <v>8.3723181158251325</v>
          </cell>
          <cell r="I159">
            <v>8.1712648876827956</v>
          </cell>
          <cell r="J159">
            <v>8.3723181158251307</v>
          </cell>
          <cell r="K159">
            <v>8.1712648876827956</v>
          </cell>
          <cell r="L159">
            <v>8.3723181158251307</v>
          </cell>
          <cell r="N159">
            <v>520.00467817389892</v>
          </cell>
          <cell r="O159">
            <v>555.33586062268091</v>
          </cell>
          <cell r="P159">
            <v>386.71737376996276</v>
          </cell>
        </row>
        <row r="160">
          <cell r="A160" t="str">
            <v>LifeScan France</v>
          </cell>
          <cell r="B160" t="str">
            <v>003510</v>
          </cell>
          <cell r="C160">
            <v>24446</v>
          </cell>
          <cell r="D160">
            <v>20976</v>
          </cell>
          <cell r="E160">
            <v>22400</v>
          </cell>
          <cell r="F160">
            <v>15370</v>
          </cell>
          <cell r="G160">
            <v>16.542715484363082</v>
          </cell>
          <cell r="H160">
            <v>9.3388745581351085</v>
          </cell>
          <cell r="I160">
            <v>9.1339285714285712</v>
          </cell>
          <cell r="J160">
            <v>9.3388745581350925</v>
          </cell>
          <cell r="K160">
            <v>9.1339285714285712</v>
          </cell>
          <cell r="L160">
            <v>9.3388745581350925</v>
          </cell>
          <cell r="N160">
            <v>1958.9223273144205</v>
          </cell>
          <cell r="O160">
            <v>2091.9079010222608</v>
          </cell>
          <cell r="P160">
            <v>1435.3850195853636</v>
          </cell>
        </row>
        <row r="161">
          <cell r="A161" t="str">
            <v>LifeScan Germany</v>
          </cell>
          <cell r="B161" t="str">
            <v>003570</v>
          </cell>
          <cell r="C161">
            <v>20679</v>
          </cell>
          <cell r="D161">
            <v>19715</v>
          </cell>
          <cell r="E161">
            <v>21053</v>
          </cell>
          <cell r="F161">
            <v>13583</v>
          </cell>
          <cell r="G161">
            <v>4.8896779102206445</v>
          </cell>
          <cell r="H161">
            <v>-1.5958528156129292</v>
          </cell>
          <cell r="I161">
            <v>-1.7764689117940435</v>
          </cell>
          <cell r="J161">
            <v>-1.5958528156129292</v>
          </cell>
          <cell r="K161">
            <v>-1.7764689117940435</v>
          </cell>
          <cell r="L161">
            <v>-1.5958528156129292</v>
          </cell>
          <cell r="N161">
            <v>-314.62238259808902</v>
          </cell>
          <cell r="O161">
            <v>-335.97489327098998</v>
          </cell>
          <cell r="P161">
            <v>-216.76468794470421</v>
          </cell>
        </row>
        <row r="162">
          <cell r="A162" t="str">
            <v>LifeScan Intl Europe</v>
          </cell>
          <cell r="B162" t="str">
            <v>004825</v>
          </cell>
          <cell r="C162">
            <v>13728</v>
          </cell>
          <cell r="D162">
            <v>15997</v>
          </cell>
          <cell r="E162">
            <v>15997</v>
          </cell>
          <cell r="F162">
            <v>0</v>
          </cell>
          <cell r="G162">
            <v>-14.183909483028067</v>
          </cell>
          <cell r="H162">
            <v>-14.183909483028067</v>
          </cell>
          <cell r="I162">
            <v>-14.183909483028067</v>
          </cell>
          <cell r="J162">
            <v>-14.183909483028067</v>
          </cell>
          <cell r="K162">
            <v>-14.183909483028067</v>
          </cell>
          <cell r="L162">
            <v>-14.183909483028067</v>
          </cell>
          <cell r="N162">
            <v>-2269</v>
          </cell>
          <cell r="O162">
            <v>-2269</v>
          </cell>
          <cell r="P162">
            <v>0</v>
          </cell>
        </row>
        <row r="163">
          <cell r="A163" t="str">
            <v>LifeScan Italy</v>
          </cell>
          <cell r="B163" t="str">
            <v>004010</v>
          </cell>
          <cell r="C163">
            <v>15082</v>
          </cell>
          <cell r="D163">
            <v>14664</v>
          </cell>
          <cell r="E163">
            <v>15660</v>
          </cell>
          <cell r="F163">
            <v>11018</v>
          </cell>
          <cell r="G163">
            <v>2.8505182760501908</v>
          </cell>
          <cell r="H163">
            <v>-3.5052955244277424</v>
          </cell>
          <cell r="I163">
            <v>-3.690932311621967</v>
          </cell>
          <cell r="J163">
            <v>-3.5052955244277402</v>
          </cell>
          <cell r="K163">
            <v>-3.690932311621967</v>
          </cell>
          <cell r="L163">
            <v>-3.5052955244277402</v>
          </cell>
          <cell r="N163">
            <v>-514.01653570208407</v>
          </cell>
          <cell r="O163">
            <v>-548.92927912538414</v>
          </cell>
          <cell r="P163">
            <v>-386.21346088144844</v>
          </cell>
        </row>
        <row r="164">
          <cell r="A164" t="str">
            <v>LifeScan Portugal</v>
          </cell>
          <cell r="B164" t="str">
            <v>004440</v>
          </cell>
          <cell r="C164">
            <v>1842</v>
          </cell>
          <cell r="D164">
            <v>1654</v>
          </cell>
          <cell r="E164">
            <v>1767</v>
          </cell>
          <cell r="F164">
            <v>1258</v>
          </cell>
          <cell r="G164">
            <v>11.366384522370012</v>
          </cell>
          <cell r="H164">
            <v>4.4821320411871586</v>
          </cell>
          <cell r="I164">
            <v>4.2444821731748723</v>
          </cell>
          <cell r="J164">
            <v>4.4821320411871586</v>
          </cell>
          <cell r="K164">
            <v>4.2444821731748723</v>
          </cell>
          <cell r="L164">
            <v>4.4821320411871586</v>
          </cell>
          <cell r="N164">
            <v>74.134463961235596</v>
          </cell>
          <cell r="O164">
            <v>79.199273167777093</v>
          </cell>
          <cell r="P164">
            <v>56.385221078134457</v>
          </cell>
        </row>
        <row r="165">
          <cell r="A165" t="str">
            <v>LifeScan Scand-Switz</v>
          </cell>
          <cell r="B165" t="str">
            <v>003081</v>
          </cell>
          <cell r="C165">
            <v>6745</v>
          </cell>
          <cell r="D165">
            <v>4318</v>
          </cell>
          <cell r="E165">
            <v>4610</v>
          </cell>
          <cell r="F165">
            <v>5171</v>
          </cell>
          <cell r="G165">
            <v>56.206577119036595</v>
          </cell>
          <cell r="H165">
            <v>46.51972157772628</v>
          </cell>
          <cell r="I165">
            <v>46.312364425162698</v>
          </cell>
          <cell r="J165">
            <v>46.587743732590454</v>
          </cell>
          <cell r="K165">
            <v>46.312364425162698</v>
          </cell>
          <cell r="L165">
            <v>46.587743732590454</v>
          </cell>
          <cell r="N165">
            <v>2008.7215777262209</v>
          </cell>
          <cell r="O165">
            <v>2147.6949860724199</v>
          </cell>
          <cell r="P165">
            <v>2409.0522284122526</v>
          </cell>
        </row>
        <row r="166">
          <cell r="A166" t="str">
            <v>LifeScan Spain</v>
          </cell>
          <cell r="B166" t="str">
            <v>004590</v>
          </cell>
          <cell r="C166">
            <v>4506</v>
          </cell>
          <cell r="D166">
            <v>4207</v>
          </cell>
          <cell r="E166">
            <v>4493</v>
          </cell>
          <cell r="F166">
            <v>3437</v>
          </cell>
          <cell r="G166">
            <v>7.1072022819111007</v>
          </cell>
          <cell r="H166">
            <v>0.47630388187663669</v>
          </cell>
          <cell r="I166">
            <v>0.28933897173380813</v>
          </cell>
          <cell r="J166">
            <v>0.47630388187663691</v>
          </cell>
          <cell r="K166">
            <v>0.28933897173380813</v>
          </cell>
          <cell r="L166">
            <v>0.47630388187663691</v>
          </cell>
          <cell r="N166">
            <v>20.038104310550107</v>
          </cell>
          <cell r="O166">
            <v>21.400333412717295</v>
          </cell>
          <cell r="P166">
            <v>16.37056442010001</v>
          </cell>
        </row>
        <row r="167">
          <cell r="A167" t="str">
            <v>LifeScan UK</v>
          </cell>
          <cell r="B167" t="str">
            <v>004980</v>
          </cell>
          <cell r="C167">
            <v>8147</v>
          </cell>
          <cell r="D167">
            <v>6500</v>
          </cell>
          <cell r="E167">
            <v>6714</v>
          </cell>
          <cell r="F167">
            <v>3641</v>
          </cell>
          <cell r="G167">
            <v>25.338461538461537</v>
          </cell>
          <cell r="H167">
            <v>22.89244186046508</v>
          </cell>
          <cell r="I167">
            <v>21.343461423890375</v>
          </cell>
          <cell r="J167">
            <v>22.892441860465141</v>
          </cell>
          <cell r="K167">
            <v>21.343461423890375</v>
          </cell>
          <cell r="L167">
            <v>22.892441860465141</v>
          </cell>
          <cell r="N167">
            <v>1488.0087209302301</v>
          </cell>
          <cell r="O167">
            <v>1536.9985465116295</v>
          </cell>
          <cell r="P167">
            <v>833.51380813953574</v>
          </cell>
        </row>
        <row r="168">
          <cell r="A168" t="str">
            <v>Lifescan Europe</v>
          </cell>
          <cell r="B168" t="str">
            <v>A000FK</v>
          </cell>
          <cell r="C168">
            <v>102350</v>
          </cell>
          <cell r="D168">
            <v>94242</v>
          </cell>
          <cell r="E168">
            <v>99327</v>
          </cell>
          <cell r="F168">
            <v>58097</v>
          </cell>
          <cell r="G168">
            <v>8.6033827805012635</v>
          </cell>
          <cell r="H168">
            <v>3.1537859490634559</v>
          </cell>
          <cell r="I168">
            <v>3.043482638154781</v>
          </cell>
          <cell r="J168">
            <v>3.300847431627969</v>
          </cell>
          <cell r="K168">
            <v>3.043482638154781</v>
          </cell>
          <cell r="L168">
            <v>3.300847431627969</v>
          </cell>
          <cell r="N168">
            <v>2972.1909541163823</v>
          </cell>
          <cell r="O168">
            <v>3278.632728413113</v>
          </cell>
          <cell r="P168">
            <v>1917.6933323529013</v>
          </cell>
        </row>
        <row r="169">
          <cell r="A169" t="str">
            <v>Lifescan Int'l</v>
          </cell>
          <cell r="B169" t="str">
            <v>A000E0</v>
          </cell>
          <cell r="C169">
            <v>117932</v>
          </cell>
          <cell r="D169">
            <v>110049</v>
          </cell>
          <cell r="E169">
            <v>115683</v>
          </cell>
          <cell r="F169">
            <v>84414</v>
          </cell>
          <cell r="G169">
            <v>7.1631727684940349</v>
          </cell>
          <cell r="H169">
            <v>1.8697275902061861</v>
          </cell>
          <cell r="I169">
            <v>1.9441058755391887</v>
          </cell>
          <cell r="J169">
            <v>2.0161076350108833</v>
          </cell>
          <cell r="K169">
            <v>1.9441058755391887</v>
          </cell>
          <cell r="L169">
            <v>2.0161076350108833</v>
          </cell>
          <cell r="N169">
            <v>2057.6165157460059</v>
          </cell>
          <cell r="O169">
            <v>2332.2937954096401</v>
          </cell>
          <cell r="P169">
            <v>1701.8770990180869</v>
          </cell>
        </row>
        <row r="170">
          <cell r="A170" t="str">
            <v>Can-Am Corp USA</v>
          </cell>
          <cell r="B170" t="str">
            <v>001527</v>
          </cell>
          <cell r="C170">
            <v>0</v>
          </cell>
          <cell r="D170">
            <v>0</v>
          </cell>
          <cell r="E170">
            <v>0</v>
          </cell>
          <cell r="F170">
            <v>8020</v>
          </cell>
          <cell r="G170">
            <v>0</v>
          </cell>
          <cell r="H170">
            <v>0</v>
          </cell>
          <cell r="I170">
            <v>0</v>
          </cell>
          <cell r="J170">
            <v>0</v>
          </cell>
          <cell r="K170">
            <v>0</v>
          </cell>
          <cell r="L170">
            <v>0</v>
          </cell>
          <cell r="N170">
            <v>0</v>
          </cell>
          <cell r="O170">
            <v>0</v>
          </cell>
          <cell r="P170">
            <v>0</v>
          </cell>
        </row>
        <row r="171">
          <cell r="A171" t="str">
            <v>Diabetes Diag USA</v>
          </cell>
          <cell r="B171" t="str">
            <v>001528</v>
          </cell>
          <cell r="C171">
            <v>0</v>
          </cell>
          <cell r="D171">
            <v>0</v>
          </cell>
          <cell r="E171">
            <v>0</v>
          </cell>
          <cell r="F171">
            <v>0</v>
          </cell>
          <cell r="G171">
            <v>0</v>
          </cell>
          <cell r="H171">
            <v>0</v>
          </cell>
          <cell r="I171">
            <v>0</v>
          </cell>
          <cell r="J171">
            <v>0</v>
          </cell>
          <cell r="K171">
            <v>0</v>
          </cell>
          <cell r="L171">
            <v>0</v>
          </cell>
          <cell r="N171">
            <v>0</v>
          </cell>
          <cell r="O171">
            <v>0</v>
          </cell>
          <cell r="P171">
            <v>0</v>
          </cell>
        </row>
        <row r="172">
          <cell r="A172" t="str">
            <v>LXN Corp. USA</v>
          </cell>
          <cell r="B172" t="str">
            <v>001525</v>
          </cell>
          <cell r="C172">
            <v>0</v>
          </cell>
          <cell r="D172">
            <v>0</v>
          </cell>
          <cell r="E172">
            <v>0</v>
          </cell>
          <cell r="F172">
            <v>1988</v>
          </cell>
          <cell r="G172">
            <v>0</v>
          </cell>
          <cell r="H172">
            <v>0</v>
          </cell>
          <cell r="I172">
            <v>0</v>
          </cell>
          <cell r="J172">
            <v>0</v>
          </cell>
          <cell r="K172">
            <v>0</v>
          </cell>
          <cell r="L172">
            <v>0</v>
          </cell>
          <cell r="N172">
            <v>0</v>
          </cell>
          <cell r="O172">
            <v>0</v>
          </cell>
          <cell r="P172">
            <v>0</v>
          </cell>
        </row>
        <row r="173">
          <cell r="A173" t="str">
            <v>Diabetes Diag Aus Pty Ltd</v>
          </cell>
          <cell r="B173" t="str">
            <v>003084</v>
          </cell>
          <cell r="C173">
            <v>0</v>
          </cell>
          <cell r="D173">
            <v>0</v>
          </cell>
          <cell r="E173">
            <v>0</v>
          </cell>
          <cell r="F173">
            <v>135</v>
          </cell>
          <cell r="G173">
            <v>0</v>
          </cell>
          <cell r="H173">
            <v>0</v>
          </cell>
          <cell r="I173">
            <v>0</v>
          </cell>
          <cell r="J173">
            <v>0</v>
          </cell>
          <cell r="K173">
            <v>0</v>
          </cell>
          <cell r="L173">
            <v>0</v>
          </cell>
          <cell r="N173">
            <v>0</v>
          </cell>
          <cell r="O173">
            <v>0</v>
          </cell>
          <cell r="P173">
            <v>0</v>
          </cell>
        </row>
        <row r="174">
          <cell r="A174" t="str">
            <v>Diabetes Diag Intl GmbH</v>
          </cell>
          <cell r="B174" t="str">
            <v>003083</v>
          </cell>
          <cell r="C174">
            <v>2805</v>
          </cell>
          <cell r="D174">
            <v>1473</v>
          </cell>
          <cell r="E174">
            <v>2555</v>
          </cell>
          <cell r="F174">
            <v>6074</v>
          </cell>
          <cell r="G174">
            <v>90.427698574338081</v>
          </cell>
          <cell r="H174">
            <v>78.63945578231295</v>
          </cell>
          <cell r="I174">
            <v>9.7847358121330732</v>
          </cell>
          <cell r="J174">
            <v>9.9664991624790602</v>
          </cell>
          <cell r="K174">
            <v>9.7847358121330732</v>
          </cell>
          <cell r="L174">
            <v>9.9664991624790602</v>
          </cell>
          <cell r="N174">
            <v>1158.3591836734697</v>
          </cell>
          <cell r="O174">
            <v>254.64405360133998</v>
          </cell>
          <cell r="P174">
            <v>605.36515912897812</v>
          </cell>
        </row>
        <row r="175">
          <cell r="A175" t="str">
            <v>Inverness Medical Ltd UK</v>
          </cell>
          <cell r="B175" t="str">
            <v>003082</v>
          </cell>
          <cell r="C175">
            <v>0</v>
          </cell>
          <cell r="D175">
            <v>0</v>
          </cell>
          <cell r="E175">
            <v>0</v>
          </cell>
          <cell r="F175">
            <v>2367</v>
          </cell>
          <cell r="G175">
            <v>0</v>
          </cell>
          <cell r="H175">
            <v>0</v>
          </cell>
          <cell r="I175">
            <v>0</v>
          </cell>
          <cell r="J175">
            <v>0</v>
          </cell>
          <cell r="K175">
            <v>0</v>
          </cell>
          <cell r="L175">
            <v>0</v>
          </cell>
          <cell r="N175">
            <v>0</v>
          </cell>
          <cell r="O175">
            <v>0</v>
          </cell>
          <cell r="P175">
            <v>0</v>
          </cell>
        </row>
        <row r="176">
          <cell r="A176" t="str">
            <v>Ttl IMT</v>
          </cell>
          <cell r="B176" t="str">
            <v>A000FL</v>
          </cell>
          <cell r="C176">
            <v>2805</v>
          </cell>
          <cell r="D176">
            <v>1473</v>
          </cell>
          <cell r="E176">
            <v>2555</v>
          </cell>
          <cell r="F176">
            <v>18584</v>
          </cell>
          <cell r="G176">
            <v>90.427698574338081</v>
          </cell>
          <cell r="H176">
            <v>78.63945578231295</v>
          </cell>
          <cell r="I176">
            <v>9.7847358121330732</v>
          </cell>
          <cell r="J176">
            <v>9.9664991624790602</v>
          </cell>
          <cell r="K176">
            <v>9.7847358121330732</v>
          </cell>
          <cell r="L176">
            <v>9.9664991624790602</v>
          </cell>
          <cell r="N176">
            <v>1158.3591836734697</v>
          </cell>
          <cell r="O176">
            <v>254.64405360133998</v>
          </cell>
          <cell r="P176">
            <v>1852.1742043551085</v>
          </cell>
        </row>
        <row r="177">
          <cell r="A177" t="str">
            <v>Ttl Lifescan</v>
          </cell>
          <cell r="B177" t="str">
            <v>A000CN</v>
          </cell>
          <cell r="C177">
            <v>334003</v>
          </cell>
          <cell r="D177">
            <v>328022</v>
          </cell>
          <cell r="E177">
            <v>326995</v>
          </cell>
          <cell r="F177">
            <v>307867</v>
          </cell>
          <cell r="G177">
            <v>1.8233533116681198</v>
          </cell>
          <cell r="H177">
            <v>-5.4948450349439079E-3</v>
          </cell>
          <cell r="I177">
            <v>2.1431520359638525</v>
          </cell>
          <cell r="J177">
            <v>2.1700447557335667</v>
          </cell>
          <cell r="K177">
            <v>2.1431520359638525</v>
          </cell>
          <cell r="L177">
            <v>2.1700447557335667</v>
          </cell>
          <cell r="N177">
            <v>-18.024300580523704</v>
          </cell>
          <cell r="O177">
            <v>7095.9378490109766</v>
          </cell>
          <cell r="P177">
            <v>6680.8516881342603</v>
          </cell>
        </row>
        <row r="178">
          <cell r="A178" t="str">
            <v>Therakos USA</v>
          </cell>
          <cell r="B178" t="str">
            <v>001880</v>
          </cell>
          <cell r="C178">
            <v>7571</v>
          </cell>
          <cell r="D178">
            <v>5943</v>
          </cell>
          <cell r="E178">
            <v>5943</v>
          </cell>
          <cell r="F178">
            <v>5858</v>
          </cell>
          <cell r="G178">
            <v>27.393572269897358</v>
          </cell>
          <cell r="H178">
            <v>27.393572269897358</v>
          </cell>
          <cell r="I178">
            <v>27.393572269897358</v>
          </cell>
          <cell r="J178">
            <v>27.393572269897358</v>
          </cell>
          <cell r="K178">
            <v>27.393572269897358</v>
          </cell>
          <cell r="L178">
            <v>27.393572269897358</v>
          </cell>
          <cell r="N178">
            <v>1628</v>
          </cell>
          <cell r="O178">
            <v>1628</v>
          </cell>
          <cell r="P178">
            <v>1604.7154635705872</v>
          </cell>
        </row>
        <row r="179">
          <cell r="A179" t="str">
            <v>Ttl Other</v>
          </cell>
          <cell r="B179" t="str">
            <v>A000E2</v>
          </cell>
          <cell r="C179">
            <v>7571</v>
          </cell>
          <cell r="D179">
            <v>5943</v>
          </cell>
          <cell r="E179">
            <v>5943</v>
          </cell>
          <cell r="F179">
            <v>5858</v>
          </cell>
          <cell r="G179">
            <v>27.393572269897358</v>
          </cell>
          <cell r="H179">
            <v>27.393572269897358</v>
          </cell>
          <cell r="I179">
            <v>27.393572269897358</v>
          </cell>
          <cell r="J179">
            <v>27.393572269897358</v>
          </cell>
          <cell r="K179">
            <v>27.393572269897358</v>
          </cell>
          <cell r="L179">
            <v>27.393572269897358</v>
          </cell>
          <cell r="N179">
            <v>1628</v>
          </cell>
          <cell r="O179">
            <v>1628</v>
          </cell>
          <cell r="P179">
            <v>1604.7154635705872</v>
          </cell>
        </row>
        <row r="180">
          <cell r="A180" t="str">
            <v>Ttl Diag + H Sys</v>
          </cell>
          <cell r="B180" t="str">
            <v>A000BG</v>
          </cell>
          <cell r="C180">
            <v>618948</v>
          </cell>
          <cell r="D180">
            <v>609717</v>
          </cell>
          <cell r="E180">
            <v>610647</v>
          </cell>
          <cell r="F180">
            <v>573881</v>
          </cell>
          <cell r="G180">
            <v>1.5139810764666231</v>
          </cell>
          <cell r="H180">
            <v>-0.34204645774677112</v>
          </cell>
          <cell r="I180">
            <v>1.3593778402252037</v>
          </cell>
          <cell r="J180">
            <v>1.4125510918783846</v>
          </cell>
          <cell r="K180">
            <v>1.3593778402252037</v>
          </cell>
          <cell r="L180">
            <v>1.4125510918783846</v>
          </cell>
          <cell r="N180">
            <v>-2085.5154007798806</v>
          </cell>
          <cell r="O180">
            <v>8625.7008660225983</v>
          </cell>
          <cell r="P180">
            <v>8106.3623315825926</v>
          </cell>
        </row>
        <row r="181">
          <cell r="A181" t="str">
            <v>Ttl Diag + H Sys incl Adj</v>
          </cell>
          <cell r="B181" t="str">
            <v>A000A9</v>
          </cell>
          <cell r="C181">
            <v>618948</v>
          </cell>
          <cell r="D181">
            <v>609717</v>
          </cell>
          <cell r="E181">
            <v>610647</v>
          </cell>
          <cell r="F181">
            <v>573881</v>
          </cell>
          <cell r="G181">
            <v>1.5139810764666231</v>
          </cell>
          <cell r="H181">
            <v>-0.34204645774677112</v>
          </cell>
          <cell r="I181">
            <v>1.3593778402252037</v>
          </cell>
          <cell r="J181">
            <v>1.4125510918783846</v>
          </cell>
          <cell r="K181">
            <v>1.3593778402252037</v>
          </cell>
          <cell r="L181">
            <v>1.4125510918783846</v>
          </cell>
          <cell r="N181">
            <v>-2085.5154007798806</v>
          </cell>
          <cell r="O181">
            <v>8625.7008660225983</v>
          </cell>
          <cell r="P181">
            <v>8106.3623315825926</v>
          </cell>
        </row>
        <row r="182">
          <cell r="A182" t="str">
            <v>Med Devices Diag Gr w/aj</v>
          </cell>
          <cell r="B182" t="str">
            <v>A00008</v>
          </cell>
          <cell r="C182">
            <v>3064977</v>
          </cell>
          <cell r="D182">
            <v>2991891</v>
          </cell>
          <cell r="E182">
            <v>3022314</v>
          </cell>
          <cell r="F182">
            <v>2683534</v>
          </cell>
          <cell r="G182">
            <v>2.4428028962285055</v>
          </cell>
          <cell r="H182">
            <v>0.49438103152607343</v>
          </cell>
          <cell r="I182">
            <v>1.4116005153667024</v>
          </cell>
          <cell r="J182">
            <v>1.4671640110216333</v>
          </cell>
          <cell r="K182">
            <v>1.4116005153667024</v>
          </cell>
          <cell r="L182">
            <v>1.4671640110216333</v>
          </cell>
          <cell r="N182">
            <v>14791.341587935753</v>
          </cell>
          <cell r="O182">
            <v>44342.303308068367</v>
          </cell>
          <cell r="P182">
            <v>39371.845071529278</v>
          </cell>
        </row>
        <row r="183">
          <cell r="A183" t="str">
            <v>Ttl Other</v>
          </cell>
          <cell r="B183" t="str">
            <v>A000E2</v>
          </cell>
          <cell r="C183">
            <v>26325</v>
          </cell>
          <cell r="D183">
            <v>25429</v>
          </cell>
          <cell r="E183">
            <v>25429</v>
          </cell>
          <cell r="F183">
            <v>22428</v>
          </cell>
          <cell r="G183">
            <v>3.52353612017775</v>
          </cell>
          <cell r="H183">
            <v>3.52353612017775</v>
          </cell>
          <cell r="I183">
            <v>3.52353612017775</v>
          </cell>
          <cell r="J183">
            <v>3.52353612017775</v>
          </cell>
          <cell r="K183">
            <v>17.375601926163725</v>
          </cell>
          <cell r="L183">
            <v>17.375601926163725</v>
          </cell>
          <cell r="N183">
            <v>896</v>
          </cell>
          <cell r="O183">
            <v>896</v>
          </cell>
          <cell r="P183">
            <v>3897.0000000000005</v>
          </cell>
        </row>
        <row r="184">
          <cell r="A184" t="str">
            <v>Ttl Diag + H Sys</v>
          </cell>
          <cell r="B184" t="str">
            <v>A000BG</v>
          </cell>
          <cell r="C184">
            <v>2621579</v>
          </cell>
          <cell r="D184">
            <v>2679625</v>
          </cell>
          <cell r="E184">
            <v>2670846</v>
          </cell>
          <cell r="F184">
            <v>2374599</v>
          </cell>
          <cell r="G184">
            <v>-2.166198628539441</v>
          </cell>
          <cell r="H184">
            <v>-3.693106662775433</v>
          </cell>
          <cell r="I184">
            <v>-1.844621516927595</v>
          </cell>
          <cell r="J184">
            <v>-5.4420569784901884</v>
          </cell>
          <cell r="K184">
            <v>10.400914006954437</v>
          </cell>
          <cell r="L184">
            <v>4.6247164073739295</v>
          </cell>
          <cell r="N184">
            <v>-98961.409412396199</v>
          </cell>
          <cell r="O184">
            <v>-145348.96112772604</v>
          </cell>
          <cell r="P184">
            <v>109818.46956233725</v>
          </cell>
        </row>
        <row r="185">
          <cell r="A185" t="str">
            <v>Ttl Diag + H Sys incl Adj</v>
          </cell>
          <cell r="B185" t="str">
            <v>A000A9</v>
          </cell>
          <cell r="C185">
            <v>2621579</v>
          </cell>
          <cell r="D185">
            <v>2679625</v>
          </cell>
          <cell r="E185">
            <v>2670846</v>
          </cell>
          <cell r="F185">
            <v>2374599</v>
          </cell>
          <cell r="G185">
            <v>-2.166198628539441</v>
          </cell>
          <cell r="H185">
            <v>-3.693106662775433</v>
          </cell>
          <cell r="I185">
            <v>-1.844621516927595</v>
          </cell>
          <cell r="J185">
            <v>-5.4420569784901884</v>
          </cell>
          <cell r="K185">
            <v>10.400914006954437</v>
          </cell>
          <cell r="L185">
            <v>4.6247164073739295</v>
          </cell>
          <cell r="N185">
            <v>-98961.409412396199</v>
          </cell>
          <cell r="O185">
            <v>-145348.96112772604</v>
          </cell>
          <cell r="P185">
            <v>109818.46956233725</v>
          </cell>
        </row>
        <row r="186">
          <cell r="A186" t="str">
            <v>Med Devices Diag Gr w/aj</v>
          </cell>
          <cell r="B186" t="str">
            <v>A00008</v>
          </cell>
          <cell r="C186">
            <v>13790961</v>
          </cell>
          <cell r="D186">
            <v>13813474</v>
          </cell>
          <cell r="E186">
            <v>13559739</v>
          </cell>
          <cell r="F186">
            <v>11386002</v>
          </cell>
          <cell r="G186">
            <v>-0.16297855267979658</v>
          </cell>
          <cell r="H186">
            <v>-1.7501485470743194</v>
          </cell>
          <cell r="I186">
            <v>1.7052098126667483</v>
          </cell>
          <cell r="J186">
            <v>-1.8800503746939197</v>
          </cell>
          <cell r="K186">
            <v>21.122067254159976</v>
          </cell>
          <cell r="L186">
            <v>15.263343053151383</v>
          </cell>
          <cell r="N186">
            <v>-241756.31451148889</v>
          </cell>
          <cell r="O186">
            <v>-254929.92387701757</v>
          </cell>
          <cell r="P186">
            <v>1737884.5452986774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2">
          <cell r="A2" t="str">
            <v>Ethicon USA</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SRCMailSetup"/>
      <sheetName val="SRCMailAddress"/>
      <sheetName val="SRCMailTable"/>
      <sheetName val="Menu"/>
      <sheetName val="RptClose"/>
      <sheetName val="Hidden"/>
      <sheetName val="Sales Data 37C"/>
      <sheetName val="Sales"/>
      <sheetName val="Sales_Data_37C"/>
      <sheetName val="Sales_Data_37C1"/>
      <sheetName val="lists"/>
      <sheetName val="DETAIL"/>
    </sheetNames>
    <sheetDataSet>
      <sheetData sheetId="0"/>
      <sheetData sheetId="1">
        <row r="4">
          <cell r="B4" t="str">
            <v>USD</v>
          </cell>
        </row>
      </sheetData>
      <sheetData sheetId="2" refreshError="1"/>
      <sheetData sheetId="3"/>
      <sheetData sheetId="4"/>
      <sheetData sheetId="5"/>
      <sheetData sheetId="6"/>
      <sheetData sheetId="7"/>
      <sheetData sheetId="8"/>
      <sheetData sheetId="9" refreshError="1"/>
      <sheetData sheetId="10"/>
      <sheetData sheetId="11" refreshError="1"/>
      <sheetData sheetId="12" refreshError="1"/>
      <sheetData sheetId="13"/>
      <sheetData sheetId="14"/>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SRCMailSetup"/>
      <sheetName val="SRCMailAddress"/>
      <sheetName val="SRCMailTable"/>
      <sheetName val="RptClose"/>
      <sheetName val="Hidden"/>
      <sheetName val="Key"/>
      <sheetName val="TOTAL PHARM"/>
      <sheetName val="Consensus"/>
      <sheetName val="Table"/>
      <sheetName val="US"/>
      <sheetName val="Europe Direct"/>
      <sheetName val="Europe Umb"/>
      <sheetName val="Japan"/>
      <sheetName val="Canada"/>
      <sheetName val="Latin America"/>
      <sheetName val="Asia-Pac"/>
      <sheetName val="Share Growth"/>
      <sheetName val="Expansion Growth"/>
      <sheetName val="New Growth"/>
      <sheetName val="TOTAL_PHARM"/>
      <sheetName val="Europe_Direct"/>
      <sheetName val="Europe_Umb"/>
      <sheetName val="Latin_America"/>
      <sheetName val="Share_Growth"/>
      <sheetName val="Expansion_Growth"/>
      <sheetName val="New_Growth"/>
      <sheetName val="Korea volume"/>
      <sheetName val="vlookup table"/>
      <sheetName val="Critical SL 1"/>
    </sheetNames>
    <sheetDataSet>
      <sheetData sheetId="0"/>
      <sheetData sheetId="1"/>
      <sheetData sheetId="2" refreshError="1"/>
      <sheetData sheetId="3"/>
      <sheetData sheetId="4"/>
      <sheetData sheetId="5"/>
      <sheetData sheetId="6"/>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refreshError="1"/>
      <sheetData sheetId="32" refreshError="1"/>
      <sheetData sheetId="3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SRCMailSetup"/>
      <sheetName val="SRCMailAddress"/>
      <sheetName val="SRCMailTable"/>
      <sheetName val="RptClose"/>
      <sheetName val="Hidden"/>
    </sheetNames>
    <sheetDataSet>
      <sheetData sheetId="0"/>
      <sheetData sheetId="1"/>
      <sheetData sheetId="2" refreshError="1"/>
      <sheetData sheetId="3"/>
      <sheetData sheetId="4"/>
      <sheetData sheetId="5"/>
      <sheetData sheetId="6"/>
      <sheetData sheetId="7"/>
      <sheetData sheetId="8" refreshError="1"/>
      <sheetData sheetId="9"/>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Delivery"/>
      <sheetName val="RptClose"/>
      <sheetName val="Hidden"/>
    </sheetNames>
    <sheetDataSet>
      <sheetData sheetId="0"/>
      <sheetData sheetId="1" refreshError="1">
        <row r="17">
          <cell r="B17" t="str">
            <v>F2N044</v>
          </cell>
          <cell r="C17" t="str">
            <v>USD_SYR</v>
          </cell>
          <cell r="D17" t="str">
            <v>Second Year Forecast 2004</v>
          </cell>
        </row>
        <row r="18">
          <cell r="B18" t="str">
            <v>POE024</v>
          </cell>
          <cell r="C18" t="str">
            <v>USD_OER</v>
          </cell>
          <cell r="D18" t="str">
            <v>October Estimate 2002</v>
          </cell>
        </row>
        <row r="19">
          <cell r="B19" t="str">
            <v>FJU034</v>
          </cell>
          <cell r="C19" t="str">
            <v>USD_MUR</v>
          </cell>
          <cell r="D19" t="str">
            <v>June Update 2003 @ MU Rate</v>
          </cell>
        </row>
        <row r="20">
          <cell r="B20" t="str">
            <v>PBP034</v>
          </cell>
          <cell r="C20" t="str">
            <v>USD_PBP</v>
          </cell>
          <cell r="D20" t="str">
            <v>Preliminary Business Plan 2003</v>
          </cell>
        </row>
        <row r="21">
          <cell r="B21" t="str">
            <v>BCK2ACT024</v>
          </cell>
          <cell r="C21" t="str">
            <v>USD_ACR</v>
          </cell>
          <cell r="D21" t="str">
            <v>Actuals 2002  Old (after CBT Correction)</v>
          </cell>
        </row>
        <row r="22">
          <cell r="B22" t="str">
            <v>BCKFBP034</v>
          </cell>
          <cell r="C22" t="str">
            <v>USD_BPR</v>
          </cell>
          <cell r="D22" t="str">
            <v>Final Business Plan 2003 OLD (Excl AH)</v>
          </cell>
        </row>
        <row r="23">
          <cell r="B23" t="str">
            <v>FJU03_Y04</v>
          </cell>
          <cell r="C23" t="str">
            <v>USD_MUR</v>
          </cell>
          <cell r="D23" t="str">
            <v>June Update 2004 @ MU Rate</v>
          </cell>
        </row>
        <row r="24">
          <cell r="B24" t="str">
            <v>ACT024</v>
          </cell>
          <cell r="C24" t="str">
            <v>USD_ACR</v>
          </cell>
          <cell r="D24" t="str">
            <v>Actuals 2002</v>
          </cell>
        </row>
        <row r="25">
          <cell r="B25" t="str">
            <v>FBP032</v>
          </cell>
          <cell r="C25" t="str">
            <v>USD_BPR</v>
          </cell>
          <cell r="D25" t="str">
            <v>Final Business Plan 2003 Quarter 2</v>
          </cell>
        </row>
        <row r="26">
          <cell r="B26" t="str">
            <v>ACT031</v>
          </cell>
          <cell r="C26" t="str">
            <v>USD_ACR</v>
          </cell>
          <cell r="D26" t="str">
            <v>Actuals 2003 Q1</v>
          </cell>
        </row>
        <row r="27">
          <cell r="B27" t="str">
            <v>ACT022</v>
          </cell>
          <cell r="C27" t="str">
            <v>USD_ACR</v>
          </cell>
          <cell r="D27" t="str">
            <v>Actuals 2002 Q2</v>
          </cell>
        </row>
        <row r="28">
          <cell r="B28" t="str">
            <v>FBP024</v>
          </cell>
          <cell r="C28" t="str">
            <v>USD_BPR</v>
          </cell>
          <cell r="D28" t="str">
            <v>Final Business Plan 2002</v>
          </cell>
        </row>
        <row r="29">
          <cell r="B29" t="str">
            <v>FMU034</v>
          </cell>
          <cell r="C29" t="str">
            <v>USD_MUR</v>
          </cell>
          <cell r="D29" t="str">
            <v>March Update 2003</v>
          </cell>
        </row>
        <row r="30">
          <cell r="B30" t="str">
            <v>FBP034</v>
          </cell>
          <cell r="C30" t="str">
            <v>USD_BPR</v>
          </cell>
          <cell r="D30" t="str">
            <v>Final Business Plan 2003</v>
          </cell>
        </row>
      </sheetData>
      <sheetData sheetId="2" refreshError="1"/>
      <sheetData sheetId="3"/>
      <sheetData sheetId="4"/>
      <sheetData sheetId="5"/>
      <sheetData sheetId="6" refreshError="1"/>
      <sheetData sheetId="7"/>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Instructions"/>
      <sheetName val="User"/>
      <sheetName val="Settings"/>
      <sheetName val="Orientation"/>
      <sheetName val="SRCMailSetup"/>
      <sheetName val="SRCMailAddress"/>
      <sheetName val="SRCMailTable"/>
      <sheetName val="RptClose"/>
      <sheetName val="Hidden"/>
    </sheetNames>
    <sheetDataSet>
      <sheetData sheetId="0"/>
      <sheetData sheetId="1"/>
      <sheetData sheetId="2" refreshError="1"/>
      <sheetData sheetId="3" refreshError="1">
        <row r="14">
          <cell r="F14" t="str">
            <v>P</v>
          </cell>
        </row>
      </sheetData>
      <sheetData sheetId="4"/>
      <sheetData sheetId="5"/>
      <sheetData sheetId="6"/>
      <sheetData sheetId="7"/>
      <sheetData sheetId="8" refreshError="1"/>
      <sheetData sheetId="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Grwth vs. 6 months"/>
      <sheetName val="Sales Growth with pipeline"/>
      <sheetName val="Product Evaluation w pipeline"/>
      <sheetName val="2Q Comm vs JU (Sys)"/>
      <sheetName val="02 YTD Actual vs JGH (Sys)"/>
      <sheetName val="02 YTD Act vs BP (Sys)"/>
      <sheetName val="02 YTD Act vs PY (Sys)"/>
      <sheetName val="02 YTD Actual vs JGH"/>
      <sheetName val="02 YTD Act vs BP"/>
      <sheetName val="JASTRZE YSALES_BP"/>
      <sheetName val="JASTRZE YSALES_JU"/>
      <sheetName val="JASTRZE YMNI_BP"/>
      <sheetName val="02 YTD Act vs PY"/>
      <sheetName val="JASTRZE YSALES_PY"/>
      <sheetName val="JASTRZE YMNI_PY"/>
      <sheetName val="JASTRZE YMNI_JU"/>
      <sheetName val="2Q Act vs 2Q JU"/>
      <sheetName val="2Q Act vs 2Q PY"/>
      <sheetName val="2Q Act vs 2Q BP"/>
      <sheetName val="SUMMARY P &amp; L"/>
      <sheetName val="SUMMARY (2Q 2002 MGH)"/>
      <sheetName val="JASTRZE QSALES_JU"/>
      <sheetName val="2Q Comm vs JU"/>
      <sheetName val="JUN YTD vs. 6 mos."/>
      <sheetName val="Net Income Growth wo pipeline"/>
      <sheetName val="Sales_ACTL 2002 vs JU 2002"/>
      <sheetName val="Sales_ACTL 2002 vs BP 2002"/>
      <sheetName val="Sales_ACTL 2002 vs ACTL 2001"/>
      <sheetName val="2Q  ACT02 vs  2Q JU02"/>
      <sheetName val="2Q ACT02 vs 2Q ACT01"/>
      <sheetName val="group adj"/>
      <sheetName val="JASTRZE QMNI_JU"/>
      <sheetName val="JASTRZE QMNI_PY"/>
      <sheetName val="JASTRZE QSALES_PY"/>
      <sheetName val="JASTRZE QSALES_BP "/>
      <sheetName val="JASTRZE QSALES_MU"/>
      <sheetName val="JASTRZE QMNI_MU"/>
      <sheetName val="GA bridge 02BP-02MU"/>
      <sheetName val="KEY PRODUCTS SALES TRENDS"/>
    </sheetNames>
    <sheetDataSet>
      <sheetData sheetId="0"/>
      <sheetData sheetId="1"/>
      <sheetData sheetId="2"/>
      <sheetData sheetId="3"/>
      <sheetData sheetId="4"/>
      <sheetData sheetId="5"/>
      <sheetData sheetId="6"/>
      <sheetData sheetId="7"/>
      <sheetData sheetId="8"/>
      <sheetData sheetId="9"/>
      <sheetData sheetId="10" refreshError="1">
        <row r="13">
          <cell r="B13" t="str">
            <v>1540 Ortho-McNeil Pharm USA</v>
          </cell>
          <cell r="C13">
            <v>1761510</v>
          </cell>
          <cell r="D13">
            <v>1761208</v>
          </cell>
          <cell r="E13">
            <v>302</v>
          </cell>
          <cell r="F13" t="str">
            <v>-</v>
          </cell>
          <cell r="G13">
            <v>302</v>
          </cell>
          <cell r="H13" t="str">
            <v>-</v>
          </cell>
          <cell r="I13" t="str">
            <v>-</v>
          </cell>
          <cell r="J13" t="str">
            <v>-</v>
          </cell>
        </row>
        <row r="14">
          <cell r="B14" t="str">
            <v>1541 Ortho-McNeil Alza USA</v>
          </cell>
          <cell r="C14" t="str">
            <v>--</v>
          </cell>
          <cell r="D14" t="str">
            <v>--</v>
          </cell>
          <cell r="E14" t="str">
            <v>-</v>
          </cell>
          <cell r="F14" t="str">
            <v>-</v>
          </cell>
          <cell r="G14" t="str">
            <v>-</v>
          </cell>
          <cell r="H14" t="str">
            <v>-</v>
          </cell>
          <cell r="I14" t="str">
            <v>-</v>
          </cell>
          <cell r="J14" t="str">
            <v>-</v>
          </cell>
        </row>
        <row r="15">
          <cell r="C15" t="str">
            <v>-------------</v>
          </cell>
          <cell r="D15" t="str">
            <v>-------------</v>
          </cell>
          <cell r="E15" t="str">
            <v>-------------</v>
          </cell>
          <cell r="F15" t="str">
            <v>--------</v>
          </cell>
          <cell r="G15" t="str">
            <v>-------------</v>
          </cell>
          <cell r="H15" t="str">
            <v>--------</v>
          </cell>
          <cell r="I15" t="str">
            <v>-------------</v>
          </cell>
          <cell r="J15" t="str">
            <v>--------</v>
          </cell>
        </row>
        <row r="16">
          <cell r="B16" t="str">
            <v>Total OMP</v>
          </cell>
          <cell r="C16">
            <v>1761510</v>
          </cell>
          <cell r="D16">
            <v>1761208</v>
          </cell>
          <cell r="E16">
            <v>302</v>
          </cell>
          <cell r="F16" t="str">
            <v>-</v>
          </cell>
          <cell r="G16">
            <v>302</v>
          </cell>
          <cell r="H16" t="str">
            <v>-</v>
          </cell>
          <cell r="I16" t="str">
            <v>-</v>
          </cell>
          <cell r="J16" t="str">
            <v>-</v>
          </cell>
        </row>
        <row r="18">
          <cell r="B18" t="str">
            <v>1740 Janssen USA</v>
          </cell>
          <cell r="C18">
            <v>1429856</v>
          </cell>
          <cell r="D18">
            <v>1421475</v>
          </cell>
          <cell r="E18">
            <v>8381</v>
          </cell>
          <cell r="F18">
            <v>0.6</v>
          </cell>
          <cell r="G18">
            <v>8381</v>
          </cell>
          <cell r="H18">
            <v>0.6</v>
          </cell>
          <cell r="I18" t="str">
            <v>-</v>
          </cell>
          <cell r="J18" t="str">
            <v>-</v>
          </cell>
        </row>
        <row r="19">
          <cell r="B19" t="str">
            <v>2162 Janssen CFC PR</v>
          </cell>
          <cell r="C19" t="str">
            <v>--</v>
          </cell>
          <cell r="D19" t="str">
            <v>--</v>
          </cell>
          <cell r="E19" t="str">
            <v>-</v>
          </cell>
          <cell r="F19" t="str">
            <v>-</v>
          </cell>
          <cell r="G19" t="str">
            <v>-</v>
          </cell>
          <cell r="H19" t="str">
            <v>-</v>
          </cell>
          <cell r="I19" t="str">
            <v>-</v>
          </cell>
          <cell r="J19" t="str">
            <v>-</v>
          </cell>
        </row>
        <row r="20">
          <cell r="C20" t="str">
            <v>-------------</v>
          </cell>
          <cell r="D20" t="str">
            <v>-------------</v>
          </cell>
          <cell r="E20" t="str">
            <v>-------------</v>
          </cell>
          <cell r="F20" t="str">
            <v>--------</v>
          </cell>
          <cell r="G20" t="str">
            <v>-------------</v>
          </cell>
          <cell r="H20" t="str">
            <v>--------</v>
          </cell>
          <cell r="I20" t="str">
            <v>-------------</v>
          </cell>
          <cell r="J20" t="str">
            <v>--------</v>
          </cell>
        </row>
        <row r="21">
          <cell r="B21" t="str">
            <v>Tot Janssen USA</v>
          </cell>
          <cell r="C21">
            <v>1429856</v>
          </cell>
          <cell r="D21">
            <v>1421475</v>
          </cell>
          <cell r="E21">
            <v>8381</v>
          </cell>
          <cell r="F21">
            <v>0.6</v>
          </cell>
          <cell r="G21">
            <v>8381</v>
          </cell>
          <cell r="H21">
            <v>0.6</v>
          </cell>
          <cell r="I21" t="str">
            <v>-</v>
          </cell>
          <cell r="J21" t="str">
            <v>-</v>
          </cell>
        </row>
        <row r="23">
          <cell r="B23" t="str">
            <v>3290 Janssen-Ortho Canada</v>
          </cell>
          <cell r="C23">
            <v>94149</v>
          </cell>
          <cell r="D23">
            <v>93035</v>
          </cell>
          <cell r="E23">
            <v>1114</v>
          </cell>
          <cell r="F23">
            <v>1.2</v>
          </cell>
          <cell r="G23">
            <v>1004</v>
          </cell>
          <cell r="H23">
            <v>1.1000000000000001</v>
          </cell>
          <cell r="I23">
            <v>110</v>
          </cell>
          <cell r="J23">
            <v>0.1</v>
          </cell>
        </row>
        <row r="24">
          <cell r="B24" t="str">
            <v>3292 Jan-Ortho Alza Canada</v>
          </cell>
          <cell r="C24" t="str">
            <v>--</v>
          </cell>
          <cell r="D24" t="str">
            <v>--</v>
          </cell>
          <cell r="E24" t="str">
            <v>-</v>
          </cell>
          <cell r="F24" t="str">
            <v>-</v>
          </cell>
          <cell r="G24" t="str">
            <v>-</v>
          </cell>
          <cell r="H24" t="str">
            <v>-</v>
          </cell>
          <cell r="I24" t="str">
            <v>-</v>
          </cell>
          <cell r="J24" t="str">
            <v>-</v>
          </cell>
        </row>
        <row r="25">
          <cell r="C25" t="str">
            <v>-------------</v>
          </cell>
          <cell r="D25" t="str">
            <v>-------------</v>
          </cell>
          <cell r="E25" t="str">
            <v>-------------</v>
          </cell>
          <cell r="F25" t="str">
            <v>--------</v>
          </cell>
          <cell r="G25" t="str">
            <v>-------------</v>
          </cell>
          <cell r="H25" t="str">
            <v>--------</v>
          </cell>
          <cell r="I25" t="str">
            <v>-------------</v>
          </cell>
          <cell r="J25" t="str">
            <v>--------</v>
          </cell>
        </row>
        <row r="26">
          <cell r="B26" t="str">
            <v>Tot JOI Canada</v>
          </cell>
          <cell r="C26">
            <v>94149</v>
          </cell>
          <cell r="D26">
            <v>93035</v>
          </cell>
          <cell r="E26">
            <v>1114</v>
          </cell>
          <cell r="F26">
            <v>1.2</v>
          </cell>
          <cell r="G26">
            <v>1004</v>
          </cell>
          <cell r="H26">
            <v>1.1000000000000001</v>
          </cell>
          <cell r="I26">
            <v>110</v>
          </cell>
          <cell r="J26">
            <v>0.1</v>
          </cell>
        </row>
        <row r="28">
          <cell r="B28" t="str">
            <v>1295 Ortho Biotech Int'l</v>
          </cell>
          <cell r="C28">
            <v>6203</v>
          </cell>
          <cell r="D28">
            <v>6447</v>
          </cell>
          <cell r="E28">
            <v>-244</v>
          </cell>
          <cell r="F28">
            <v>-3.8</v>
          </cell>
          <cell r="G28">
            <v>-244</v>
          </cell>
          <cell r="H28">
            <v>-3.8</v>
          </cell>
          <cell r="I28" t="str">
            <v>-</v>
          </cell>
          <cell r="J28" t="str">
            <v>-</v>
          </cell>
        </row>
        <row r="29">
          <cell r="C29" t="str">
            <v>-------------</v>
          </cell>
          <cell r="D29" t="str">
            <v>-------------</v>
          </cell>
          <cell r="E29" t="str">
            <v>-------------</v>
          </cell>
          <cell r="F29" t="str">
            <v>--------</v>
          </cell>
          <cell r="G29" t="str">
            <v>-------------</v>
          </cell>
          <cell r="H29" t="str">
            <v>--------</v>
          </cell>
          <cell r="I29" t="str">
            <v>-------------</v>
          </cell>
          <cell r="J29" t="str">
            <v>--------</v>
          </cell>
        </row>
        <row r="30">
          <cell r="B30" t="str">
            <v>Total Scodari</v>
          </cell>
          <cell r="C30">
            <v>3291718</v>
          </cell>
          <cell r="D30">
            <v>3282165</v>
          </cell>
          <cell r="E30">
            <v>9553</v>
          </cell>
          <cell r="F30">
            <v>0.3</v>
          </cell>
          <cell r="G30">
            <v>9443</v>
          </cell>
          <cell r="H30">
            <v>0.3</v>
          </cell>
          <cell r="I30">
            <v>110</v>
          </cell>
          <cell r="J30" t="str">
            <v>-</v>
          </cell>
        </row>
        <row r="32">
          <cell r="B32" t="str">
            <v>1290 Ortho Biotech USA</v>
          </cell>
          <cell r="C32">
            <v>1511753</v>
          </cell>
          <cell r="D32">
            <v>1511447</v>
          </cell>
          <cell r="E32">
            <v>306</v>
          </cell>
          <cell r="F32" t="str">
            <v>-</v>
          </cell>
          <cell r="G32">
            <v>306</v>
          </cell>
          <cell r="H32" t="str">
            <v>-</v>
          </cell>
          <cell r="I32" t="str">
            <v>-</v>
          </cell>
          <cell r="J32" t="str">
            <v>-</v>
          </cell>
        </row>
        <row r="33">
          <cell r="B33" t="str">
            <v>1292 Ortho Biotech Alza USA</v>
          </cell>
          <cell r="C33" t="str">
            <v>--</v>
          </cell>
          <cell r="D33" t="str">
            <v>--</v>
          </cell>
          <cell r="E33" t="str">
            <v>-</v>
          </cell>
          <cell r="F33" t="str">
            <v>-</v>
          </cell>
          <cell r="G33" t="str">
            <v>-</v>
          </cell>
          <cell r="H33" t="str">
            <v>-</v>
          </cell>
          <cell r="I33" t="str">
            <v>-</v>
          </cell>
          <cell r="J33" t="str">
            <v>-</v>
          </cell>
        </row>
        <row r="34">
          <cell r="C34" t="str">
            <v>-------------</v>
          </cell>
          <cell r="D34" t="str">
            <v>-------------</v>
          </cell>
          <cell r="E34" t="str">
            <v>-------------</v>
          </cell>
          <cell r="F34" t="str">
            <v>--------</v>
          </cell>
          <cell r="G34" t="str">
            <v>-------------</v>
          </cell>
          <cell r="H34" t="str">
            <v>--------</v>
          </cell>
          <cell r="I34" t="str">
            <v>-------------</v>
          </cell>
          <cell r="J34" t="str">
            <v>--------</v>
          </cell>
        </row>
        <row r="35">
          <cell r="B35" t="str">
            <v>Tot Ortho Biot</v>
          </cell>
          <cell r="C35">
            <v>1511753</v>
          </cell>
          <cell r="D35">
            <v>1511447</v>
          </cell>
          <cell r="E35">
            <v>306</v>
          </cell>
          <cell r="F35" t="str">
            <v>-</v>
          </cell>
          <cell r="G35">
            <v>306</v>
          </cell>
          <cell r="H35" t="str">
            <v>-</v>
          </cell>
          <cell r="I35" t="str">
            <v>-</v>
          </cell>
          <cell r="J35" t="str">
            <v>-</v>
          </cell>
        </row>
        <row r="37">
          <cell r="B37" t="str">
            <v>1291 Ortho Biotech Manati</v>
          </cell>
          <cell r="C37" t="str">
            <v>--</v>
          </cell>
          <cell r="D37" t="str">
            <v>--</v>
          </cell>
          <cell r="E37" t="str">
            <v>-</v>
          </cell>
          <cell r="F37" t="str">
            <v>-</v>
          </cell>
          <cell r="G37" t="str">
            <v>-</v>
          </cell>
          <cell r="H37" t="str">
            <v>-</v>
          </cell>
          <cell r="I37" t="str">
            <v>-</v>
          </cell>
          <cell r="J37" t="str">
            <v>-</v>
          </cell>
        </row>
        <row r="38">
          <cell r="B38" t="str">
            <v>4691 Ortho Biotech Zug</v>
          </cell>
          <cell r="C38">
            <v>16939</v>
          </cell>
          <cell r="D38">
            <v>20056</v>
          </cell>
          <cell r="E38">
            <v>-3117</v>
          </cell>
          <cell r="F38">
            <v>-15.5</v>
          </cell>
          <cell r="G38">
            <v>-3211</v>
          </cell>
          <cell r="H38">
            <v>-16</v>
          </cell>
          <cell r="I38">
            <v>94</v>
          </cell>
          <cell r="J38">
            <v>0.5</v>
          </cell>
        </row>
        <row r="39">
          <cell r="C39" t="str">
            <v>-------------</v>
          </cell>
          <cell r="D39" t="str">
            <v>-------------</v>
          </cell>
          <cell r="E39" t="str">
            <v>-------------</v>
          </cell>
          <cell r="F39" t="str">
            <v>--------</v>
          </cell>
          <cell r="G39" t="str">
            <v>-------------</v>
          </cell>
          <cell r="H39" t="str">
            <v>--------</v>
          </cell>
          <cell r="I39" t="str">
            <v>-------------</v>
          </cell>
          <cell r="J39" t="str">
            <v>--------</v>
          </cell>
        </row>
        <row r="40">
          <cell r="B40" t="str">
            <v>OBII Sourcing</v>
          </cell>
          <cell r="C40">
            <v>16939</v>
          </cell>
          <cell r="D40">
            <v>20056</v>
          </cell>
          <cell r="E40">
            <v>-3117</v>
          </cell>
          <cell r="F40">
            <v>-15.5</v>
          </cell>
          <cell r="G40">
            <v>-3211</v>
          </cell>
          <cell r="H40">
            <v>-16</v>
          </cell>
          <cell r="I40">
            <v>94</v>
          </cell>
          <cell r="J40">
            <v>0.5</v>
          </cell>
        </row>
        <row r="42">
          <cell r="B42" t="str">
            <v>3291 Ortho Biotech Canada</v>
          </cell>
          <cell r="C42">
            <v>55928</v>
          </cell>
          <cell r="D42">
            <v>55389</v>
          </cell>
          <cell r="E42">
            <v>539</v>
          </cell>
          <cell r="F42">
            <v>1</v>
          </cell>
          <cell r="G42">
            <v>474</v>
          </cell>
          <cell r="H42">
            <v>0.9</v>
          </cell>
          <cell r="I42">
            <v>65</v>
          </cell>
          <cell r="J42">
            <v>0.1</v>
          </cell>
        </row>
        <row r="44">
          <cell r="B44" t="str">
            <v>3536 Ortho Biotech France</v>
          </cell>
          <cell r="C44">
            <v>73717</v>
          </cell>
          <cell r="D44">
            <v>72098</v>
          </cell>
          <cell r="E44">
            <v>1619</v>
          </cell>
          <cell r="F44">
            <v>2.2000000000000002</v>
          </cell>
          <cell r="G44">
            <v>1043</v>
          </cell>
          <cell r="H44">
            <v>1.4</v>
          </cell>
          <cell r="I44">
            <v>576</v>
          </cell>
          <cell r="J44">
            <v>0.8</v>
          </cell>
        </row>
        <row r="45">
          <cell r="B45" t="str">
            <v>2266 Ortho Biotech Germany</v>
          </cell>
          <cell r="C45">
            <v>84831</v>
          </cell>
          <cell r="D45">
            <v>85115</v>
          </cell>
          <cell r="E45">
            <v>-284</v>
          </cell>
          <cell r="F45">
            <v>-0.3</v>
          </cell>
          <cell r="G45">
            <v>-946</v>
          </cell>
          <cell r="H45">
            <v>-1.1000000000000001</v>
          </cell>
          <cell r="I45">
            <v>662</v>
          </cell>
          <cell r="J45">
            <v>0.8</v>
          </cell>
        </row>
        <row r="46">
          <cell r="B46" t="str">
            <v>2356 Ortho Biotech Italy</v>
          </cell>
          <cell r="C46">
            <v>80748</v>
          </cell>
          <cell r="D46">
            <v>79908</v>
          </cell>
          <cell r="E46">
            <v>840</v>
          </cell>
          <cell r="F46">
            <v>1.1000000000000001</v>
          </cell>
          <cell r="G46">
            <v>210</v>
          </cell>
          <cell r="H46">
            <v>0.3</v>
          </cell>
          <cell r="I46">
            <v>630</v>
          </cell>
          <cell r="J46">
            <v>0.8</v>
          </cell>
        </row>
        <row r="47">
          <cell r="B47" t="str">
            <v>2726 Ortho Biotech UK</v>
          </cell>
          <cell r="C47">
            <v>33779</v>
          </cell>
          <cell r="D47">
            <v>35627</v>
          </cell>
          <cell r="E47">
            <v>-1848</v>
          </cell>
          <cell r="F47">
            <v>-5.2</v>
          </cell>
          <cell r="G47">
            <v>-2003</v>
          </cell>
          <cell r="H47">
            <v>-5.6</v>
          </cell>
          <cell r="I47">
            <v>155</v>
          </cell>
          <cell r="J47">
            <v>0.4</v>
          </cell>
        </row>
        <row r="48">
          <cell r="C48" t="str">
            <v>-------------</v>
          </cell>
          <cell r="D48" t="str">
            <v>-------------</v>
          </cell>
          <cell r="E48" t="str">
            <v>-------------</v>
          </cell>
          <cell r="F48" t="str">
            <v>--------</v>
          </cell>
          <cell r="G48" t="str">
            <v>-------------</v>
          </cell>
          <cell r="H48" t="str">
            <v>--------</v>
          </cell>
          <cell r="I48" t="str">
            <v>-------------</v>
          </cell>
          <cell r="J48" t="str">
            <v>--------</v>
          </cell>
        </row>
        <row r="49">
          <cell r="B49" t="str">
            <v>OBI Europe</v>
          </cell>
          <cell r="C49">
            <v>273075</v>
          </cell>
          <cell r="D49">
            <v>272748</v>
          </cell>
          <cell r="E49">
            <v>327</v>
          </cell>
          <cell r="F49">
            <v>0.1</v>
          </cell>
          <cell r="G49">
            <v>-1695</v>
          </cell>
          <cell r="H49">
            <v>-0.6</v>
          </cell>
          <cell r="I49">
            <v>2022</v>
          </cell>
          <cell r="J49">
            <v>0.7</v>
          </cell>
        </row>
        <row r="50">
          <cell r="C50" t="str">
            <v>-------------</v>
          </cell>
          <cell r="D50" t="str">
            <v>-------------</v>
          </cell>
          <cell r="E50" t="str">
            <v>-------------</v>
          </cell>
          <cell r="F50" t="str">
            <v>--------</v>
          </cell>
          <cell r="G50" t="str">
            <v>-------------</v>
          </cell>
          <cell r="H50" t="str">
            <v>--------</v>
          </cell>
          <cell r="I50" t="str">
            <v>-------------</v>
          </cell>
          <cell r="J50" t="str">
            <v>--------</v>
          </cell>
        </row>
        <row r="51">
          <cell r="B51" t="str">
            <v>Total Webb</v>
          </cell>
          <cell r="C51">
            <v>1857695</v>
          </cell>
          <cell r="D51">
            <v>1859640</v>
          </cell>
          <cell r="E51">
            <v>-1945</v>
          </cell>
          <cell r="F51">
            <v>-0.1</v>
          </cell>
          <cell r="G51">
            <v>-4126</v>
          </cell>
          <cell r="H51">
            <v>-0.2</v>
          </cell>
          <cell r="I51">
            <v>2181</v>
          </cell>
          <cell r="J51">
            <v>0.1</v>
          </cell>
        </row>
        <row r="54">
          <cell r="D54" t="str">
            <v>J &amp; J Financia</v>
          </cell>
          <cell r="E54" t="str">
            <v>l Management R</v>
          </cell>
          <cell r="F54" t="str">
            <v>eporting</v>
          </cell>
          <cell r="G54" t="str">
            <v>System</v>
          </cell>
          <cell r="J54" t="str">
            <v>PAGE         2</v>
          </cell>
        </row>
        <row r="55">
          <cell r="D55" t="str">
            <v>Perfor</v>
          </cell>
          <cell r="E55" t="str">
            <v>mance Analysis</v>
          </cell>
          <cell r="F55" t="str">
            <v>Routine</v>
          </cell>
          <cell r="J55" t="str">
            <v>REPORT CC00160A</v>
          </cell>
        </row>
        <row r="56">
          <cell r="C56" t="str">
            <v>O</v>
          </cell>
          <cell r="D56" t="str">
            <v>ption 10 - 2000</v>
          </cell>
          <cell r="E56" t="str">
            <v>00 Net Trade S</v>
          </cell>
          <cell r="F56" t="str">
            <v>ales (Ex</v>
          </cell>
          <cell r="G56" t="str">
            <v>Interco)</v>
          </cell>
          <cell r="J56">
            <v>37446.59375</v>
          </cell>
        </row>
        <row r="57">
          <cell r="D57" t="str">
            <v>JUN 2002 Actua</v>
          </cell>
          <cell r="E57" t="str">
            <v>l vs      JUN</v>
          </cell>
          <cell r="F57" t="str">
            <v>2002 Mid</v>
          </cell>
          <cell r="G57" t="e">
            <v>#NAME?</v>
          </cell>
        </row>
        <row r="58">
          <cell r="D58" t="str">
            <v>26 Week</v>
          </cell>
          <cell r="E58" t="str">
            <v>s Ending June</v>
          </cell>
          <cell r="F58" t="str">
            <v>30, 2002</v>
          </cell>
        </row>
        <row r="60">
          <cell r="C60" t="str">
            <v>Current</v>
          </cell>
          <cell r="D60" t="str">
            <v>Prior</v>
          </cell>
          <cell r="E60" t="e">
            <v>#NAME?</v>
          </cell>
          <cell r="F60" t="str">
            <v>ge------</v>
          </cell>
          <cell r="G60" t="e">
            <v>#NAME?</v>
          </cell>
          <cell r="H60" t="str">
            <v>s--------</v>
          </cell>
          <cell r="I60" t="e">
            <v>#NAME?</v>
          </cell>
          <cell r="J60" t="str">
            <v>y--------</v>
          </cell>
        </row>
        <row r="61">
          <cell r="C61" t="str">
            <v>Period</v>
          </cell>
          <cell r="D61" t="str">
            <v>Period</v>
          </cell>
          <cell r="E61" t="str">
            <v>Amount</v>
          </cell>
          <cell r="F61" t="str">
            <v>%</v>
          </cell>
          <cell r="G61" t="str">
            <v>Amount</v>
          </cell>
          <cell r="H61" t="str">
            <v>%</v>
          </cell>
          <cell r="I61" t="str">
            <v>Amount</v>
          </cell>
          <cell r="J61" t="str">
            <v>%</v>
          </cell>
        </row>
        <row r="62">
          <cell r="C62" t="str">
            <v>-------------</v>
          </cell>
          <cell r="D62" t="str">
            <v>-------------</v>
          </cell>
          <cell r="E62" t="str">
            <v>-------------</v>
          </cell>
          <cell r="F62" t="str">
            <v>--------</v>
          </cell>
          <cell r="G62" t="str">
            <v>-------------</v>
          </cell>
          <cell r="H62" t="str">
            <v>--------</v>
          </cell>
          <cell r="I62" t="str">
            <v>-------------</v>
          </cell>
          <cell r="J62" t="str">
            <v>--------</v>
          </cell>
        </row>
        <row r="64">
          <cell r="B64" t="str">
            <v>3065 Jan-Cil Austria</v>
          </cell>
          <cell r="C64">
            <v>41542</v>
          </cell>
          <cell r="D64">
            <v>40554</v>
          </cell>
          <cell r="E64">
            <v>988</v>
          </cell>
          <cell r="F64">
            <v>2.4</v>
          </cell>
          <cell r="G64">
            <v>664</v>
          </cell>
          <cell r="H64">
            <v>1.6</v>
          </cell>
          <cell r="I64">
            <v>324</v>
          </cell>
          <cell r="J64">
            <v>0.8</v>
          </cell>
        </row>
        <row r="65">
          <cell r="B65" t="str">
            <v>2626 Jan-Cil Denmark</v>
          </cell>
          <cell r="C65">
            <v>12107</v>
          </cell>
          <cell r="D65">
            <v>11873</v>
          </cell>
          <cell r="E65">
            <v>234</v>
          </cell>
          <cell r="F65">
            <v>2</v>
          </cell>
          <cell r="G65">
            <v>138</v>
          </cell>
          <cell r="H65">
            <v>1.2</v>
          </cell>
          <cell r="I65">
            <v>96</v>
          </cell>
          <cell r="J65">
            <v>0.8</v>
          </cell>
        </row>
        <row r="66">
          <cell r="B66" t="str">
            <v>2628 Jan-Cil Finland</v>
          </cell>
          <cell r="C66">
            <v>13112</v>
          </cell>
          <cell r="D66">
            <v>12793</v>
          </cell>
          <cell r="E66">
            <v>319</v>
          </cell>
          <cell r="F66">
            <v>2.5</v>
          </cell>
          <cell r="G66">
            <v>217</v>
          </cell>
          <cell r="H66">
            <v>1.7</v>
          </cell>
          <cell r="I66">
            <v>102</v>
          </cell>
          <cell r="J66">
            <v>0.8</v>
          </cell>
        </row>
        <row r="67">
          <cell r="B67" t="str">
            <v>2265 Jan-Cil Germany</v>
          </cell>
          <cell r="C67">
            <v>135481</v>
          </cell>
          <cell r="D67">
            <v>139061</v>
          </cell>
          <cell r="E67">
            <v>-3580</v>
          </cell>
          <cell r="F67">
            <v>-2.6</v>
          </cell>
          <cell r="G67">
            <v>-4638</v>
          </cell>
          <cell r="H67">
            <v>-3.3</v>
          </cell>
          <cell r="I67">
            <v>1058</v>
          </cell>
          <cell r="J67">
            <v>0.8</v>
          </cell>
        </row>
        <row r="68">
          <cell r="B68" t="str">
            <v>2315 Jan-Cil Greece</v>
          </cell>
          <cell r="C68">
            <v>69944</v>
          </cell>
          <cell r="D68">
            <v>70729</v>
          </cell>
          <cell r="E68">
            <v>-785</v>
          </cell>
          <cell r="F68">
            <v>-1.1000000000000001</v>
          </cell>
          <cell r="G68">
            <v>-1331</v>
          </cell>
          <cell r="H68">
            <v>-1.9</v>
          </cell>
          <cell r="I68">
            <v>546</v>
          </cell>
          <cell r="J68">
            <v>0.8</v>
          </cell>
        </row>
        <row r="69">
          <cell r="B69" t="str">
            <v>2355 Jan-Cil Italy</v>
          </cell>
          <cell r="C69">
            <v>90967</v>
          </cell>
          <cell r="D69">
            <v>96235</v>
          </cell>
          <cell r="E69">
            <v>-5268</v>
          </cell>
          <cell r="F69">
            <v>-5.5</v>
          </cell>
          <cell r="G69">
            <v>-5978</v>
          </cell>
          <cell r="H69">
            <v>-6.2</v>
          </cell>
          <cell r="I69">
            <v>710</v>
          </cell>
          <cell r="J69">
            <v>0.7</v>
          </cell>
        </row>
        <row r="70">
          <cell r="B70" t="str">
            <v>2627 Jan-Cil Norway</v>
          </cell>
          <cell r="C70">
            <v>9248</v>
          </cell>
          <cell r="D70">
            <v>9139</v>
          </cell>
          <cell r="E70">
            <v>109</v>
          </cell>
          <cell r="F70">
            <v>1.2</v>
          </cell>
          <cell r="G70">
            <v>21</v>
          </cell>
          <cell r="H70">
            <v>0.2</v>
          </cell>
          <cell r="I70">
            <v>88</v>
          </cell>
          <cell r="J70">
            <v>1</v>
          </cell>
        </row>
        <row r="71">
          <cell r="B71" t="str">
            <v>4386 Jan-Cil Poland</v>
          </cell>
          <cell r="C71">
            <v>40553</v>
          </cell>
          <cell r="D71">
            <v>43286</v>
          </cell>
          <cell r="E71">
            <v>-2733</v>
          </cell>
          <cell r="F71">
            <v>-6.3</v>
          </cell>
          <cell r="G71">
            <v>-2814</v>
          </cell>
          <cell r="H71">
            <v>-6.5</v>
          </cell>
          <cell r="I71">
            <v>81</v>
          </cell>
          <cell r="J71">
            <v>0.2</v>
          </cell>
        </row>
        <row r="72">
          <cell r="B72" t="str">
            <v>2625 Jan-Cil Sweden</v>
          </cell>
          <cell r="C72">
            <v>32056</v>
          </cell>
          <cell r="D72">
            <v>31803</v>
          </cell>
          <cell r="E72">
            <v>253</v>
          </cell>
          <cell r="F72">
            <v>0.8</v>
          </cell>
          <cell r="G72">
            <v>1</v>
          </cell>
          <cell r="H72" t="str">
            <v>-</v>
          </cell>
          <cell r="I72">
            <v>252</v>
          </cell>
          <cell r="J72">
            <v>0.8</v>
          </cell>
        </row>
        <row r="73">
          <cell r="B73" t="str">
            <v>2655 Jan-Cil Switzerland</v>
          </cell>
          <cell r="C73">
            <v>29672</v>
          </cell>
          <cell r="D73">
            <v>30506</v>
          </cell>
          <cell r="E73">
            <v>-834</v>
          </cell>
          <cell r="F73">
            <v>-2.7</v>
          </cell>
          <cell r="G73">
            <v>-999</v>
          </cell>
          <cell r="H73">
            <v>-3.3</v>
          </cell>
          <cell r="I73">
            <v>165</v>
          </cell>
          <cell r="J73">
            <v>0.5</v>
          </cell>
        </row>
        <row r="74">
          <cell r="C74" t="str">
            <v>-------------</v>
          </cell>
          <cell r="D74" t="str">
            <v>-------------</v>
          </cell>
          <cell r="E74" t="str">
            <v>-------------</v>
          </cell>
          <cell r="F74" t="str">
            <v>--------</v>
          </cell>
          <cell r="G74" t="str">
            <v>-------------</v>
          </cell>
          <cell r="H74" t="str">
            <v>--------</v>
          </cell>
          <cell r="I74" t="str">
            <v>-------------</v>
          </cell>
          <cell r="J74" t="str">
            <v>--------</v>
          </cell>
        </row>
        <row r="75">
          <cell r="B75" t="str">
            <v>W. Eur Cermak</v>
          </cell>
          <cell r="C75">
            <v>474682</v>
          </cell>
          <cell r="D75">
            <v>485979</v>
          </cell>
          <cell r="E75">
            <v>-11297</v>
          </cell>
          <cell r="F75">
            <v>-2.2999999999999998</v>
          </cell>
          <cell r="G75">
            <v>-14719</v>
          </cell>
          <cell r="H75">
            <v>-3</v>
          </cell>
          <cell r="I75">
            <v>3422</v>
          </cell>
          <cell r="J75">
            <v>0.7</v>
          </cell>
        </row>
        <row r="77">
          <cell r="B77" t="str">
            <v>2126 Jan-Cil Czech Republic</v>
          </cell>
          <cell r="C77">
            <v>13531</v>
          </cell>
          <cell r="D77">
            <v>13337</v>
          </cell>
          <cell r="E77">
            <v>194</v>
          </cell>
          <cell r="F77">
            <v>1.5</v>
          </cell>
          <cell r="G77">
            <v>44</v>
          </cell>
          <cell r="H77">
            <v>0.3</v>
          </cell>
          <cell r="I77">
            <v>150</v>
          </cell>
          <cell r="J77">
            <v>1.1000000000000001</v>
          </cell>
        </row>
        <row r="78">
          <cell r="B78" t="str">
            <v>2135 Jan-Cil E Europe</v>
          </cell>
          <cell r="C78">
            <v>58066</v>
          </cell>
          <cell r="D78">
            <v>55195</v>
          </cell>
          <cell r="E78">
            <v>2871</v>
          </cell>
          <cell r="F78">
            <v>5.2</v>
          </cell>
          <cell r="G78">
            <v>2417</v>
          </cell>
          <cell r="H78">
            <v>4.4000000000000004</v>
          </cell>
          <cell r="I78">
            <v>454</v>
          </cell>
          <cell r="J78">
            <v>0.8</v>
          </cell>
        </row>
        <row r="79">
          <cell r="B79" t="str">
            <v>2326 Jan-Cil Hungary</v>
          </cell>
          <cell r="C79">
            <v>12508</v>
          </cell>
          <cell r="D79">
            <v>12017</v>
          </cell>
          <cell r="E79">
            <v>491</v>
          </cell>
          <cell r="F79">
            <v>4.0999999999999996</v>
          </cell>
          <cell r="G79">
            <v>398</v>
          </cell>
          <cell r="H79">
            <v>3.3</v>
          </cell>
          <cell r="I79">
            <v>93</v>
          </cell>
          <cell r="J79">
            <v>0.8</v>
          </cell>
        </row>
        <row r="80">
          <cell r="C80" t="str">
            <v>-------------</v>
          </cell>
          <cell r="D80" t="str">
            <v>-------------</v>
          </cell>
          <cell r="E80" t="str">
            <v>-------------</v>
          </cell>
          <cell r="F80" t="str">
            <v>--------</v>
          </cell>
          <cell r="G80" t="str">
            <v>-------------</v>
          </cell>
          <cell r="H80" t="str">
            <v>--------</v>
          </cell>
          <cell r="I80" t="str">
            <v>-------------</v>
          </cell>
          <cell r="J80" t="str">
            <v>--------</v>
          </cell>
        </row>
        <row r="81">
          <cell r="B81" t="str">
            <v>E. Eur Cermak</v>
          </cell>
          <cell r="C81">
            <v>84105</v>
          </cell>
          <cell r="D81">
            <v>80549</v>
          </cell>
          <cell r="E81">
            <v>3556</v>
          </cell>
          <cell r="F81">
            <v>4.4000000000000004</v>
          </cell>
          <cell r="G81">
            <v>2859</v>
          </cell>
          <cell r="H81">
            <v>3.5</v>
          </cell>
          <cell r="I81">
            <v>697</v>
          </cell>
          <cell r="J81">
            <v>0.9</v>
          </cell>
        </row>
        <row r="82">
          <cell r="C82" t="str">
            <v>-------------</v>
          </cell>
          <cell r="D82" t="str">
            <v>-------------</v>
          </cell>
          <cell r="E82" t="str">
            <v>-------------</v>
          </cell>
          <cell r="F82" t="str">
            <v>--------</v>
          </cell>
          <cell r="G82" t="str">
            <v>-------------</v>
          </cell>
          <cell r="H82" t="str">
            <v>--------</v>
          </cell>
          <cell r="I82" t="str">
            <v>-------------</v>
          </cell>
          <cell r="J82" t="str">
            <v>--------</v>
          </cell>
        </row>
        <row r="83">
          <cell r="B83" t="str">
            <v>Total Cermak</v>
          </cell>
          <cell r="C83">
            <v>558787</v>
          </cell>
          <cell r="D83">
            <v>566528</v>
          </cell>
          <cell r="E83">
            <v>-7741</v>
          </cell>
          <cell r="F83">
            <v>-1.4</v>
          </cell>
          <cell r="G83">
            <v>-11860</v>
          </cell>
          <cell r="H83">
            <v>-2.1</v>
          </cell>
          <cell r="I83">
            <v>4119</v>
          </cell>
          <cell r="J83">
            <v>0.7</v>
          </cell>
        </row>
        <row r="85">
          <cell r="B85" t="str">
            <v>3095 Jan-Cil Belgium</v>
          </cell>
          <cell r="C85">
            <v>77901</v>
          </cell>
          <cell r="D85">
            <v>78560</v>
          </cell>
          <cell r="E85">
            <v>-659</v>
          </cell>
          <cell r="F85">
            <v>-0.8</v>
          </cell>
          <cell r="G85">
            <v>-1266</v>
          </cell>
          <cell r="H85">
            <v>-1.6</v>
          </cell>
          <cell r="I85">
            <v>607</v>
          </cell>
          <cell r="J85">
            <v>0.8</v>
          </cell>
        </row>
        <row r="86">
          <cell r="B86" t="str">
            <v>3535 Jan-Cil France</v>
          </cell>
          <cell r="C86">
            <v>209882</v>
          </cell>
          <cell r="D86">
            <v>208604</v>
          </cell>
          <cell r="E86">
            <v>1278</v>
          </cell>
          <cell r="F86">
            <v>0.6</v>
          </cell>
          <cell r="G86">
            <v>-360</v>
          </cell>
          <cell r="H86">
            <v>-0.2</v>
          </cell>
          <cell r="I86">
            <v>1638</v>
          </cell>
          <cell r="J86">
            <v>0.8</v>
          </cell>
        </row>
        <row r="87">
          <cell r="B87" t="str">
            <v>4250 Jan-Cil Holland</v>
          </cell>
          <cell r="C87">
            <v>47520</v>
          </cell>
          <cell r="D87">
            <v>48561</v>
          </cell>
          <cell r="E87">
            <v>-1041</v>
          </cell>
          <cell r="F87">
            <v>-2.1</v>
          </cell>
          <cell r="G87">
            <v>-1411</v>
          </cell>
          <cell r="H87">
            <v>-2.9</v>
          </cell>
          <cell r="I87">
            <v>370</v>
          </cell>
          <cell r="J87">
            <v>0.8</v>
          </cell>
        </row>
        <row r="88">
          <cell r="B88" t="str">
            <v>2575 Jan-Cil Portugal</v>
          </cell>
          <cell r="C88">
            <v>27252</v>
          </cell>
          <cell r="D88">
            <v>27892</v>
          </cell>
          <cell r="E88">
            <v>-640</v>
          </cell>
          <cell r="F88">
            <v>-2.2999999999999998</v>
          </cell>
          <cell r="G88">
            <v>-853</v>
          </cell>
          <cell r="H88">
            <v>-3.1</v>
          </cell>
          <cell r="I88">
            <v>213</v>
          </cell>
          <cell r="J88">
            <v>0.8</v>
          </cell>
        </row>
        <row r="89">
          <cell r="B89" t="str">
            <v>2605 Jan-Cil Spain</v>
          </cell>
          <cell r="C89">
            <v>117171</v>
          </cell>
          <cell r="D89">
            <v>112682</v>
          </cell>
          <cell r="E89">
            <v>4489</v>
          </cell>
          <cell r="F89">
            <v>4</v>
          </cell>
          <cell r="G89">
            <v>3575</v>
          </cell>
          <cell r="H89">
            <v>3.2</v>
          </cell>
          <cell r="I89">
            <v>914</v>
          </cell>
          <cell r="J89">
            <v>0.8</v>
          </cell>
        </row>
        <row r="90">
          <cell r="B90" t="str">
            <v>2725 Jan-Cil UK</v>
          </cell>
          <cell r="C90">
            <v>103513</v>
          </cell>
          <cell r="D90">
            <v>103208</v>
          </cell>
          <cell r="E90">
            <v>305</v>
          </cell>
          <cell r="F90">
            <v>0.3</v>
          </cell>
          <cell r="G90">
            <v>-168</v>
          </cell>
          <cell r="H90">
            <v>-0.2</v>
          </cell>
          <cell r="I90">
            <v>473</v>
          </cell>
          <cell r="J90">
            <v>0.5</v>
          </cell>
        </row>
        <row r="91">
          <cell r="C91" t="str">
            <v>-------------</v>
          </cell>
          <cell r="D91" t="str">
            <v>-------------</v>
          </cell>
          <cell r="E91" t="str">
            <v>-------------</v>
          </cell>
          <cell r="F91" t="str">
            <v>--------</v>
          </cell>
          <cell r="G91" t="str">
            <v>-------------</v>
          </cell>
          <cell r="H91" t="str">
            <v>--------</v>
          </cell>
          <cell r="I91" t="str">
            <v>-------------</v>
          </cell>
          <cell r="J91" t="str">
            <v>--------</v>
          </cell>
        </row>
        <row r="92">
          <cell r="B92" t="str">
            <v>W. Eur Verbeeck</v>
          </cell>
          <cell r="C92">
            <v>583239</v>
          </cell>
          <cell r="D92">
            <v>579507</v>
          </cell>
          <cell r="E92">
            <v>3732</v>
          </cell>
          <cell r="F92">
            <v>0.6</v>
          </cell>
          <cell r="G92">
            <v>-484</v>
          </cell>
          <cell r="H92">
            <v>-0.1</v>
          </cell>
          <cell r="I92">
            <v>4216</v>
          </cell>
          <cell r="J92">
            <v>0.7</v>
          </cell>
        </row>
        <row r="94">
          <cell r="B94" t="str">
            <v>3507 Jan-Cil Egypt</v>
          </cell>
          <cell r="C94">
            <v>2481</v>
          </cell>
          <cell r="D94">
            <v>2409</v>
          </cell>
          <cell r="E94">
            <v>72</v>
          </cell>
          <cell r="F94">
            <v>3</v>
          </cell>
          <cell r="G94">
            <v>72</v>
          </cell>
          <cell r="H94">
            <v>3</v>
          </cell>
          <cell r="I94" t="str">
            <v>-</v>
          </cell>
          <cell r="J94" t="str">
            <v>-</v>
          </cell>
        </row>
        <row r="95">
          <cell r="B95" t="str">
            <v>4967 Jan-Cil Israel</v>
          </cell>
          <cell r="C95">
            <v>5475</v>
          </cell>
          <cell r="D95">
            <v>5414</v>
          </cell>
          <cell r="E95">
            <v>61</v>
          </cell>
          <cell r="F95">
            <v>1.1000000000000001</v>
          </cell>
          <cell r="G95">
            <v>60</v>
          </cell>
          <cell r="H95">
            <v>1.1000000000000001</v>
          </cell>
          <cell r="I95">
            <v>1</v>
          </cell>
          <cell r="J95" t="str">
            <v>-</v>
          </cell>
        </row>
        <row r="96">
          <cell r="B96" t="str">
            <v>4720 Jan-Cil ME/W Africa</v>
          </cell>
          <cell r="C96">
            <v>87937</v>
          </cell>
          <cell r="D96">
            <v>77888</v>
          </cell>
          <cell r="E96">
            <v>10049</v>
          </cell>
          <cell r="F96">
            <v>12.9</v>
          </cell>
          <cell r="G96">
            <v>9363</v>
          </cell>
          <cell r="H96">
            <v>12</v>
          </cell>
          <cell r="I96">
            <v>686</v>
          </cell>
          <cell r="J96">
            <v>0.9</v>
          </cell>
        </row>
        <row r="97">
          <cell r="B97" t="str">
            <v>2547 Jan-Cil Pakistan</v>
          </cell>
          <cell r="C97">
            <v>3924</v>
          </cell>
          <cell r="D97">
            <v>3880</v>
          </cell>
          <cell r="E97">
            <v>44</v>
          </cell>
          <cell r="F97">
            <v>1.1000000000000001</v>
          </cell>
          <cell r="G97">
            <v>44</v>
          </cell>
          <cell r="H97">
            <v>1.1000000000000001</v>
          </cell>
          <cell r="I97" t="str">
            <v>-</v>
          </cell>
          <cell r="J97" t="str">
            <v>-</v>
          </cell>
        </row>
        <row r="98">
          <cell r="B98" t="str">
            <v>4510 Jan-Cil So. Africa</v>
          </cell>
          <cell r="C98">
            <v>14857</v>
          </cell>
          <cell r="D98">
            <v>13957</v>
          </cell>
          <cell r="E98">
            <v>900</v>
          </cell>
          <cell r="F98">
            <v>6.4</v>
          </cell>
          <cell r="G98">
            <v>917</v>
          </cell>
          <cell r="H98">
            <v>6.6</v>
          </cell>
          <cell r="I98">
            <v>-17</v>
          </cell>
          <cell r="J98">
            <v>-0.1</v>
          </cell>
        </row>
        <row r="99">
          <cell r="B99" t="str">
            <v>2697 Jan-Cil Turkey</v>
          </cell>
          <cell r="C99">
            <v>9884</v>
          </cell>
          <cell r="D99">
            <v>9537</v>
          </cell>
          <cell r="E99">
            <v>347</v>
          </cell>
          <cell r="F99">
            <v>3.6</v>
          </cell>
          <cell r="G99">
            <v>347</v>
          </cell>
          <cell r="H99">
            <v>3.6</v>
          </cell>
          <cell r="I99" t="str">
            <v>-</v>
          </cell>
          <cell r="J99" t="str">
            <v>-</v>
          </cell>
        </row>
        <row r="100">
          <cell r="C100" t="str">
            <v>-------------</v>
          </cell>
          <cell r="D100" t="str">
            <v>-------------</v>
          </cell>
          <cell r="E100" t="str">
            <v>-------------</v>
          </cell>
          <cell r="F100" t="str">
            <v>--------</v>
          </cell>
          <cell r="G100" t="str">
            <v>-------------</v>
          </cell>
          <cell r="H100" t="str">
            <v>--------</v>
          </cell>
          <cell r="I100" t="str">
            <v>-------------</v>
          </cell>
          <cell r="J100" t="str">
            <v>--------</v>
          </cell>
        </row>
        <row r="101">
          <cell r="B101" t="str">
            <v>MEWAfr Verbeeck</v>
          </cell>
          <cell r="C101">
            <v>124558</v>
          </cell>
          <cell r="D101">
            <v>113085</v>
          </cell>
          <cell r="E101">
            <v>11473</v>
          </cell>
          <cell r="F101">
            <v>10.1</v>
          </cell>
          <cell r="G101">
            <v>10803</v>
          </cell>
          <cell r="H101">
            <v>9.6</v>
          </cell>
          <cell r="I101">
            <v>670</v>
          </cell>
          <cell r="J101">
            <v>0.6</v>
          </cell>
        </row>
        <row r="102">
          <cell r="C102" t="str">
            <v>-------------</v>
          </cell>
          <cell r="D102" t="str">
            <v>-------------</v>
          </cell>
          <cell r="E102" t="str">
            <v>-------------</v>
          </cell>
          <cell r="F102" t="str">
            <v>--------</v>
          </cell>
          <cell r="G102" t="str">
            <v>-------------</v>
          </cell>
          <cell r="H102" t="str">
            <v>--------</v>
          </cell>
          <cell r="I102" t="str">
            <v>-------------</v>
          </cell>
          <cell r="J102" t="str">
            <v>--------</v>
          </cell>
        </row>
        <row r="103">
          <cell r="B103" t="str">
            <v>Total Verbeeck</v>
          </cell>
          <cell r="C103">
            <v>707797</v>
          </cell>
          <cell r="D103">
            <v>692592</v>
          </cell>
          <cell r="E103">
            <v>15205</v>
          </cell>
          <cell r="F103">
            <v>2.2000000000000002</v>
          </cell>
          <cell r="G103">
            <v>10319</v>
          </cell>
          <cell r="H103">
            <v>1.5</v>
          </cell>
          <cell r="I103">
            <v>4886</v>
          </cell>
          <cell r="J103">
            <v>0.7</v>
          </cell>
        </row>
        <row r="104">
          <cell r="C104" t="str">
            <v>-------------</v>
          </cell>
          <cell r="D104" t="str">
            <v>-------------</v>
          </cell>
          <cell r="E104" t="str">
            <v>-------------</v>
          </cell>
          <cell r="F104" t="str">
            <v>--------</v>
          </cell>
          <cell r="G104" t="str">
            <v>-------------</v>
          </cell>
          <cell r="H104" t="str">
            <v>--------</v>
          </cell>
          <cell r="I104" t="str">
            <v>-------------</v>
          </cell>
          <cell r="J104" t="str">
            <v>--------</v>
          </cell>
        </row>
        <row r="105">
          <cell r="B105" t="str">
            <v>Total Norton</v>
          </cell>
          <cell r="C105">
            <v>1266584</v>
          </cell>
          <cell r="D105">
            <v>1259120</v>
          </cell>
          <cell r="E105">
            <v>7464</v>
          </cell>
          <cell r="F105">
            <v>0.6</v>
          </cell>
          <cell r="G105">
            <v>-1541</v>
          </cell>
          <cell r="H105">
            <v>-0.1</v>
          </cell>
          <cell r="I105">
            <v>9005</v>
          </cell>
          <cell r="J105">
            <v>0.7</v>
          </cell>
        </row>
        <row r="107">
          <cell r="B107" t="str">
            <v>2860 Jan-Cil Argentina</v>
          </cell>
          <cell r="C107">
            <v>9221</v>
          </cell>
          <cell r="D107">
            <v>10064</v>
          </cell>
          <cell r="E107">
            <v>-843</v>
          </cell>
          <cell r="F107">
            <v>-8.4</v>
          </cell>
          <cell r="G107">
            <v>-778</v>
          </cell>
          <cell r="H107">
            <v>-7.7</v>
          </cell>
          <cell r="I107">
            <v>-65</v>
          </cell>
          <cell r="J107">
            <v>-0.6</v>
          </cell>
        </row>
        <row r="108">
          <cell r="B108" t="str">
            <v>3160 Jan-Cil Brazil</v>
          </cell>
          <cell r="C108">
            <v>56596</v>
          </cell>
          <cell r="D108">
            <v>56975</v>
          </cell>
          <cell r="E108">
            <v>-379</v>
          </cell>
          <cell r="F108">
            <v>-0.7</v>
          </cell>
          <cell r="G108">
            <v>346</v>
          </cell>
          <cell r="H108">
            <v>0.6</v>
          </cell>
          <cell r="I108">
            <v>-725</v>
          </cell>
          <cell r="J108">
            <v>-1.3</v>
          </cell>
        </row>
        <row r="109">
          <cell r="B109" t="str">
            <v>2117 Jan-Cil Colombia</v>
          </cell>
          <cell r="C109">
            <v>5442</v>
          </cell>
          <cell r="D109">
            <v>5845</v>
          </cell>
          <cell r="E109">
            <v>-403</v>
          </cell>
          <cell r="F109">
            <v>-6.9</v>
          </cell>
          <cell r="G109">
            <v>-393</v>
          </cell>
          <cell r="H109">
            <v>-6.7</v>
          </cell>
          <cell r="I109">
            <v>-10</v>
          </cell>
          <cell r="J109">
            <v>-0.2</v>
          </cell>
        </row>
        <row r="110">
          <cell r="B110" t="str">
            <v>2490 Janssen Cilag Mexico</v>
          </cell>
          <cell r="C110">
            <v>118579</v>
          </cell>
          <cell r="D110">
            <v>116937</v>
          </cell>
          <cell r="E110">
            <v>1642</v>
          </cell>
          <cell r="F110">
            <v>1.4</v>
          </cell>
          <cell r="G110">
            <v>2174</v>
          </cell>
          <cell r="H110">
            <v>1.9</v>
          </cell>
          <cell r="I110">
            <v>-532</v>
          </cell>
          <cell r="J110">
            <v>-0.5</v>
          </cell>
        </row>
        <row r="111">
          <cell r="B111" t="str">
            <v>5252 Jan-Cil Venezuela</v>
          </cell>
          <cell r="C111">
            <v>9465</v>
          </cell>
          <cell r="D111">
            <v>9358</v>
          </cell>
          <cell r="E111">
            <v>107</v>
          </cell>
          <cell r="F111">
            <v>1.1000000000000001</v>
          </cell>
          <cell r="G111">
            <v>107</v>
          </cell>
          <cell r="H111">
            <v>1.1000000000000001</v>
          </cell>
          <cell r="I111" t="str">
            <v>-</v>
          </cell>
          <cell r="J111" t="str">
            <v>-</v>
          </cell>
        </row>
        <row r="112">
          <cell r="C112" t="str">
            <v>-------------</v>
          </cell>
          <cell r="D112" t="str">
            <v>-------------</v>
          </cell>
          <cell r="E112" t="str">
            <v>-------------</v>
          </cell>
          <cell r="F112" t="str">
            <v>--------</v>
          </cell>
          <cell r="G112" t="str">
            <v>-------------</v>
          </cell>
          <cell r="H112" t="str">
            <v>--------</v>
          </cell>
          <cell r="I112" t="str">
            <v>-------------</v>
          </cell>
          <cell r="J112" t="str">
            <v>--------</v>
          </cell>
        </row>
        <row r="113">
          <cell r="B113" t="str">
            <v>Total Latin Am.</v>
          </cell>
          <cell r="C113">
            <v>199303</v>
          </cell>
          <cell r="D113">
            <v>199179</v>
          </cell>
          <cell r="E113">
            <v>124</v>
          </cell>
          <cell r="F113">
            <v>0.1</v>
          </cell>
          <cell r="G113">
            <v>1457</v>
          </cell>
          <cell r="H113">
            <v>0.7</v>
          </cell>
          <cell r="I113">
            <v>-1333</v>
          </cell>
          <cell r="J113">
            <v>-0.7</v>
          </cell>
        </row>
        <row r="116">
          <cell r="D116" t="str">
            <v>J &amp; J Financia</v>
          </cell>
          <cell r="E116" t="str">
            <v>l Management R</v>
          </cell>
          <cell r="F116" t="str">
            <v>eporting</v>
          </cell>
          <cell r="G116" t="str">
            <v>System</v>
          </cell>
          <cell r="J116" t="str">
            <v>PAGE         3</v>
          </cell>
        </row>
        <row r="117">
          <cell r="D117" t="str">
            <v>Perfor</v>
          </cell>
          <cell r="E117" t="str">
            <v>mance Analysis</v>
          </cell>
          <cell r="F117" t="str">
            <v>Routine</v>
          </cell>
          <cell r="J117" t="str">
            <v>REPORT CC00160A</v>
          </cell>
        </row>
        <row r="118">
          <cell r="C118" t="str">
            <v>O</v>
          </cell>
          <cell r="D118" t="str">
            <v>ption 10 - 2000</v>
          </cell>
          <cell r="E118" t="str">
            <v>00 Net Trade S</v>
          </cell>
          <cell r="F118" t="str">
            <v>ales (Ex</v>
          </cell>
          <cell r="G118" t="str">
            <v>Interco)</v>
          </cell>
          <cell r="J118">
            <v>37446.59375</v>
          </cell>
        </row>
        <row r="119">
          <cell r="D119" t="str">
            <v>JUN 2002 Actua</v>
          </cell>
          <cell r="E119" t="str">
            <v>l vs      JUN</v>
          </cell>
          <cell r="F119" t="str">
            <v>2002 Mid</v>
          </cell>
          <cell r="G119" t="e">
            <v>#NAME?</v>
          </cell>
        </row>
        <row r="120">
          <cell r="D120" t="str">
            <v>26 Week</v>
          </cell>
          <cell r="E120" t="str">
            <v>s Ending June</v>
          </cell>
          <cell r="F120" t="str">
            <v>30, 2002</v>
          </cell>
        </row>
        <row r="122">
          <cell r="C122" t="str">
            <v>Current</v>
          </cell>
          <cell r="D122" t="str">
            <v>Prior</v>
          </cell>
          <cell r="E122" t="e">
            <v>#NAME?</v>
          </cell>
          <cell r="F122" t="str">
            <v>ge------</v>
          </cell>
          <cell r="G122" t="e">
            <v>#NAME?</v>
          </cell>
          <cell r="H122" t="str">
            <v>s--------</v>
          </cell>
          <cell r="I122" t="e">
            <v>#NAME?</v>
          </cell>
          <cell r="J122" t="str">
            <v>y--------</v>
          </cell>
        </row>
        <row r="123">
          <cell r="C123" t="str">
            <v>Period</v>
          </cell>
          <cell r="D123" t="str">
            <v>Period</v>
          </cell>
          <cell r="E123" t="str">
            <v>Amount</v>
          </cell>
          <cell r="F123" t="str">
            <v>%</v>
          </cell>
          <cell r="G123" t="str">
            <v>Amount</v>
          </cell>
          <cell r="H123" t="str">
            <v>%</v>
          </cell>
          <cell r="I123" t="str">
            <v>Amount</v>
          </cell>
          <cell r="J123" t="str">
            <v>%</v>
          </cell>
        </row>
        <row r="124">
          <cell r="C124" t="str">
            <v>-------------</v>
          </cell>
          <cell r="D124" t="str">
            <v>-------------</v>
          </cell>
          <cell r="E124" t="str">
            <v>-------------</v>
          </cell>
          <cell r="F124" t="str">
            <v>--------</v>
          </cell>
          <cell r="G124" t="str">
            <v>-------------</v>
          </cell>
          <cell r="H124" t="str">
            <v>--------</v>
          </cell>
          <cell r="I124" t="str">
            <v>-------------</v>
          </cell>
          <cell r="J124" t="str">
            <v>--------</v>
          </cell>
        </row>
        <row r="126">
          <cell r="B126" t="str">
            <v>2380 Janssen Kyowa Japan</v>
          </cell>
          <cell r="C126">
            <v>211807</v>
          </cell>
          <cell r="D126">
            <v>213655</v>
          </cell>
          <cell r="E126">
            <v>-1848</v>
          </cell>
          <cell r="F126">
            <v>-0.9</v>
          </cell>
          <cell r="G126">
            <v>-2491</v>
          </cell>
          <cell r="H126">
            <v>-1.2</v>
          </cell>
          <cell r="I126">
            <v>643</v>
          </cell>
          <cell r="J126">
            <v>0.3</v>
          </cell>
        </row>
        <row r="127">
          <cell r="B127" t="str">
            <v>2400 Jan-Cil K.K. Japan</v>
          </cell>
          <cell r="C127" t="str">
            <v>--</v>
          </cell>
          <cell r="D127" t="str">
            <v>--</v>
          </cell>
          <cell r="E127" t="str">
            <v>-</v>
          </cell>
          <cell r="F127" t="str">
            <v>-</v>
          </cell>
          <cell r="G127" t="str">
            <v>-</v>
          </cell>
          <cell r="H127" t="str">
            <v>-</v>
          </cell>
          <cell r="I127" t="str">
            <v>-</v>
          </cell>
          <cell r="J127" t="str">
            <v>-</v>
          </cell>
        </row>
        <row r="128">
          <cell r="C128" t="str">
            <v>-------------</v>
          </cell>
          <cell r="D128" t="str">
            <v>-------------</v>
          </cell>
          <cell r="E128" t="str">
            <v>-------------</v>
          </cell>
          <cell r="F128" t="str">
            <v>--------</v>
          </cell>
          <cell r="G128" t="str">
            <v>-------------</v>
          </cell>
          <cell r="H128" t="str">
            <v>--------</v>
          </cell>
          <cell r="I128" t="str">
            <v>-------------</v>
          </cell>
          <cell r="J128" t="str">
            <v>--------</v>
          </cell>
        </row>
        <row r="129">
          <cell r="B129" t="str">
            <v>Total Japan</v>
          </cell>
          <cell r="C129">
            <v>211807</v>
          </cell>
          <cell r="D129">
            <v>213655</v>
          </cell>
          <cell r="E129">
            <v>-1848</v>
          </cell>
          <cell r="F129">
            <v>-0.9</v>
          </cell>
          <cell r="G129">
            <v>-2491</v>
          </cell>
          <cell r="H129">
            <v>-1.2</v>
          </cell>
          <cell r="I129">
            <v>643</v>
          </cell>
          <cell r="J129">
            <v>0.3</v>
          </cell>
        </row>
        <row r="131">
          <cell r="B131" t="str">
            <v>3450 Janssen China</v>
          </cell>
          <cell r="C131">
            <v>141904</v>
          </cell>
          <cell r="D131">
            <v>136410</v>
          </cell>
          <cell r="E131">
            <v>5494</v>
          </cell>
          <cell r="F131">
            <v>4</v>
          </cell>
          <cell r="G131">
            <v>5493</v>
          </cell>
          <cell r="H131">
            <v>4</v>
          </cell>
          <cell r="I131">
            <v>1</v>
          </cell>
          <cell r="J131" t="str">
            <v>-</v>
          </cell>
        </row>
        <row r="132">
          <cell r="B132" t="str">
            <v>2010 Jan-Cil Australia</v>
          </cell>
          <cell r="C132">
            <v>48093</v>
          </cell>
          <cell r="D132">
            <v>47954</v>
          </cell>
          <cell r="E132">
            <v>139</v>
          </cell>
          <cell r="F132">
            <v>0.3</v>
          </cell>
          <cell r="G132">
            <v>-30</v>
          </cell>
          <cell r="H132">
            <v>-0.1</v>
          </cell>
          <cell r="I132">
            <v>169</v>
          </cell>
          <cell r="J132">
            <v>0.4</v>
          </cell>
        </row>
        <row r="133">
          <cell r="B133" t="str">
            <v>3840 Jan-Cil Hong Kong</v>
          </cell>
          <cell r="C133">
            <v>5704</v>
          </cell>
          <cell r="D133">
            <v>5704</v>
          </cell>
          <cell r="E133" t="str">
            <v>-</v>
          </cell>
          <cell r="F133" t="str">
            <v>-</v>
          </cell>
          <cell r="G133" t="str">
            <v>-</v>
          </cell>
          <cell r="H133" t="str">
            <v>-</v>
          </cell>
          <cell r="I133" t="str">
            <v>-</v>
          </cell>
          <cell r="J133" t="str">
            <v>-</v>
          </cell>
        </row>
        <row r="134">
          <cell r="B134" t="str">
            <v>3873 Jan-Cil India</v>
          </cell>
          <cell r="C134">
            <v>11437</v>
          </cell>
          <cell r="D134">
            <v>11801</v>
          </cell>
          <cell r="E134">
            <v>-364</v>
          </cell>
          <cell r="F134">
            <v>-3.1</v>
          </cell>
          <cell r="G134">
            <v>-368</v>
          </cell>
          <cell r="H134">
            <v>-3.1</v>
          </cell>
          <cell r="I134">
            <v>4</v>
          </cell>
          <cell r="J134" t="str">
            <v>-</v>
          </cell>
        </row>
        <row r="135">
          <cell r="B135" t="str">
            <v>2440 Jan-Cil Korea</v>
          </cell>
          <cell r="C135">
            <v>46193</v>
          </cell>
          <cell r="D135">
            <v>45926</v>
          </cell>
          <cell r="E135">
            <v>267</v>
          </cell>
          <cell r="F135">
            <v>0.6</v>
          </cell>
          <cell r="G135">
            <v>123</v>
          </cell>
          <cell r="H135">
            <v>0.3</v>
          </cell>
          <cell r="I135">
            <v>144</v>
          </cell>
          <cell r="J135">
            <v>0.3</v>
          </cell>
        </row>
        <row r="136">
          <cell r="B136" t="str">
            <v>4350 Jan-Cil Philippines</v>
          </cell>
          <cell r="C136">
            <v>9056</v>
          </cell>
          <cell r="D136">
            <v>9303</v>
          </cell>
          <cell r="E136">
            <v>-247</v>
          </cell>
          <cell r="F136">
            <v>-2.7</v>
          </cell>
          <cell r="G136">
            <v>-232</v>
          </cell>
          <cell r="H136">
            <v>-2.5</v>
          </cell>
          <cell r="I136">
            <v>-15</v>
          </cell>
          <cell r="J136">
            <v>-0.2</v>
          </cell>
        </row>
        <row r="137">
          <cell r="B137" t="str">
            <v>3880 Jan-Cil S.M.</v>
          </cell>
          <cell r="C137">
            <v>11191</v>
          </cell>
          <cell r="D137">
            <v>12017</v>
          </cell>
          <cell r="E137">
            <v>-826</v>
          </cell>
          <cell r="F137">
            <v>-6.9</v>
          </cell>
          <cell r="G137">
            <v>-850</v>
          </cell>
          <cell r="H137">
            <v>-7.1</v>
          </cell>
          <cell r="I137">
            <v>24</v>
          </cell>
          <cell r="J137">
            <v>0.2</v>
          </cell>
        </row>
        <row r="138">
          <cell r="B138" t="str">
            <v>3885 Jan-Cil Indonesia</v>
          </cell>
          <cell r="C138">
            <v>5400</v>
          </cell>
          <cell r="D138">
            <v>5231</v>
          </cell>
          <cell r="E138">
            <v>169</v>
          </cell>
          <cell r="F138">
            <v>3.2</v>
          </cell>
          <cell r="G138">
            <v>142</v>
          </cell>
          <cell r="H138">
            <v>2.7</v>
          </cell>
          <cell r="I138">
            <v>27</v>
          </cell>
          <cell r="J138">
            <v>0.5</v>
          </cell>
        </row>
        <row r="139">
          <cell r="B139" t="str">
            <v>4900 Jan-Cil Taiwan</v>
          </cell>
          <cell r="C139">
            <v>17853</v>
          </cell>
          <cell r="D139">
            <v>17691</v>
          </cell>
          <cell r="E139">
            <v>162</v>
          </cell>
          <cell r="F139">
            <v>0.9</v>
          </cell>
          <cell r="G139">
            <v>114</v>
          </cell>
          <cell r="H139">
            <v>0.6</v>
          </cell>
          <cell r="I139">
            <v>48</v>
          </cell>
          <cell r="J139">
            <v>0.3</v>
          </cell>
        </row>
        <row r="140">
          <cell r="B140" t="str">
            <v>2670 Jan-Cil Thailand</v>
          </cell>
          <cell r="C140">
            <v>14287</v>
          </cell>
          <cell r="D140">
            <v>14659</v>
          </cell>
          <cell r="E140">
            <v>-372</v>
          </cell>
          <cell r="F140">
            <v>-2.5</v>
          </cell>
          <cell r="G140">
            <v>-419</v>
          </cell>
          <cell r="H140">
            <v>-2.9</v>
          </cell>
          <cell r="I140">
            <v>47</v>
          </cell>
          <cell r="J140">
            <v>0.3</v>
          </cell>
        </row>
        <row r="141">
          <cell r="C141" t="str">
            <v>-------------</v>
          </cell>
          <cell r="D141" t="str">
            <v>-------------</v>
          </cell>
          <cell r="E141" t="str">
            <v>-------------</v>
          </cell>
          <cell r="F141" t="str">
            <v>--------</v>
          </cell>
          <cell r="G141" t="str">
            <v>-------------</v>
          </cell>
          <cell r="H141" t="str">
            <v>--------</v>
          </cell>
          <cell r="I141" t="str">
            <v>-------------</v>
          </cell>
          <cell r="J141" t="str">
            <v>--------</v>
          </cell>
        </row>
        <row r="142">
          <cell r="B142" t="str">
            <v>Asia/Pac Chang</v>
          </cell>
          <cell r="C142">
            <v>311118</v>
          </cell>
          <cell r="D142">
            <v>306696</v>
          </cell>
          <cell r="E142">
            <v>4422</v>
          </cell>
          <cell r="F142">
            <v>1.4</v>
          </cell>
          <cell r="G142">
            <v>3975</v>
          </cell>
          <cell r="H142">
            <v>1.3</v>
          </cell>
          <cell r="I142">
            <v>447</v>
          </cell>
          <cell r="J142">
            <v>0.1</v>
          </cell>
        </row>
        <row r="143">
          <cell r="C143" t="str">
            <v>-------------</v>
          </cell>
          <cell r="D143" t="str">
            <v>-------------</v>
          </cell>
          <cell r="E143" t="str">
            <v>-------------</v>
          </cell>
          <cell r="F143" t="str">
            <v>--------</v>
          </cell>
          <cell r="G143" t="str">
            <v>-------------</v>
          </cell>
          <cell r="H143" t="str">
            <v>--------</v>
          </cell>
          <cell r="I143" t="str">
            <v>-------------</v>
          </cell>
          <cell r="J143" t="str">
            <v>--------</v>
          </cell>
        </row>
        <row r="144">
          <cell r="B144" t="str">
            <v>Total Asia/Pacific</v>
          </cell>
          <cell r="C144">
            <v>522925</v>
          </cell>
          <cell r="D144">
            <v>520351</v>
          </cell>
          <cell r="E144">
            <v>2574</v>
          </cell>
          <cell r="F144">
            <v>0.5</v>
          </cell>
          <cell r="G144">
            <v>1483</v>
          </cell>
          <cell r="H144">
            <v>0.3</v>
          </cell>
          <cell r="I144">
            <v>1091</v>
          </cell>
          <cell r="J144">
            <v>0.2</v>
          </cell>
        </row>
        <row r="145">
          <cell r="C145" t="str">
            <v>-------------</v>
          </cell>
          <cell r="D145" t="str">
            <v>-------------</v>
          </cell>
          <cell r="E145" t="str">
            <v>-------------</v>
          </cell>
          <cell r="F145" t="str">
            <v>--------</v>
          </cell>
          <cell r="G145" t="str">
            <v>-------------</v>
          </cell>
          <cell r="H145" t="str">
            <v>--------</v>
          </cell>
          <cell r="I145" t="str">
            <v>-------------</v>
          </cell>
          <cell r="J145" t="str">
            <v>--------</v>
          </cell>
        </row>
        <row r="146">
          <cell r="B146" t="str">
            <v>Total Sartarelli</v>
          </cell>
          <cell r="C146">
            <v>722228</v>
          </cell>
          <cell r="D146">
            <v>719530</v>
          </cell>
          <cell r="E146">
            <v>2698</v>
          </cell>
          <cell r="F146">
            <v>0.4</v>
          </cell>
          <cell r="G146">
            <v>2940</v>
          </cell>
          <cell r="H146">
            <v>0.4</v>
          </cell>
          <cell r="I146">
            <v>-242</v>
          </cell>
          <cell r="J146" t="str">
            <v>-</v>
          </cell>
        </row>
        <row r="148">
          <cell r="B148" t="str">
            <v>1960 PGSM USA</v>
          </cell>
          <cell r="C148" t="str">
            <v>--</v>
          </cell>
          <cell r="D148" t="str">
            <v>--</v>
          </cell>
          <cell r="E148" t="str">
            <v>-</v>
          </cell>
          <cell r="F148" t="str">
            <v>-</v>
          </cell>
          <cell r="G148" t="str">
            <v>-</v>
          </cell>
          <cell r="H148" t="str">
            <v>-</v>
          </cell>
          <cell r="I148" t="str">
            <v>-</v>
          </cell>
          <cell r="J148" t="str">
            <v>-</v>
          </cell>
        </row>
        <row r="149">
          <cell r="B149" t="str">
            <v>3091 PGSM Beerse</v>
          </cell>
          <cell r="C149" t="str">
            <v>--</v>
          </cell>
          <cell r="D149" t="str">
            <v>--</v>
          </cell>
          <cell r="E149" t="str">
            <v>-</v>
          </cell>
          <cell r="F149" t="str">
            <v>-</v>
          </cell>
          <cell r="G149" t="str">
            <v>-</v>
          </cell>
          <cell r="H149" t="str">
            <v>-</v>
          </cell>
          <cell r="I149" t="str">
            <v>-</v>
          </cell>
          <cell r="J149" t="str">
            <v>-</v>
          </cell>
        </row>
        <row r="150">
          <cell r="C150" t="str">
            <v>-------------</v>
          </cell>
          <cell r="D150" t="str">
            <v>-------------</v>
          </cell>
          <cell r="E150" t="str">
            <v>-------------</v>
          </cell>
          <cell r="F150" t="str">
            <v>--------</v>
          </cell>
          <cell r="G150" t="str">
            <v>-------------</v>
          </cell>
          <cell r="H150" t="str">
            <v>--------</v>
          </cell>
          <cell r="I150" t="str">
            <v>-------------</v>
          </cell>
          <cell r="J150" t="str">
            <v>--------</v>
          </cell>
        </row>
        <row r="151">
          <cell r="B151" t="str">
            <v>PGSM-Wemlinger</v>
          </cell>
          <cell r="E151" t="str">
            <v>-</v>
          </cell>
          <cell r="F151" t="str">
            <v>-</v>
          </cell>
          <cell r="G151" t="str">
            <v>-</v>
          </cell>
          <cell r="H151" t="str">
            <v>-</v>
          </cell>
          <cell r="I151" t="str">
            <v>-</v>
          </cell>
          <cell r="J151" t="str">
            <v>-</v>
          </cell>
        </row>
        <row r="153">
          <cell r="B153" t="str">
            <v>3090 Janssen Belgium</v>
          </cell>
          <cell r="C153">
            <v>56755</v>
          </cell>
          <cell r="D153">
            <v>53461</v>
          </cell>
          <cell r="E153">
            <v>3294</v>
          </cell>
          <cell r="F153">
            <v>6.2</v>
          </cell>
          <cell r="G153">
            <v>2850</v>
          </cell>
          <cell r="H153">
            <v>5.3</v>
          </cell>
          <cell r="I153">
            <v>444</v>
          </cell>
          <cell r="J153">
            <v>0.8</v>
          </cell>
        </row>
        <row r="155">
          <cell r="B155" t="str">
            <v>3950 Janssen Ireland Mfg</v>
          </cell>
          <cell r="C155">
            <v>25055</v>
          </cell>
          <cell r="D155">
            <v>25394</v>
          </cell>
          <cell r="E155">
            <v>-339</v>
          </cell>
          <cell r="F155">
            <v>-1.3</v>
          </cell>
          <cell r="G155">
            <v>-535</v>
          </cell>
          <cell r="H155">
            <v>-2.1</v>
          </cell>
          <cell r="I155">
            <v>196</v>
          </cell>
          <cell r="J155">
            <v>0.8</v>
          </cell>
        </row>
        <row r="156">
          <cell r="B156" t="str">
            <v>2161 OMJ Mfg Ireland</v>
          </cell>
          <cell r="C156" t="str">
            <v>--</v>
          </cell>
          <cell r="D156" t="str">
            <v>--</v>
          </cell>
          <cell r="E156" t="str">
            <v>-</v>
          </cell>
          <cell r="F156" t="str">
            <v>-</v>
          </cell>
          <cell r="G156" t="str">
            <v>-</v>
          </cell>
          <cell r="H156" t="str">
            <v>-</v>
          </cell>
          <cell r="I156" t="str">
            <v>-</v>
          </cell>
          <cell r="J156" t="str">
            <v>-</v>
          </cell>
        </row>
        <row r="157">
          <cell r="B157" t="str">
            <v>2164 Ortho Biotech CFC PR</v>
          </cell>
          <cell r="C157" t="str">
            <v>--</v>
          </cell>
          <cell r="D157" t="str">
            <v>--</v>
          </cell>
          <cell r="E157" t="str">
            <v>-</v>
          </cell>
          <cell r="F157" t="str">
            <v>-</v>
          </cell>
          <cell r="G157" t="str">
            <v>-</v>
          </cell>
          <cell r="H157" t="str">
            <v>-</v>
          </cell>
          <cell r="I157" t="str">
            <v>-</v>
          </cell>
          <cell r="J157" t="str">
            <v>-</v>
          </cell>
        </row>
        <row r="158">
          <cell r="B158" t="str">
            <v>4680 Cilag CH-Schaff Operati</v>
          </cell>
          <cell r="C158" t="str">
            <v>on       25,946</v>
          </cell>
          <cell r="D158">
            <v>24310</v>
          </cell>
          <cell r="E158">
            <v>1636</v>
          </cell>
          <cell r="F158">
            <v>6.7</v>
          </cell>
          <cell r="G158">
            <v>1493</v>
          </cell>
          <cell r="H158">
            <v>6.1</v>
          </cell>
          <cell r="I158">
            <v>143</v>
          </cell>
          <cell r="J158">
            <v>0.6</v>
          </cell>
        </row>
        <row r="159">
          <cell r="B159" t="str">
            <v>4690 Jan-Cil Zug</v>
          </cell>
          <cell r="C159">
            <v>16273</v>
          </cell>
          <cell r="D159">
            <v>16119</v>
          </cell>
          <cell r="E159">
            <v>154</v>
          </cell>
          <cell r="F159">
            <v>1</v>
          </cell>
          <cell r="G159">
            <v>64</v>
          </cell>
          <cell r="H159">
            <v>0.4</v>
          </cell>
          <cell r="I159">
            <v>90</v>
          </cell>
          <cell r="J159">
            <v>0.6</v>
          </cell>
        </row>
        <row r="160">
          <cell r="B160" t="str">
            <v>3010 Tasmanian Alkaloids</v>
          </cell>
          <cell r="C160">
            <v>15915</v>
          </cell>
          <cell r="D160">
            <v>17018</v>
          </cell>
          <cell r="E160">
            <v>-1103</v>
          </cell>
          <cell r="F160">
            <v>-6.5</v>
          </cell>
          <cell r="G160">
            <v>-1159</v>
          </cell>
          <cell r="H160">
            <v>-6.8</v>
          </cell>
          <cell r="I160">
            <v>56</v>
          </cell>
          <cell r="J160">
            <v>0.3</v>
          </cell>
        </row>
        <row r="161">
          <cell r="B161" t="str">
            <v>2660 Silsa Switzerland</v>
          </cell>
          <cell r="C161" t="str">
            <v>--</v>
          </cell>
          <cell r="D161" t="str">
            <v>--</v>
          </cell>
          <cell r="E161" t="str">
            <v>-</v>
          </cell>
          <cell r="F161" t="str">
            <v>-</v>
          </cell>
          <cell r="G161" t="str">
            <v>-</v>
          </cell>
          <cell r="H161" t="str">
            <v>-</v>
          </cell>
          <cell r="I161" t="str">
            <v>-</v>
          </cell>
          <cell r="J161" t="str">
            <v>-</v>
          </cell>
        </row>
        <row r="162">
          <cell r="B162" t="str">
            <v>1660 Noramco USA</v>
          </cell>
          <cell r="C162">
            <v>48621</v>
          </cell>
          <cell r="D162">
            <v>49708</v>
          </cell>
          <cell r="E162">
            <v>-1087</v>
          </cell>
          <cell r="F162">
            <v>-2.2000000000000002</v>
          </cell>
          <cell r="G162">
            <v>-1087</v>
          </cell>
          <cell r="H162">
            <v>-2.2000000000000002</v>
          </cell>
          <cell r="I162" t="str">
            <v>-</v>
          </cell>
          <cell r="J162" t="str">
            <v>-</v>
          </cell>
        </row>
        <row r="163">
          <cell r="C163" t="str">
            <v>-------------</v>
          </cell>
          <cell r="D163" t="str">
            <v>-------------</v>
          </cell>
          <cell r="E163" t="str">
            <v>-------------</v>
          </cell>
          <cell r="F163" t="str">
            <v>--------</v>
          </cell>
          <cell r="G163" t="str">
            <v>-------------</v>
          </cell>
          <cell r="H163" t="str">
            <v>--------</v>
          </cell>
          <cell r="I163" t="str">
            <v>-------------</v>
          </cell>
          <cell r="J163" t="str">
            <v>--------</v>
          </cell>
        </row>
        <row r="164">
          <cell r="B164" t="str">
            <v>Subtot Sourcing</v>
          </cell>
          <cell r="C164">
            <v>131810</v>
          </cell>
          <cell r="D164">
            <v>132549</v>
          </cell>
          <cell r="E164">
            <v>-739</v>
          </cell>
          <cell r="F164">
            <v>-0.6</v>
          </cell>
          <cell r="G164">
            <v>-1224</v>
          </cell>
          <cell r="H164">
            <v>-0.9</v>
          </cell>
          <cell r="I164">
            <v>485</v>
          </cell>
          <cell r="J164">
            <v>0.4</v>
          </cell>
        </row>
        <row r="165">
          <cell r="C165" t="str">
            <v>-------------</v>
          </cell>
          <cell r="D165" t="str">
            <v>-------------</v>
          </cell>
          <cell r="E165" t="str">
            <v>-------------</v>
          </cell>
          <cell r="F165" t="str">
            <v>--------</v>
          </cell>
          <cell r="G165" t="str">
            <v>-------------</v>
          </cell>
          <cell r="H165" t="str">
            <v>--------</v>
          </cell>
          <cell r="I165" t="str">
            <v>-------------</v>
          </cell>
          <cell r="J165" t="str">
            <v>--------</v>
          </cell>
        </row>
        <row r="166">
          <cell r="B166" t="str">
            <v>Total Sourcing-Shetty</v>
          </cell>
          <cell r="C166">
            <v>188565</v>
          </cell>
          <cell r="D166">
            <v>186010</v>
          </cell>
          <cell r="E166">
            <v>2555</v>
          </cell>
          <cell r="F166">
            <v>1.4</v>
          </cell>
          <cell r="G166">
            <v>1626</v>
          </cell>
          <cell r="H166">
            <v>0.9</v>
          </cell>
          <cell r="I166">
            <v>929</v>
          </cell>
          <cell r="J166">
            <v>0.5</v>
          </cell>
        </row>
        <row r="168">
          <cell r="B168" t="str">
            <v>3085 JRF-Beerse</v>
          </cell>
          <cell r="C168" t="str">
            <v>--</v>
          </cell>
          <cell r="D168" t="str">
            <v>--</v>
          </cell>
          <cell r="E168" t="str">
            <v>-</v>
          </cell>
          <cell r="F168" t="str">
            <v>-</v>
          </cell>
          <cell r="G168" t="str">
            <v>-</v>
          </cell>
          <cell r="H168" t="str">
            <v>-</v>
          </cell>
          <cell r="I168" t="str">
            <v>-</v>
          </cell>
          <cell r="J168" t="str">
            <v>-</v>
          </cell>
        </row>
        <row r="169">
          <cell r="B169" t="str">
            <v>1745 JRF-USA</v>
          </cell>
          <cell r="C169" t="str">
            <v>--</v>
          </cell>
          <cell r="D169" t="str">
            <v>--</v>
          </cell>
          <cell r="E169" t="str">
            <v>-</v>
          </cell>
          <cell r="F169" t="str">
            <v>-</v>
          </cell>
          <cell r="G169" t="str">
            <v>-</v>
          </cell>
          <cell r="H169" t="str">
            <v>-</v>
          </cell>
          <cell r="I169" t="str">
            <v>-</v>
          </cell>
          <cell r="J169" t="str">
            <v>-</v>
          </cell>
        </row>
        <row r="170">
          <cell r="C170" t="str">
            <v>-------------</v>
          </cell>
          <cell r="D170" t="str">
            <v>-------------</v>
          </cell>
          <cell r="E170" t="str">
            <v>-------------</v>
          </cell>
          <cell r="F170" t="str">
            <v>--------</v>
          </cell>
          <cell r="G170" t="str">
            <v>-------------</v>
          </cell>
          <cell r="H170" t="str">
            <v>--------</v>
          </cell>
          <cell r="I170" t="str">
            <v>-------------</v>
          </cell>
          <cell r="J170" t="str">
            <v>--------</v>
          </cell>
        </row>
        <row r="171">
          <cell r="B171" t="str">
            <v>Total JRF</v>
          </cell>
          <cell r="E171" t="str">
            <v>-</v>
          </cell>
          <cell r="F171" t="str">
            <v>-</v>
          </cell>
          <cell r="G171" t="str">
            <v>-</v>
          </cell>
          <cell r="H171" t="str">
            <v>-</v>
          </cell>
          <cell r="I171" t="str">
            <v>-</v>
          </cell>
          <cell r="J171" t="str">
            <v>-</v>
          </cell>
        </row>
        <row r="173">
          <cell r="B173" t="str">
            <v>1270 RWJ PRI USA</v>
          </cell>
          <cell r="C173" t="str">
            <v>--</v>
          </cell>
          <cell r="D173" t="str">
            <v>--</v>
          </cell>
          <cell r="E173" t="str">
            <v>-</v>
          </cell>
          <cell r="F173" t="str">
            <v>-</v>
          </cell>
          <cell r="G173" t="str">
            <v>-</v>
          </cell>
          <cell r="H173" t="str">
            <v>-</v>
          </cell>
          <cell r="I173" t="str">
            <v>-</v>
          </cell>
          <cell r="J173" t="str">
            <v>-</v>
          </cell>
        </row>
        <row r="174">
          <cell r="B174" t="str">
            <v>4740 JRF PRI UK</v>
          </cell>
          <cell r="C174" t="str">
            <v>--</v>
          </cell>
          <cell r="D174" t="str">
            <v>--</v>
          </cell>
          <cell r="E174" t="str">
            <v>-</v>
          </cell>
          <cell r="F174" t="str">
            <v>-</v>
          </cell>
          <cell r="G174" t="str">
            <v>-</v>
          </cell>
          <cell r="H174" t="str">
            <v>-</v>
          </cell>
          <cell r="I174" t="str">
            <v>-</v>
          </cell>
          <cell r="J174" t="str">
            <v>-</v>
          </cell>
        </row>
        <row r="175">
          <cell r="C175" t="str">
            <v>-------------</v>
          </cell>
          <cell r="D175" t="str">
            <v>-------------</v>
          </cell>
          <cell r="E175" t="str">
            <v>-------------</v>
          </cell>
          <cell r="F175" t="str">
            <v>--------</v>
          </cell>
          <cell r="G175" t="str">
            <v>-------------</v>
          </cell>
          <cell r="H175" t="str">
            <v>--------</v>
          </cell>
          <cell r="I175" t="str">
            <v>-------------</v>
          </cell>
          <cell r="J175" t="str">
            <v>--------</v>
          </cell>
        </row>
        <row r="176">
          <cell r="B176" t="str">
            <v>Total PRI</v>
          </cell>
          <cell r="E176" t="str">
            <v>-</v>
          </cell>
          <cell r="F176" t="str">
            <v>-</v>
          </cell>
          <cell r="G176" t="str">
            <v>-</v>
          </cell>
          <cell r="H176" t="str">
            <v>-</v>
          </cell>
          <cell r="I176" t="str">
            <v>-</v>
          </cell>
          <cell r="J176" t="str">
            <v>-</v>
          </cell>
        </row>
        <row r="179">
          <cell r="D179" t="str">
            <v>J &amp; J Financia</v>
          </cell>
          <cell r="E179" t="str">
            <v>l Management R</v>
          </cell>
          <cell r="F179" t="str">
            <v>eporting</v>
          </cell>
          <cell r="G179" t="str">
            <v>System</v>
          </cell>
          <cell r="J179" t="str">
            <v>PAGE         4</v>
          </cell>
        </row>
        <row r="180">
          <cell r="D180" t="str">
            <v>Perfor</v>
          </cell>
          <cell r="E180" t="str">
            <v>mance Analysis</v>
          </cell>
          <cell r="F180" t="str">
            <v>Routine</v>
          </cell>
          <cell r="J180" t="str">
            <v>REPORT CC00160A</v>
          </cell>
        </row>
        <row r="181">
          <cell r="C181" t="str">
            <v>O</v>
          </cell>
          <cell r="D181" t="str">
            <v>ption 10 - 2000</v>
          </cell>
          <cell r="E181" t="str">
            <v>00 Net Trade S</v>
          </cell>
          <cell r="F181" t="str">
            <v>ales (Ex</v>
          </cell>
          <cell r="G181" t="str">
            <v>Interco)</v>
          </cell>
          <cell r="J181">
            <v>37446.59375</v>
          </cell>
        </row>
        <row r="182">
          <cell r="D182" t="str">
            <v>JUN 2002 Actua</v>
          </cell>
          <cell r="E182" t="str">
            <v>l vs      JUN</v>
          </cell>
          <cell r="F182" t="str">
            <v>2002 Mid</v>
          </cell>
          <cell r="G182" t="e">
            <v>#NAME?</v>
          </cell>
        </row>
        <row r="183">
          <cell r="D183" t="str">
            <v>26 Week</v>
          </cell>
          <cell r="E183" t="str">
            <v>s Ending June</v>
          </cell>
          <cell r="F183" t="str">
            <v>30, 2002</v>
          </cell>
        </row>
        <row r="185">
          <cell r="C185" t="str">
            <v>Current</v>
          </cell>
          <cell r="D185" t="str">
            <v>Prior</v>
          </cell>
          <cell r="E185" t="e">
            <v>#NAME?</v>
          </cell>
          <cell r="F185" t="str">
            <v>ge------</v>
          </cell>
          <cell r="G185" t="e">
            <v>#NAME?</v>
          </cell>
          <cell r="H185" t="str">
            <v>s--------</v>
          </cell>
          <cell r="I185" t="e">
            <v>#NAME?</v>
          </cell>
          <cell r="J185" t="str">
            <v>y--------</v>
          </cell>
        </row>
        <row r="186">
          <cell r="C186" t="str">
            <v>Period</v>
          </cell>
          <cell r="D186" t="str">
            <v>Period</v>
          </cell>
          <cell r="E186" t="str">
            <v>Amount</v>
          </cell>
          <cell r="F186" t="str">
            <v>%</v>
          </cell>
          <cell r="G186" t="str">
            <v>Amount</v>
          </cell>
          <cell r="H186" t="str">
            <v>%</v>
          </cell>
          <cell r="I186" t="str">
            <v>Amount</v>
          </cell>
          <cell r="J186" t="str">
            <v>%</v>
          </cell>
        </row>
        <row r="187">
          <cell r="C187" t="str">
            <v>-------------</v>
          </cell>
          <cell r="D187" t="str">
            <v>-------------</v>
          </cell>
          <cell r="E187" t="str">
            <v>-------------</v>
          </cell>
          <cell r="F187" t="str">
            <v>--------</v>
          </cell>
          <cell r="G187" t="str">
            <v>-------------</v>
          </cell>
          <cell r="H187" t="str">
            <v>--------</v>
          </cell>
          <cell r="I187" t="str">
            <v>-------------</v>
          </cell>
          <cell r="J187" t="str">
            <v>--------</v>
          </cell>
        </row>
        <row r="189">
          <cell r="B189" t="str">
            <v>1861 Centocor R&amp;D USA</v>
          </cell>
          <cell r="E189" t="str">
            <v>-</v>
          </cell>
          <cell r="F189" t="str">
            <v>-</v>
          </cell>
          <cell r="G189" t="str">
            <v>-</v>
          </cell>
          <cell r="H189" t="str">
            <v>-</v>
          </cell>
          <cell r="I189" t="str">
            <v>-</v>
          </cell>
          <cell r="J189" t="str">
            <v>-</v>
          </cell>
        </row>
        <row r="190">
          <cell r="C190" t="str">
            <v>-------------</v>
          </cell>
          <cell r="D190" t="str">
            <v>-------------</v>
          </cell>
          <cell r="E190" t="str">
            <v>-------------</v>
          </cell>
          <cell r="F190" t="str">
            <v>--------</v>
          </cell>
          <cell r="G190" t="str">
            <v>-------------</v>
          </cell>
          <cell r="H190" t="str">
            <v>--------</v>
          </cell>
          <cell r="I190" t="str">
            <v>-------------</v>
          </cell>
          <cell r="J190" t="str">
            <v>--------</v>
          </cell>
        </row>
        <row r="191">
          <cell r="B191" t="str">
            <v>Total Research</v>
          </cell>
          <cell r="E191" t="str">
            <v>-</v>
          </cell>
          <cell r="F191" t="str">
            <v>-</v>
          </cell>
          <cell r="G191" t="str">
            <v>-</v>
          </cell>
          <cell r="H191" t="str">
            <v>-</v>
          </cell>
          <cell r="I191" t="str">
            <v>-</v>
          </cell>
          <cell r="J191" t="str">
            <v>-</v>
          </cell>
        </row>
        <row r="193">
          <cell r="B193" t="str">
            <v>1860 Centocor USA</v>
          </cell>
          <cell r="C193">
            <v>738466</v>
          </cell>
          <cell r="D193">
            <v>721083</v>
          </cell>
          <cell r="E193">
            <v>17383</v>
          </cell>
          <cell r="F193">
            <v>2.4</v>
          </cell>
          <cell r="G193">
            <v>17383</v>
          </cell>
          <cell r="H193">
            <v>2.4</v>
          </cell>
          <cell r="I193" t="str">
            <v>-</v>
          </cell>
          <cell r="J193" t="str">
            <v>-</v>
          </cell>
        </row>
        <row r="195">
          <cell r="B195" t="str">
            <v>3105 Tibo-Virco Belgium</v>
          </cell>
          <cell r="C195">
            <v>1142</v>
          </cell>
          <cell r="E195">
            <v>1142</v>
          </cell>
          <cell r="F195" t="str">
            <v>-</v>
          </cell>
          <cell r="G195">
            <v>1142</v>
          </cell>
          <cell r="H195" t="str">
            <v>-</v>
          </cell>
          <cell r="I195" t="str">
            <v>-</v>
          </cell>
          <cell r="J195" t="str">
            <v>-</v>
          </cell>
        </row>
        <row r="197">
          <cell r="B197" t="str">
            <v>1155 Alza USA</v>
          </cell>
          <cell r="C197">
            <v>96413</v>
          </cell>
          <cell r="D197">
            <v>93081</v>
          </cell>
          <cell r="E197">
            <v>3332</v>
          </cell>
          <cell r="F197">
            <v>3.6</v>
          </cell>
          <cell r="G197">
            <v>3332</v>
          </cell>
          <cell r="H197">
            <v>3.6</v>
          </cell>
          <cell r="I197" t="str">
            <v>-</v>
          </cell>
          <cell r="J197" t="str">
            <v>-</v>
          </cell>
        </row>
        <row r="198">
          <cell r="B198" t="str">
            <v>3911 Alza Mfg Ireland</v>
          </cell>
          <cell r="C198" t="str">
            <v>--</v>
          </cell>
          <cell r="D198" t="str">
            <v>--</v>
          </cell>
          <cell r="E198" t="str">
            <v>-</v>
          </cell>
          <cell r="F198" t="str">
            <v>-</v>
          </cell>
          <cell r="G198" t="str">
            <v>-</v>
          </cell>
          <cell r="H198" t="str">
            <v>-</v>
          </cell>
          <cell r="I198" t="str">
            <v>-</v>
          </cell>
          <cell r="J198" t="str">
            <v>-</v>
          </cell>
        </row>
        <row r="199">
          <cell r="C199" t="str">
            <v>-------------</v>
          </cell>
          <cell r="D199" t="str">
            <v>-------------</v>
          </cell>
          <cell r="E199" t="str">
            <v>-------------</v>
          </cell>
          <cell r="F199" t="str">
            <v>--------</v>
          </cell>
          <cell r="G199" t="str">
            <v>-------------</v>
          </cell>
          <cell r="H199" t="str">
            <v>--------</v>
          </cell>
          <cell r="I199" t="str">
            <v>-------------</v>
          </cell>
          <cell r="J199" t="str">
            <v>--------</v>
          </cell>
        </row>
        <row r="200">
          <cell r="B200" t="str">
            <v>Total Saks</v>
          </cell>
          <cell r="C200">
            <v>96413</v>
          </cell>
          <cell r="D200">
            <v>93081</v>
          </cell>
          <cell r="E200">
            <v>3332</v>
          </cell>
          <cell r="F200">
            <v>3.6</v>
          </cell>
          <cell r="G200">
            <v>3332</v>
          </cell>
          <cell r="H200">
            <v>3.6</v>
          </cell>
          <cell r="I200" t="str">
            <v>-</v>
          </cell>
          <cell r="J200" t="str">
            <v>-</v>
          </cell>
        </row>
        <row r="201">
          <cell r="C201" t="str">
            <v>-------------</v>
          </cell>
          <cell r="D201" t="str">
            <v>-------------</v>
          </cell>
          <cell r="E201" t="str">
            <v>-------------</v>
          </cell>
          <cell r="F201" t="str">
            <v>--------</v>
          </cell>
          <cell r="G201" t="str">
            <v>-------------</v>
          </cell>
          <cell r="H201" t="str">
            <v>--------</v>
          </cell>
          <cell r="I201" t="str">
            <v>-------------</v>
          </cell>
          <cell r="J201" t="str">
            <v>--------</v>
          </cell>
        </row>
        <row r="202">
          <cell r="B202" t="str">
            <v>Total Pharmaceuticals</v>
          </cell>
          <cell r="C202">
            <v>8162811</v>
          </cell>
          <cell r="D202">
            <v>8120629</v>
          </cell>
          <cell r="E202">
            <v>42182</v>
          </cell>
          <cell r="F202">
            <v>0.5</v>
          </cell>
          <cell r="G202">
            <v>30200</v>
          </cell>
          <cell r="H202">
            <v>0.4</v>
          </cell>
          <cell r="I202">
            <v>11982</v>
          </cell>
          <cell r="J202">
            <v>0.1</v>
          </cell>
        </row>
      </sheetData>
      <sheetData sheetId="11"/>
      <sheetData sheetId="12"/>
      <sheetData sheetId="13"/>
      <sheetData sheetId="14"/>
      <sheetData sheetId="15" refreshError="1">
        <row r="13">
          <cell r="B13" t="str">
            <v>1540 Ortho-McNeil Pharm USA</v>
          </cell>
          <cell r="C13">
            <v>566015</v>
          </cell>
          <cell r="D13">
            <v>564470</v>
          </cell>
          <cell r="E13">
            <v>1545</v>
          </cell>
          <cell r="F13">
            <v>0.3</v>
          </cell>
          <cell r="G13">
            <v>1545</v>
          </cell>
          <cell r="H13">
            <v>0.3</v>
          </cell>
          <cell r="I13" t="str">
            <v>-</v>
          </cell>
          <cell r="J13" t="str">
            <v>-</v>
          </cell>
        </row>
        <row r="14">
          <cell r="B14" t="str">
            <v>1541 Ortho-McNeil Alza USA</v>
          </cell>
          <cell r="C14" t="str">
            <v>--</v>
          </cell>
          <cell r="D14" t="str">
            <v>--</v>
          </cell>
          <cell r="E14" t="str">
            <v>-</v>
          </cell>
          <cell r="F14" t="str">
            <v>-</v>
          </cell>
          <cell r="G14" t="str">
            <v>-</v>
          </cell>
          <cell r="H14" t="str">
            <v>-</v>
          </cell>
          <cell r="I14" t="str">
            <v>-</v>
          </cell>
          <cell r="J14" t="str">
            <v>-</v>
          </cell>
        </row>
        <row r="15">
          <cell r="C15" t="str">
            <v>-------------</v>
          </cell>
          <cell r="D15" t="str">
            <v>-------------</v>
          </cell>
          <cell r="E15" t="str">
            <v>-------------</v>
          </cell>
          <cell r="F15" t="str">
            <v>--------</v>
          </cell>
          <cell r="G15" t="str">
            <v>-------------</v>
          </cell>
          <cell r="H15" t="str">
            <v>--------</v>
          </cell>
          <cell r="I15" t="str">
            <v>-------------</v>
          </cell>
          <cell r="J15" t="str">
            <v>--------</v>
          </cell>
        </row>
        <row r="16">
          <cell r="B16" t="str">
            <v>Total OMP</v>
          </cell>
          <cell r="C16">
            <v>566015</v>
          </cell>
          <cell r="D16">
            <v>564470</v>
          </cell>
          <cell r="E16">
            <v>1545</v>
          </cell>
          <cell r="F16">
            <v>0.3</v>
          </cell>
          <cell r="G16">
            <v>1545</v>
          </cell>
          <cell r="H16">
            <v>0.3</v>
          </cell>
          <cell r="I16" t="str">
            <v>-</v>
          </cell>
          <cell r="J16" t="str">
            <v>-</v>
          </cell>
        </row>
        <row r="18">
          <cell r="B18" t="str">
            <v>1740 Janssen USA</v>
          </cell>
          <cell r="C18">
            <v>346662</v>
          </cell>
          <cell r="D18">
            <v>410228</v>
          </cell>
          <cell r="E18">
            <v>-63566</v>
          </cell>
          <cell r="F18">
            <v>-15.5</v>
          </cell>
          <cell r="G18">
            <v>-63566</v>
          </cell>
          <cell r="H18">
            <v>-15.5</v>
          </cell>
          <cell r="I18" t="str">
            <v>-</v>
          </cell>
          <cell r="J18" t="str">
            <v>-</v>
          </cell>
        </row>
        <row r="19">
          <cell r="B19" t="str">
            <v>2162 Janssen CFC PR</v>
          </cell>
          <cell r="C19">
            <v>74208</v>
          </cell>
          <cell r="D19" t="str">
            <v>--</v>
          </cell>
          <cell r="E19">
            <v>74208</v>
          </cell>
          <cell r="F19" t="str">
            <v>-</v>
          </cell>
          <cell r="G19">
            <v>74208</v>
          </cell>
          <cell r="H19" t="str">
            <v>-</v>
          </cell>
          <cell r="I19" t="str">
            <v>-</v>
          </cell>
          <cell r="J19" t="str">
            <v>-</v>
          </cell>
        </row>
        <row r="20">
          <cell r="C20" t="str">
            <v>-------------</v>
          </cell>
          <cell r="D20" t="str">
            <v>-------------</v>
          </cell>
          <cell r="E20" t="str">
            <v>-------------</v>
          </cell>
          <cell r="F20" t="str">
            <v>--------</v>
          </cell>
          <cell r="G20" t="str">
            <v>-------------</v>
          </cell>
          <cell r="H20" t="str">
            <v>--------</v>
          </cell>
          <cell r="I20" t="str">
            <v>-------------</v>
          </cell>
          <cell r="J20" t="str">
            <v>--------</v>
          </cell>
        </row>
        <row r="21">
          <cell r="B21" t="str">
            <v>Tot Janssen USA</v>
          </cell>
          <cell r="C21">
            <v>420870</v>
          </cell>
          <cell r="D21">
            <v>410228</v>
          </cell>
          <cell r="E21">
            <v>10642</v>
          </cell>
          <cell r="F21">
            <v>2.6</v>
          </cell>
          <cell r="G21">
            <v>10642</v>
          </cell>
          <cell r="H21">
            <v>2.6</v>
          </cell>
          <cell r="I21" t="str">
            <v>-</v>
          </cell>
          <cell r="J21" t="str">
            <v>-</v>
          </cell>
        </row>
        <row r="23">
          <cell r="B23" t="str">
            <v>3290 Janssen-Ortho Canada</v>
          </cell>
          <cell r="C23">
            <v>6189</v>
          </cell>
          <cell r="D23">
            <v>-5068</v>
          </cell>
          <cell r="E23">
            <v>11257</v>
          </cell>
          <cell r="F23">
            <v>222.1</v>
          </cell>
          <cell r="G23">
            <v>11250</v>
          </cell>
          <cell r="H23">
            <v>222</v>
          </cell>
          <cell r="I23">
            <v>7</v>
          </cell>
          <cell r="J23">
            <v>0.1</v>
          </cell>
        </row>
        <row r="24">
          <cell r="B24" t="str">
            <v>3292 Jan-Ortho Alza Canada</v>
          </cell>
          <cell r="C24" t="str">
            <v>--</v>
          </cell>
          <cell r="D24" t="str">
            <v>--</v>
          </cell>
          <cell r="E24" t="str">
            <v>-</v>
          </cell>
          <cell r="F24" t="str">
            <v>-</v>
          </cell>
          <cell r="G24" t="str">
            <v>-</v>
          </cell>
          <cell r="H24" t="str">
            <v>-</v>
          </cell>
          <cell r="I24" t="str">
            <v>-</v>
          </cell>
          <cell r="J24" t="str">
            <v>-</v>
          </cell>
        </row>
        <row r="25">
          <cell r="C25" t="str">
            <v>-------------</v>
          </cell>
          <cell r="D25" t="str">
            <v>-------------</v>
          </cell>
          <cell r="E25" t="str">
            <v>-------------</v>
          </cell>
          <cell r="F25" t="str">
            <v>--------</v>
          </cell>
          <cell r="G25" t="str">
            <v>-------------</v>
          </cell>
          <cell r="H25" t="str">
            <v>--------</v>
          </cell>
          <cell r="I25" t="str">
            <v>-------------</v>
          </cell>
          <cell r="J25" t="str">
            <v>--------</v>
          </cell>
        </row>
        <row r="26">
          <cell r="B26" t="str">
            <v>Tot JOI Canada</v>
          </cell>
          <cell r="C26">
            <v>6189</v>
          </cell>
          <cell r="D26">
            <v>-5068</v>
          </cell>
          <cell r="E26">
            <v>11257</v>
          </cell>
          <cell r="F26">
            <v>222.1</v>
          </cell>
          <cell r="G26">
            <v>11250</v>
          </cell>
          <cell r="H26">
            <v>222</v>
          </cell>
          <cell r="I26">
            <v>7</v>
          </cell>
          <cell r="J26">
            <v>0.1</v>
          </cell>
        </row>
        <row r="28">
          <cell r="B28" t="str">
            <v>1295 Ortho Biotech Int'l</v>
          </cell>
          <cell r="C28">
            <v>-1999</v>
          </cell>
          <cell r="D28">
            <v>-2500</v>
          </cell>
          <cell r="E28">
            <v>501</v>
          </cell>
          <cell r="F28">
            <v>20</v>
          </cell>
          <cell r="G28">
            <v>501</v>
          </cell>
          <cell r="H28">
            <v>20</v>
          </cell>
          <cell r="I28" t="str">
            <v>-</v>
          </cell>
          <cell r="J28" t="str">
            <v>-</v>
          </cell>
        </row>
        <row r="29">
          <cell r="C29" t="str">
            <v>-------------</v>
          </cell>
          <cell r="D29" t="str">
            <v>-------------</v>
          </cell>
          <cell r="E29" t="str">
            <v>-------------</v>
          </cell>
          <cell r="F29" t="str">
            <v>--------</v>
          </cell>
          <cell r="G29" t="str">
            <v>-------------</v>
          </cell>
          <cell r="H29" t="str">
            <v>--------</v>
          </cell>
          <cell r="I29" t="str">
            <v>-------------</v>
          </cell>
          <cell r="J29" t="str">
            <v>--------</v>
          </cell>
        </row>
        <row r="30">
          <cell r="B30" t="str">
            <v>Total Scodari</v>
          </cell>
          <cell r="C30">
            <v>991075</v>
          </cell>
          <cell r="D30">
            <v>967130</v>
          </cell>
          <cell r="E30">
            <v>23945</v>
          </cell>
          <cell r="F30">
            <v>2.5</v>
          </cell>
          <cell r="G30">
            <v>23938</v>
          </cell>
          <cell r="H30">
            <v>2.5</v>
          </cell>
          <cell r="I30">
            <v>7</v>
          </cell>
          <cell r="J30" t="str">
            <v>-</v>
          </cell>
        </row>
        <row r="32">
          <cell r="B32" t="str">
            <v>1290 Ortho Biotech USA</v>
          </cell>
          <cell r="C32">
            <v>608570</v>
          </cell>
          <cell r="D32">
            <v>603763</v>
          </cell>
          <cell r="E32">
            <v>4807</v>
          </cell>
          <cell r="F32">
            <v>0.8</v>
          </cell>
          <cell r="G32">
            <v>4807</v>
          </cell>
          <cell r="H32">
            <v>0.8</v>
          </cell>
          <cell r="I32" t="str">
            <v>-</v>
          </cell>
          <cell r="J32" t="str">
            <v>-</v>
          </cell>
        </row>
        <row r="33">
          <cell r="B33" t="str">
            <v>1292 Ortho Biotech Alza USA</v>
          </cell>
          <cell r="C33" t="str">
            <v>--</v>
          </cell>
          <cell r="D33" t="str">
            <v>--</v>
          </cell>
          <cell r="E33" t="str">
            <v>-</v>
          </cell>
          <cell r="F33" t="str">
            <v>-</v>
          </cell>
          <cell r="G33" t="str">
            <v>-</v>
          </cell>
          <cell r="H33" t="str">
            <v>-</v>
          </cell>
          <cell r="I33" t="str">
            <v>-</v>
          </cell>
          <cell r="J33" t="str">
            <v>-</v>
          </cell>
        </row>
        <row r="34">
          <cell r="C34" t="str">
            <v>-------------</v>
          </cell>
          <cell r="D34" t="str">
            <v>-------------</v>
          </cell>
          <cell r="E34" t="str">
            <v>-------------</v>
          </cell>
          <cell r="F34" t="str">
            <v>--------</v>
          </cell>
          <cell r="G34" t="str">
            <v>-------------</v>
          </cell>
          <cell r="H34" t="str">
            <v>--------</v>
          </cell>
          <cell r="I34" t="str">
            <v>-------------</v>
          </cell>
          <cell r="J34" t="str">
            <v>--------</v>
          </cell>
        </row>
        <row r="35">
          <cell r="B35" t="str">
            <v>Tot Ortho Biot</v>
          </cell>
          <cell r="C35">
            <v>608570</v>
          </cell>
          <cell r="D35">
            <v>603763</v>
          </cell>
          <cell r="E35">
            <v>4807</v>
          </cell>
          <cell r="F35">
            <v>0.8</v>
          </cell>
          <cell r="G35">
            <v>4807</v>
          </cell>
          <cell r="H35">
            <v>0.8</v>
          </cell>
          <cell r="I35" t="str">
            <v>-</v>
          </cell>
          <cell r="J35" t="str">
            <v>-</v>
          </cell>
        </row>
        <row r="37">
          <cell r="B37" t="str">
            <v>1291 Ortho Biotech Manati</v>
          </cell>
          <cell r="C37">
            <v>83052</v>
          </cell>
          <cell r="D37">
            <v>82481</v>
          </cell>
          <cell r="E37">
            <v>571</v>
          </cell>
          <cell r="F37">
            <v>0.7</v>
          </cell>
          <cell r="G37">
            <v>571</v>
          </cell>
          <cell r="H37">
            <v>0.7</v>
          </cell>
          <cell r="I37" t="str">
            <v>-</v>
          </cell>
          <cell r="J37" t="str">
            <v>-</v>
          </cell>
        </row>
        <row r="38">
          <cell r="B38" t="str">
            <v>4691 Ortho Biotech Zug</v>
          </cell>
          <cell r="C38">
            <v>65815</v>
          </cell>
          <cell r="D38">
            <v>65790</v>
          </cell>
          <cell r="E38">
            <v>25</v>
          </cell>
          <cell r="F38" t="str">
            <v>-</v>
          </cell>
          <cell r="G38">
            <v>-339</v>
          </cell>
          <cell r="H38">
            <v>-0.5</v>
          </cell>
          <cell r="I38">
            <v>364</v>
          </cell>
          <cell r="J38">
            <v>0.6</v>
          </cell>
        </row>
        <row r="39">
          <cell r="C39" t="str">
            <v>-------------</v>
          </cell>
          <cell r="D39" t="str">
            <v>-------------</v>
          </cell>
          <cell r="E39" t="str">
            <v>-------------</v>
          </cell>
          <cell r="F39" t="str">
            <v>--------</v>
          </cell>
          <cell r="G39" t="str">
            <v>-------------</v>
          </cell>
          <cell r="H39" t="str">
            <v>--------</v>
          </cell>
          <cell r="I39" t="str">
            <v>-------------</v>
          </cell>
          <cell r="J39" t="str">
            <v>--------</v>
          </cell>
        </row>
        <row r="40">
          <cell r="B40" t="str">
            <v>OBII Sourcing</v>
          </cell>
          <cell r="C40">
            <v>148867</v>
          </cell>
          <cell r="D40">
            <v>148271</v>
          </cell>
          <cell r="E40">
            <v>596</v>
          </cell>
          <cell r="F40">
            <v>0.4</v>
          </cell>
          <cell r="G40">
            <v>232</v>
          </cell>
          <cell r="H40">
            <v>0.2</v>
          </cell>
          <cell r="I40">
            <v>364</v>
          </cell>
          <cell r="J40">
            <v>0.2</v>
          </cell>
        </row>
        <row r="42">
          <cell r="B42" t="str">
            <v>3291 Ortho Biotech Canada</v>
          </cell>
          <cell r="C42">
            <v>2326</v>
          </cell>
          <cell r="D42">
            <v>-1179</v>
          </cell>
          <cell r="E42">
            <v>3505</v>
          </cell>
          <cell r="F42">
            <v>297.3</v>
          </cell>
          <cell r="G42">
            <v>3503</v>
          </cell>
          <cell r="H42">
            <v>297.10000000000002</v>
          </cell>
          <cell r="I42">
            <v>2</v>
          </cell>
          <cell r="J42">
            <v>0.1</v>
          </cell>
        </row>
        <row r="44">
          <cell r="B44" t="str">
            <v>3536 Ortho Biotech France</v>
          </cell>
          <cell r="C44">
            <v>-1399</v>
          </cell>
          <cell r="D44">
            <v>-1876</v>
          </cell>
          <cell r="E44">
            <v>477</v>
          </cell>
          <cell r="F44">
            <v>25.4</v>
          </cell>
          <cell r="G44">
            <v>488</v>
          </cell>
          <cell r="H44">
            <v>26</v>
          </cell>
          <cell r="I44">
            <v>-11</v>
          </cell>
          <cell r="J44">
            <v>-0.6</v>
          </cell>
        </row>
        <row r="45">
          <cell r="B45" t="str">
            <v>2266 Ortho Biotech Germany</v>
          </cell>
          <cell r="C45">
            <v>-691</v>
          </cell>
          <cell r="D45">
            <v>-359</v>
          </cell>
          <cell r="E45">
            <v>-332</v>
          </cell>
          <cell r="F45">
            <v>-92.5</v>
          </cell>
          <cell r="G45">
            <v>-327</v>
          </cell>
          <cell r="H45">
            <v>-91.1</v>
          </cell>
          <cell r="I45">
            <v>-5</v>
          </cell>
          <cell r="J45">
            <v>-1.4</v>
          </cell>
        </row>
        <row r="46">
          <cell r="B46" t="str">
            <v>2356 Ortho Biotech Italy</v>
          </cell>
          <cell r="C46">
            <v>-330</v>
          </cell>
          <cell r="D46">
            <v>-1028</v>
          </cell>
          <cell r="E46">
            <v>698</v>
          </cell>
          <cell r="F46">
            <v>67.900000000000006</v>
          </cell>
          <cell r="G46">
            <v>701</v>
          </cell>
          <cell r="H46">
            <v>68.2</v>
          </cell>
          <cell r="I46">
            <v>-3</v>
          </cell>
          <cell r="J46">
            <v>-0.3</v>
          </cell>
        </row>
        <row r="47">
          <cell r="B47" t="str">
            <v>2726 Ortho Biotech UK</v>
          </cell>
          <cell r="C47">
            <v>-1346</v>
          </cell>
          <cell r="D47">
            <v>-1330</v>
          </cell>
          <cell r="E47">
            <v>-16</v>
          </cell>
          <cell r="F47">
            <v>-1.2</v>
          </cell>
          <cell r="G47">
            <v>-10</v>
          </cell>
          <cell r="H47">
            <v>-0.8</v>
          </cell>
          <cell r="I47">
            <v>-6</v>
          </cell>
          <cell r="J47">
            <v>-0.4</v>
          </cell>
        </row>
        <row r="48">
          <cell r="C48" t="str">
            <v>-------------</v>
          </cell>
          <cell r="D48" t="str">
            <v>-------------</v>
          </cell>
          <cell r="E48" t="str">
            <v>-------------</v>
          </cell>
          <cell r="F48" t="str">
            <v>--------</v>
          </cell>
          <cell r="G48" t="str">
            <v>-------------</v>
          </cell>
          <cell r="H48" t="str">
            <v>--------</v>
          </cell>
          <cell r="I48" t="str">
            <v>-------------</v>
          </cell>
          <cell r="J48" t="str">
            <v>--------</v>
          </cell>
        </row>
        <row r="49">
          <cell r="B49" t="str">
            <v>OBI Europe</v>
          </cell>
          <cell r="C49">
            <v>-3766</v>
          </cell>
          <cell r="D49">
            <v>-4593</v>
          </cell>
          <cell r="E49">
            <v>827</v>
          </cell>
          <cell r="F49">
            <v>18</v>
          </cell>
          <cell r="G49">
            <v>852</v>
          </cell>
          <cell r="H49">
            <v>18.600000000000001</v>
          </cell>
          <cell r="I49">
            <v>-25</v>
          </cell>
          <cell r="J49">
            <v>-0.5</v>
          </cell>
        </row>
        <row r="50">
          <cell r="C50" t="str">
            <v>-------------</v>
          </cell>
          <cell r="D50" t="str">
            <v>-------------</v>
          </cell>
          <cell r="E50" t="str">
            <v>-------------</v>
          </cell>
          <cell r="F50" t="str">
            <v>--------</v>
          </cell>
          <cell r="G50" t="str">
            <v>-------------</v>
          </cell>
          <cell r="H50" t="str">
            <v>--------</v>
          </cell>
          <cell r="I50" t="str">
            <v>-------------</v>
          </cell>
          <cell r="J50" t="str">
            <v>--------</v>
          </cell>
        </row>
        <row r="51">
          <cell r="B51" t="str">
            <v>Total Webb</v>
          </cell>
          <cell r="C51">
            <v>755997</v>
          </cell>
          <cell r="D51">
            <v>746262</v>
          </cell>
          <cell r="E51">
            <v>9735</v>
          </cell>
          <cell r="F51">
            <v>1.3</v>
          </cell>
          <cell r="G51">
            <v>9394</v>
          </cell>
          <cell r="H51">
            <v>1.3</v>
          </cell>
          <cell r="I51">
            <v>341</v>
          </cell>
          <cell r="J51" t="str">
            <v>-</v>
          </cell>
        </row>
        <row r="54">
          <cell r="D54" t="str">
            <v>J &amp; J Financi</v>
          </cell>
          <cell r="E54" t="str">
            <v>al Management R</v>
          </cell>
          <cell r="F54" t="str">
            <v>eporting</v>
          </cell>
          <cell r="G54" t="str">
            <v>System</v>
          </cell>
          <cell r="J54" t="str">
            <v>PAGE         2</v>
          </cell>
        </row>
        <row r="55">
          <cell r="D55" t="str">
            <v>Perfo</v>
          </cell>
          <cell r="E55" t="str">
            <v>rmance Analysis</v>
          </cell>
          <cell r="F55" t="str">
            <v>Routine</v>
          </cell>
          <cell r="J55" t="str">
            <v>REPORT CC00160A</v>
          </cell>
        </row>
        <row r="56">
          <cell r="D56" t="str">
            <v>Option</v>
          </cell>
          <cell r="E56" t="str">
            <v>10 - 950000 Ne</v>
          </cell>
          <cell r="F56" t="str">
            <v>t Income</v>
          </cell>
          <cell r="J56">
            <v>37446.421527777777</v>
          </cell>
        </row>
        <row r="57">
          <cell r="D57" t="str">
            <v>JUN 2002 Actu</v>
          </cell>
          <cell r="E57" t="str">
            <v>al vs      JUN</v>
          </cell>
          <cell r="F57" t="str">
            <v>2002 Mid</v>
          </cell>
          <cell r="G57" t="e">
            <v>#NAME?</v>
          </cell>
        </row>
        <row r="58">
          <cell r="D58" t="str">
            <v>26 Wee</v>
          </cell>
          <cell r="E58" t="str">
            <v>ks Ending June</v>
          </cell>
          <cell r="F58" t="str">
            <v>30, 2002</v>
          </cell>
        </row>
        <row r="60">
          <cell r="C60" t="str">
            <v>Current</v>
          </cell>
          <cell r="D60" t="str">
            <v>Prior</v>
          </cell>
          <cell r="E60" t="e">
            <v>#NAME?</v>
          </cell>
          <cell r="F60" t="str">
            <v>ge------</v>
          </cell>
          <cell r="G60" t="e">
            <v>#NAME?</v>
          </cell>
          <cell r="H60" t="str">
            <v>s--------</v>
          </cell>
          <cell r="I60" t="e">
            <v>#NAME?</v>
          </cell>
          <cell r="J60" t="str">
            <v>y--------</v>
          </cell>
        </row>
        <row r="61">
          <cell r="C61" t="str">
            <v>Period</v>
          </cell>
          <cell r="D61" t="str">
            <v>Period</v>
          </cell>
          <cell r="E61" t="str">
            <v>Amount</v>
          </cell>
          <cell r="F61" t="str">
            <v>%</v>
          </cell>
          <cell r="G61" t="str">
            <v>Amount</v>
          </cell>
          <cell r="H61" t="str">
            <v>%</v>
          </cell>
          <cell r="I61" t="str">
            <v>Amount</v>
          </cell>
          <cell r="J61" t="str">
            <v>%</v>
          </cell>
        </row>
        <row r="62">
          <cell r="C62" t="str">
            <v>-------------</v>
          </cell>
          <cell r="D62" t="str">
            <v>-------------</v>
          </cell>
          <cell r="E62" t="str">
            <v>-------------</v>
          </cell>
          <cell r="F62" t="str">
            <v>--------</v>
          </cell>
          <cell r="G62" t="str">
            <v>-------------</v>
          </cell>
          <cell r="H62" t="str">
            <v>--------</v>
          </cell>
          <cell r="I62" t="str">
            <v>-------------</v>
          </cell>
          <cell r="J62" t="str">
            <v>--------</v>
          </cell>
        </row>
        <row r="64">
          <cell r="B64" t="str">
            <v>3065 Jan-Cil Austria</v>
          </cell>
          <cell r="C64">
            <v>2726</v>
          </cell>
          <cell r="D64">
            <v>1929</v>
          </cell>
          <cell r="E64">
            <v>797</v>
          </cell>
          <cell r="F64">
            <v>41.3</v>
          </cell>
          <cell r="G64">
            <v>776</v>
          </cell>
          <cell r="H64">
            <v>40.200000000000003</v>
          </cell>
          <cell r="I64">
            <v>21</v>
          </cell>
          <cell r="J64">
            <v>1.1000000000000001</v>
          </cell>
        </row>
        <row r="65">
          <cell r="B65" t="str">
            <v>2626 Jan-Cil Denmark</v>
          </cell>
          <cell r="C65">
            <v>93</v>
          </cell>
          <cell r="D65">
            <v>164</v>
          </cell>
          <cell r="E65">
            <v>-71</v>
          </cell>
          <cell r="F65">
            <v>-43.3</v>
          </cell>
          <cell r="G65">
            <v>-72</v>
          </cell>
          <cell r="H65">
            <v>-44.1</v>
          </cell>
          <cell r="I65">
            <v>1</v>
          </cell>
          <cell r="J65">
            <v>0.8</v>
          </cell>
        </row>
        <row r="66">
          <cell r="B66" t="str">
            <v>2628 Jan-Cil Finland</v>
          </cell>
          <cell r="C66">
            <v>683</v>
          </cell>
          <cell r="D66">
            <v>807</v>
          </cell>
          <cell r="E66">
            <v>-124</v>
          </cell>
          <cell r="F66">
            <v>-15.4</v>
          </cell>
          <cell r="G66">
            <v>-130</v>
          </cell>
          <cell r="H66">
            <v>-16.100000000000001</v>
          </cell>
          <cell r="I66">
            <v>6</v>
          </cell>
          <cell r="J66">
            <v>0.7</v>
          </cell>
        </row>
        <row r="67">
          <cell r="B67" t="str">
            <v>2265 Jan-Cil Germany</v>
          </cell>
          <cell r="C67">
            <v>-1651</v>
          </cell>
          <cell r="D67">
            <v>-551</v>
          </cell>
          <cell r="E67">
            <v>-1100</v>
          </cell>
          <cell r="F67">
            <v>-199.6</v>
          </cell>
          <cell r="G67">
            <v>-1088</v>
          </cell>
          <cell r="H67">
            <v>-197.4</v>
          </cell>
          <cell r="I67">
            <v>-12</v>
          </cell>
          <cell r="J67">
            <v>-2.2000000000000002</v>
          </cell>
        </row>
        <row r="68">
          <cell r="B68" t="str">
            <v>2315 Jan-Cil Greece</v>
          </cell>
          <cell r="C68">
            <v>2847</v>
          </cell>
          <cell r="D68">
            <v>2612</v>
          </cell>
          <cell r="E68">
            <v>235</v>
          </cell>
          <cell r="F68">
            <v>9</v>
          </cell>
          <cell r="G68">
            <v>212</v>
          </cell>
          <cell r="H68">
            <v>8.1</v>
          </cell>
          <cell r="I68">
            <v>23</v>
          </cell>
          <cell r="J68">
            <v>0.9</v>
          </cell>
        </row>
        <row r="69">
          <cell r="B69" t="str">
            <v>2355 Jan-Cil Italy</v>
          </cell>
          <cell r="C69">
            <v>377</v>
          </cell>
          <cell r="D69">
            <v>689</v>
          </cell>
          <cell r="E69">
            <v>-312</v>
          </cell>
          <cell r="F69">
            <v>-45.3</v>
          </cell>
          <cell r="G69">
            <v>-315</v>
          </cell>
          <cell r="H69">
            <v>-45.7</v>
          </cell>
          <cell r="I69">
            <v>3</v>
          </cell>
          <cell r="J69">
            <v>0.4</v>
          </cell>
        </row>
        <row r="70">
          <cell r="B70" t="str">
            <v>2627 Jan-Cil Norway</v>
          </cell>
          <cell r="C70">
            <v>321</v>
          </cell>
          <cell r="D70">
            <v>599</v>
          </cell>
          <cell r="E70">
            <v>-278</v>
          </cell>
          <cell r="F70">
            <v>-46.4</v>
          </cell>
          <cell r="G70">
            <v>-282</v>
          </cell>
          <cell r="H70">
            <v>-47</v>
          </cell>
          <cell r="I70">
            <v>4</v>
          </cell>
          <cell r="J70">
            <v>0.6</v>
          </cell>
        </row>
        <row r="71">
          <cell r="B71" t="str">
            <v>4386 Jan-Cil Poland</v>
          </cell>
          <cell r="C71">
            <v>-4431</v>
          </cell>
          <cell r="D71">
            <v>-8333</v>
          </cell>
          <cell r="E71">
            <v>3902</v>
          </cell>
          <cell r="F71">
            <v>46.8</v>
          </cell>
          <cell r="G71">
            <v>3911</v>
          </cell>
          <cell r="H71">
            <v>46.9</v>
          </cell>
          <cell r="I71">
            <v>-9</v>
          </cell>
          <cell r="J71">
            <v>-0.1</v>
          </cell>
        </row>
        <row r="72">
          <cell r="B72" t="str">
            <v>2625 Jan-Cil Sweden</v>
          </cell>
          <cell r="C72">
            <v>550</v>
          </cell>
          <cell r="D72">
            <v>561</v>
          </cell>
          <cell r="E72">
            <v>-11</v>
          </cell>
          <cell r="F72">
            <v>-2</v>
          </cell>
          <cell r="G72">
            <v>-16</v>
          </cell>
          <cell r="H72">
            <v>-2.8</v>
          </cell>
          <cell r="I72">
            <v>5</v>
          </cell>
          <cell r="J72">
            <v>0.8</v>
          </cell>
        </row>
        <row r="73">
          <cell r="B73" t="str">
            <v>2655 Jan-Cil Switzerland</v>
          </cell>
          <cell r="C73">
            <v>2023</v>
          </cell>
          <cell r="D73">
            <v>2062</v>
          </cell>
          <cell r="E73">
            <v>-39</v>
          </cell>
          <cell r="F73">
            <v>-1.9</v>
          </cell>
          <cell r="G73">
            <v>-50</v>
          </cell>
          <cell r="H73">
            <v>-2.4</v>
          </cell>
          <cell r="I73">
            <v>11</v>
          </cell>
          <cell r="J73">
            <v>0.5</v>
          </cell>
        </row>
        <row r="74">
          <cell r="C74" t="str">
            <v>-------------</v>
          </cell>
          <cell r="D74" t="str">
            <v>-------------</v>
          </cell>
          <cell r="E74" t="str">
            <v>-------------</v>
          </cell>
          <cell r="F74" t="str">
            <v>--------</v>
          </cell>
          <cell r="G74" t="str">
            <v>-------------</v>
          </cell>
          <cell r="H74" t="str">
            <v>--------</v>
          </cell>
          <cell r="I74" t="str">
            <v>-------------</v>
          </cell>
          <cell r="J74" t="str">
            <v>--------</v>
          </cell>
        </row>
        <row r="75">
          <cell r="B75" t="str">
            <v>W. Eur Cermak</v>
          </cell>
          <cell r="C75">
            <v>3538</v>
          </cell>
          <cell r="D75">
            <v>539</v>
          </cell>
          <cell r="E75">
            <v>2999</v>
          </cell>
          <cell r="F75">
            <v>556.4</v>
          </cell>
          <cell r="G75">
            <v>2947</v>
          </cell>
          <cell r="H75">
            <v>546.79999999999995</v>
          </cell>
          <cell r="I75">
            <v>52</v>
          </cell>
          <cell r="J75">
            <v>9.6</v>
          </cell>
        </row>
        <row r="77">
          <cell r="B77" t="str">
            <v>2126 Jan-Cil Czech Republic</v>
          </cell>
          <cell r="C77">
            <v>-710</v>
          </cell>
          <cell r="D77">
            <v>-387</v>
          </cell>
          <cell r="E77">
            <v>-323</v>
          </cell>
          <cell r="F77">
            <v>-83.5</v>
          </cell>
          <cell r="G77">
            <v>-315</v>
          </cell>
          <cell r="H77">
            <v>-81.5</v>
          </cell>
          <cell r="I77">
            <v>-8</v>
          </cell>
          <cell r="J77">
            <v>-1.9</v>
          </cell>
        </row>
        <row r="78">
          <cell r="B78" t="str">
            <v>2135 Jan-Cil E Europe</v>
          </cell>
          <cell r="C78">
            <v>11978</v>
          </cell>
          <cell r="D78">
            <v>10895</v>
          </cell>
          <cell r="E78">
            <v>1083</v>
          </cell>
          <cell r="F78">
            <v>9.9</v>
          </cell>
          <cell r="G78">
            <v>989</v>
          </cell>
          <cell r="H78">
            <v>9.1</v>
          </cell>
          <cell r="I78">
            <v>94</v>
          </cell>
          <cell r="J78">
            <v>0.9</v>
          </cell>
        </row>
        <row r="79">
          <cell r="B79" t="str">
            <v>2326 Jan-Cil Hungary</v>
          </cell>
          <cell r="C79">
            <v>756</v>
          </cell>
          <cell r="D79">
            <v>461</v>
          </cell>
          <cell r="E79">
            <v>295</v>
          </cell>
          <cell r="F79">
            <v>64</v>
          </cell>
          <cell r="G79">
            <v>290</v>
          </cell>
          <cell r="H79">
            <v>63</v>
          </cell>
          <cell r="I79">
            <v>5</v>
          </cell>
          <cell r="J79">
            <v>1</v>
          </cell>
        </row>
        <row r="80">
          <cell r="C80" t="str">
            <v>-------------</v>
          </cell>
          <cell r="D80" t="str">
            <v>-------------</v>
          </cell>
          <cell r="E80" t="str">
            <v>-------------</v>
          </cell>
          <cell r="F80" t="str">
            <v>--------</v>
          </cell>
          <cell r="G80" t="str">
            <v>-------------</v>
          </cell>
          <cell r="H80" t="str">
            <v>--------</v>
          </cell>
          <cell r="I80" t="str">
            <v>-------------</v>
          </cell>
          <cell r="J80" t="str">
            <v>--------</v>
          </cell>
        </row>
        <row r="81">
          <cell r="B81" t="str">
            <v>E. Eur Cermak</v>
          </cell>
          <cell r="C81">
            <v>12024</v>
          </cell>
          <cell r="D81">
            <v>10969</v>
          </cell>
          <cell r="E81">
            <v>1055</v>
          </cell>
          <cell r="F81">
            <v>9.6</v>
          </cell>
          <cell r="G81">
            <v>964</v>
          </cell>
          <cell r="H81">
            <v>8.8000000000000007</v>
          </cell>
          <cell r="I81">
            <v>91</v>
          </cell>
          <cell r="J81">
            <v>0.8</v>
          </cell>
        </row>
        <row r="82">
          <cell r="C82" t="str">
            <v>-------------</v>
          </cell>
          <cell r="D82" t="str">
            <v>-------------</v>
          </cell>
          <cell r="E82" t="str">
            <v>-------------</v>
          </cell>
          <cell r="F82" t="str">
            <v>--------</v>
          </cell>
          <cell r="G82" t="str">
            <v>-------------</v>
          </cell>
          <cell r="H82" t="str">
            <v>--------</v>
          </cell>
          <cell r="I82" t="str">
            <v>-------------</v>
          </cell>
          <cell r="J82" t="str">
            <v>--------</v>
          </cell>
        </row>
        <row r="83">
          <cell r="B83" t="str">
            <v>Total Cermak</v>
          </cell>
          <cell r="C83">
            <v>15562</v>
          </cell>
          <cell r="D83">
            <v>11508</v>
          </cell>
          <cell r="E83">
            <v>4054</v>
          </cell>
          <cell r="F83">
            <v>35.200000000000003</v>
          </cell>
          <cell r="G83">
            <v>3911</v>
          </cell>
          <cell r="H83">
            <v>34</v>
          </cell>
          <cell r="I83">
            <v>143</v>
          </cell>
          <cell r="J83">
            <v>1.2</v>
          </cell>
        </row>
        <row r="85">
          <cell r="B85" t="str">
            <v>3095 Jan-Cil Belgium</v>
          </cell>
          <cell r="C85">
            <v>157</v>
          </cell>
          <cell r="D85">
            <v>-479</v>
          </cell>
          <cell r="E85">
            <v>636</v>
          </cell>
          <cell r="F85">
            <v>132.80000000000001</v>
          </cell>
          <cell r="G85">
            <v>635</v>
          </cell>
          <cell r="H85">
            <v>132.5</v>
          </cell>
          <cell r="I85">
            <v>1</v>
          </cell>
          <cell r="J85">
            <v>0.2</v>
          </cell>
        </row>
        <row r="86">
          <cell r="B86" t="str">
            <v>3535 Jan-Cil France</v>
          </cell>
          <cell r="C86">
            <v>7275</v>
          </cell>
          <cell r="D86">
            <v>7181</v>
          </cell>
          <cell r="E86">
            <v>94</v>
          </cell>
          <cell r="F86">
            <v>1.3</v>
          </cell>
          <cell r="G86">
            <v>37</v>
          </cell>
          <cell r="H86">
            <v>0.5</v>
          </cell>
          <cell r="I86">
            <v>57</v>
          </cell>
          <cell r="J86">
            <v>0.8</v>
          </cell>
        </row>
        <row r="87">
          <cell r="B87" t="str">
            <v>4250 Jan-Cil Holland</v>
          </cell>
          <cell r="C87">
            <v>2501</v>
          </cell>
          <cell r="D87">
            <v>2278</v>
          </cell>
          <cell r="E87">
            <v>223</v>
          </cell>
          <cell r="F87">
            <v>9.8000000000000007</v>
          </cell>
          <cell r="G87">
            <v>203</v>
          </cell>
          <cell r="H87">
            <v>8.9</v>
          </cell>
          <cell r="I87">
            <v>20</v>
          </cell>
          <cell r="J87">
            <v>0.9</v>
          </cell>
        </row>
        <row r="88">
          <cell r="B88" t="str">
            <v>2575 Jan-Cil Portugal</v>
          </cell>
          <cell r="C88">
            <v>-614</v>
          </cell>
          <cell r="D88">
            <v>-857</v>
          </cell>
          <cell r="E88">
            <v>243</v>
          </cell>
          <cell r="F88">
            <v>28.4</v>
          </cell>
          <cell r="G88">
            <v>248</v>
          </cell>
          <cell r="H88">
            <v>28.9</v>
          </cell>
          <cell r="I88">
            <v>-5</v>
          </cell>
          <cell r="J88">
            <v>-0.5</v>
          </cell>
        </row>
        <row r="89">
          <cell r="B89" t="str">
            <v>2605 Jan-Cil Spain</v>
          </cell>
          <cell r="C89">
            <v>2752</v>
          </cell>
          <cell r="D89">
            <v>2548</v>
          </cell>
          <cell r="E89">
            <v>204</v>
          </cell>
          <cell r="F89">
            <v>8</v>
          </cell>
          <cell r="G89">
            <v>183</v>
          </cell>
          <cell r="H89">
            <v>7.2</v>
          </cell>
          <cell r="I89">
            <v>21</v>
          </cell>
          <cell r="J89">
            <v>0.8</v>
          </cell>
        </row>
        <row r="90">
          <cell r="B90" t="str">
            <v>2725 Jan-Cil UK</v>
          </cell>
          <cell r="C90">
            <v>-3651</v>
          </cell>
          <cell r="D90">
            <v>-4297</v>
          </cell>
          <cell r="E90">
            <v>646</v>
          </cell>
          <cell r="F90">
            <v>15</v>
          </cell>
          <cell r="G90">
            <v>663</v>
          </cell>
          <cell r="H90">
            <v>15.4</v>
          </cell>
          <cell r="I90">
            <v>-17</v>
          </cell>
          <cell r="J90">
            <v>-0.4</v>
          </cell>
        </row>
        <row r="91">
          <cell r="C91" t="str">
            <v>-------------</v>
          </cell>
          <cell r="D91" t="str">
            <v>-------------</v>
          </cell>
          <cell r="E91" t="str">
            <v>-------------</v>
          </cell>
          <cell r="F91" t="str">
            <v>--------</v>
          </cell>
          <cell r="G91" t="str">
            <v>-------------</v>
          </cell>
          <cell r="H91" t="str">
            <v>--------</v>
          </cell>
          <cell r="I91" t="str">
            <v>-------------</v>
          </cell>
          <cell r="J91" t="str">
            <v>--------</v>
          </cell>
        </row>
        <row r="92">
          <cell r="B92" t="str">
            <v>W. Eur Verbeeck</v>
          </cell>
          <cell r="C92">
            <v>8420</v>
          </cell>
          <cell r="D92">
            <v>6374</v>
          </cell>
          <cell r="E92">
            <v>2046</v>
          </cell>
          <cell r="F92">
            <v>32.1</v>
          </cell>
          <cell r="G92">
            <v>1968</v>
          </cell>
          <cell r="H92">
            <v>30.9</v>
          </cell>
          <cell r="I92">
            <v>78</v>
          </cell>
          <cell r="J92">
            <v>1.2</v>
          </cell>
        </row>
        <row r="94">
          <cell r="B94" t="str">
            <v>3507 Jan-Cil Egypt</v>
          </cell>
          <cell r="C94">
            <v>370</v>
          </cell>
          <cell r="D94">
            <v>208</v>
          </cell>
          <cell r="E94">
            <v>162</v>
          </cell>
          <cell r="F94">
            <v>77.900000000000006</v>
          </cell>
          <cell r="G94">
            <v>162</v>
          </cell>
          <cell r="H94">
            <v>77.8</v>
          </cell>
          <cell r="I94" t="str">
            <v>-</v>
          </cell>
          <cell r="J94">
            <v>0.1</v>
          </cell>
        </row>
        <row r="95">
          <cell r="B95" t="str">
            <v>4967 Jan-Cil Israel</v>
          </cell>
          <cell r="C95">
            <v>4</v>
          </cell>
          <cell r="D95">
            <v>123</v>
          </cell>
          <cell r="E95">
            <v>-119</v>
          </cell>
          <cell r="F95">
            <v>-96.7</v>
          </cell>
          <cell r="G95">
            <v>-119</v>
          </cell>
          <cell r="H95">
            <v>-96.5</v>
          </cell>
          <cell r="I95" t="str">
            <v>-</v>
          </cell>
          <cell r="J95">
            <v>-0.2</v>
          </cell>
        </row>
        <row r="96">
          <cell r="B96" t="str">
            <v>4720 Jan-Cil ME/W Africa</v>
          </cell>
          <cell r="C96">
            <v>21898</v>
          </cell>
          <cell r="D96">
            <v>17636</v>
          </cell>
          <cell r="E96">
            <v>4262</v>
          </cell>
          <cell r="F96">
            <v>24.2</v>
          </cell>
          <cell r="G96">
            <v>4092</v>
          </cell>
          <cell r="H96">
            <v>23.2</v>
          </cell>
          <cell r="I96">
            <v>170</v>
          </cell>
          <cell r="J96">
            <v>1</v>
          </cell>
        </row>
        <row r="97">
          <cell r="B97" t="str">
            <v>2547 Jan-Cil Pakistan</v>
          </cell>
          <cell r="C97">
            <v>101</v>
          </cell>
          <cell r="D97">
            <v>117</v>
          </cell>
          <cell r="E97">
            <v>-16</v>
          </cell>
          <cell r="F97">
            <v>-13.7</v>
          </cell>
          <cell r="G97">
            <v>-15</v>
          </cell>
          <cell r="H97">
            <v>-13.2</v>
          </cell>
          <cell r="I97">
            <v>-1</v>
          </cell>
          <cell r="J97">
            <v>-0.5</v>
          </cell>
        </row>
        <row r="98">
          <cell r="B98" t="str">
            <v>4510 Jan-Cil So. Africa</v>
          </cell>
          <cell r="C98">
            <v>1865</v>
          </cell>
          <cell r="D98">
            <v>779</v>
          </cell>
          <cell r="E98">
            <v>1086</v>
          </cell>
          <cell r="F98">
            <v>139.4</v>
          </cell>
          <cell r="G98">
            <v>1088</v>
          </cell>
          <cell r="H98">
            <v>139.69999999999999</v>
          </cell>
          <cell r="I98">
            <v>-2</v>
          </cell>
          <cell r="J98">
            <v>-0.2</v>
          </cell>
        </row>
        <row r="99">
          <cell r="B99" t="str">
            <v>2697 Jan-Cil Turkey</v>
          </cell>
          <cell r="C99">
            <v>1933</v>
          </cell>
          <cell r="D99">
            <v>1289</v>
          </cell>
          <cell r="E99">
            <v>644</v>
          </cell>
          <cell r="F99">
            <v>50</v>
          </cell>
          <cell r="G99">
            <v>644</v>
          </cell>
          <cell r="H99">
            <v>50</v>
          </cell>
          <cell r="I99" t="str">
            <v>-</v>
          </cell>
          <cell r="J99" t="str">
            <v>-</v>
          </cell>
        </row>
        <row r="100">
          <cell r="C100" t="str">
            <v>-------------</v>
          </cell>
          <cell r="D100" t="str">
            <v>-------------</v>
          </cell>
          <cell r="E100" t="str">
            <v>-------------</v>
          </cell>
          <cell r="F100" t="str">
            <v>--------</v>
          </cell>
          <cell r="G100" t="str">
            <v>-------------</v>
          </cell>
          <cell r="H100" t="str">
            <v>--------</v>
          </cell>
          <cell r="I100" t="str">
            <v>-------------</v>
          </cell>
          <cell r="J100" t="str">
            <v>--------</v>
          </cell>
        </row>
        <row r="101">
          <cell r="B101" t="str">
            <v>MEWAfr Verbeeck</v>
          </cell>
          <cell r="C101">
            <v>26171</v>
          </cell>
          <cell r="D101">
            <v>20152</v>
          </cell>
          <cell r="E101">
            <v>6019</v>
          </cell>
          <cell r="F101">
            <v>29.9</v>
          </cell>
          <cell r="G101">
            <v>5851</v>
          </cell>
          <cell r="H101">
            <v>29</v>
          </cell>
          <cell r="I101">
            <v>168</v>
          </cell>
          <cell r="J101">
            <v>0.8</v>
          </cell>
        </row>
        <row r="102">
          <cell r="C102" t="str">
            <v>-------------</v>
          </cell>
          <cell r="D102" t="str">
            <v>-------------</v>
          </cell>
          <cell r="E102" t="str">
            <v>-------------</v>
          </cell>
          <cell r="F102" t="str">
            <v>--------</v>
          </cell>
          <cell r="G102" t="str">
            <v>-------------</v>
          </cell>
          <cell r="H102" t="str">
            <v>--------</v>
          </cell>
          <cell r="I102" t="str">
            <v>-------------</v>
          </cell>
          <cell r="J102" t="str">
            <v>--------</v>
          </cell>
        </row>
        <row r="103">
          <cell r="B103" t="str">
            <v>Total Verbeeck</v>
          </cell>
          <cell r="C103">
            <v>34591</v>
          </cell>
          <cell r="D103">
            <v>26526</v>
          </cell>
          <cell r="E103">
            <v>8065</v>
          </cell>
          <cell r="F103">
            <v>30.4</v>
          </cell>
          <cell r="G103">
            <v>7819</v>
          </cell>
          <cell r="H103">
            <v>29.5</v>
          </cell>
          <cell r="I103">
            <v>246</v>
          </cell>
          <cell r="J103">
            <v>0.9</v>
          </cell>
        </row>
        <row r="104">
          <cell r="C104" t="str">
            <v>-------------</v>
          </cell>
          <cell r="D104" t="str">
            <v>-------------</v>
          </cell>
          <cell r="E104" t="str">
            <v>-------------</v>
          </cell>
          <cell r="F104" t="str">
            <v>--------</v>
          </cell>
          <cell r="G104" t="str">
            <v>-------------</v>
          </cell>
          <cell r="H104" t="str">
            <v>--------</v>
          </cell>
          <cell r="I104" t="str">
            <v>-------------</v>
          </cell>
          <cell r="J104" t="str">
            <v>--------</v>
          </cell>
        </row>
        <row r="105">
          <cell r="B105" t="str">
            <v>Total Norton</v>
          </cell>
          <cell r="C105">
            <v>50153</v>
          </cell>
          <cell r="D105">
            <v>38034</v>
          </cell>
          <cell r="E105">
            <v>12119</v>
          </cell>
          <cell r="F105">
            <v>31.9</v>
          </cell>
          <cell r="G105">
            <v>11731</v>
          </cell>
          <cell r="H105">
            <v>30.8</v>
          </cell>
          <cell r="I105">
            <v>388</v>
          </cell>
          <cell r="J105">
            <v>1</v>
          </cell>
        </row>
        <row r="108">
          <cell r="D108" t="str">
            <v>J &amp; J Financi</v>
          </cell>
          <cell r="E108" t="str">
            <v>al Management R</v>
          </cell>
          <cell r="F108" t="str">
            <v>eporting</v>
          </cell>
          <cell r="G108" t="str">
            <v>System</v>
          </cell>
          <cell r="J108" t="str">
            <v>PAGE         3</v>
          </cell>
        </row>
        <row r="109">
          <cell r="D109" t="str">
            <v>Perfo</v>
          </cell>
          <cell r="E109" t="str">
            <v>rmance Analysis</v>
          </cell>
          <cell r="F109" t="str">
            <v>Routine</v>
          </cell>
          <cell r="J109" t="str">
            <v>REPORT CC00160A</v>
          </cell>
        </row>
        <row r="110">
          <cell r="D110" t="str">
            <v>Option</v>
          </cell>
          <cell r="E110" t="str">
            <v>10 - 950000 Ne</v>
          </cell>
          <cell r="F110" t="str">
            <v>t Income</v>
          </cell>
          <cell r="J110">
            <v>37446.421527777777</v>
          </cell>
        </row>
        <row r="111">
          <cell r="D111" t="str">
            <v>JUN 2002 Actu</v>
          </cell>
          <cell r="E111" t="str">
            <v>al vs      JUN</v>
          </cell>
          <cell r="F111" t="str">
            <v>2002 Mid</v>
          </cell>
          <cell r="G111" t="e">
            <v>#NAME?</v>
          </cell>
        </row>
        <row r="112">
          <cell r="D112" t="str">
            <v>26 Wee</v>
          </cell>
          <cell r="E112" t="str">
            <v>ks Ending June</v>
          </cell>
          <cell r="F112" t="str">
            <v>30, 2002</v>
          </cell>
        </row>
        <row r="114">
          <cell r="C114" t="str">
            <v>Current</v>
          </cell>
          <cell r="D114" t="str">
            <v>Prior</v>
          </cell>
          <cell r="E114" t="e">
            <v>#NAME?</v>
          </cell>
          <cell r="F114" t="str">
            <v>ge------</v>
          </cell>
          <cell r="G114" t="e">
            <v>#NAME?</v>
          </cell>
          <cell r="H114" t="str">
            <v>s--------</v>
          </cell>
          <cell r="I114" t="e">
            <v>#NAME?</v>
          </cell>
          <cell r="J114" t="str">
            <v>y--------</v>
          </cell>
        </row>
        <row r="115">
          <cell r="C115" t="str">
            <v>Period</v>
          </cell>
          <cell r="D115" t="str">
            <v>Period</v>
          </cell>
          <cell r="E115" t="str">
            <v>Amount</v>
          </cell>
          <cell r="F115" t="str">
            <v>%</v>
          </cell>
          <cell r="G115" t="str">
            <v>Amount</v>
          </cell>
          <cell r="H115" t="str">
            <v>%</v>
          </cell>
          <cell r="I115" t="str">
            <v>Amount</v>
          </cell>
          <cell r="J115" t="str">
            <v>%</v>
          </cell>
        </row>
        <row r="116">
          <cell r="C116" t="str">
            <v>-------------</v>
          </cell>
          <cell r="D116" t="str">
            <v>-------------</v>
          </cell>
          <cell r="E116" t="str">
            <v>-------------</v>
          </cell>
          <cell r="F116" t="str">
            <v>--------</v>
          </cell>
          <cell r="G116" t="str">
            <v>-------------</v>
          </cell>
          <cell r="H116" t="str">
            <v>--------</v>
          </cell>
          <cell r="I116" t="str">
            <v>-------------</v>
          </cell>
          <cell r="J116" t="str">
            <v>--------</v>
          </cell>
        </row>
        <row r="118">
          <cell r="B118" t="str">
            <v>2860 Jan-Cil Argentina</v>
          </cell>
          <cell r="C118">
            <v>-1164</v>
          </cell>
          <cell r="D118">
            <v>-1276</v>
          </cell>
          <cell r="E118">
            <v>112</v>
          </cell>
          <cell r="F118">
            <v>8.8000000000000007</v>
          </cell>
          <cell r="G118">
            <v>104</v>
          </cell>
          <cell r="H118">
            <v>8.1</v>
          </cell>
          <cell r="I118">
            <v>8</v>
          </cell>
          <cell r="J118">
            <v>0.6</v>
          </cell>
        </row>
        <row r="119">
          <cell r="B119" t="str">
            <v>3160 Jan-Cil Brazil</v>
          </cell>
          <cell r="C119">
            <v>7517</v>
          </cell>
          <cell r="D119">
            <v>7546</v>
          </cell>
          <cell r="E119">
            <v>-29</v>
          </cell>
          <cell r="F119">
            <v>-0.4</v>
          </cell>
          <cell r="G119">
            <v>67</v>
          </cell>
          <cell r="H119">
            <v>0.9</v>
          </cell>
          <cell r="I119">
            <v>-96</v>
          </cell>
          <cell r="J119">
            <v>-1.3</v>
          </cell>
        </row>
        <row r="120">
          <cell r="B120" t="str">
            <v>2117 Jan-Cil Colombia</v>
          </cell>
          <cell r="C120">
            <v>423</v>
          </cell>
          <cell r="D120">
            <v>445</v>
          </cell>
          <cell r="E120">
            <v>-22</v>
          </cell>
          <cell r="F120">
            <v>-4.9000000000000004</v>
          </cell>
          <cell r="G120">
            <v>-21</v>
          </cell>
          <cell r="H120">
            <v>-4.7</v>
          </cell>
          <cell r="I120">
            <v>-1</v>
          </cell>
          <cell r="J120">
            <v>-0.3</v>
          </cell>
        </row>
        <row r="121">
          <cell r="B121" t="str">
            <v>2490 Janssen Cilag Mexico</v>
          </cell>
          <cell r="C121">
            <v>20795</v>
          </cell>
          <cell r="D121">
            <v>20024</v>
          </cell>
          <cell r="E121">
            <v>771</v>
          </cell>
          <cell r="F121">
            <v>3.9</v>
          </cell>
          <cell r="G121">
            <v>864</v>
          </cell>
          <cell r="H121">
            <v>4.3</v>
          </cell>
          <cell r="I121">
            <v>-93</v>
          </cell>
          <cell r="J121">
            <v>-0.5</v>
          </cell>
        </row>
        <row r="122">
          <cell r="B122" t="str">
            <v>5252 Jan-Cil Venezuela</v>
          </cell>
          <cell r="C122">
            <v>-773</v>
          </cell>
          <cell r="D122">
            <v>-400</v>
          </cell>
          <cell r="E122">
            <v>-373</v>
          </cell>
          <cell r="F122">
            <v>-93.2</v>
          </cell>
          <cell r="G122">
            <v>-373</v>
          </cell>
          <cell r="H122">
            <v>-93.2</v>
          </cell>
          <cell r="I122" t="str">
            <v>-</v>
          </cell>
          <cell r="J122" t="str">
            <v>-</v>
          </cell>
        </row>
        <row r="123">
          <cell r="C123" t="str">
            <v>-------------</v>
          </cell>
          <cell r="D123" t="str">
            <v>-------------</v>
          </cell>
          <cell r="E123" t="str">
            <v>-------------</v>
          </cell>
          <cell r="F123" t="str">
            <v>--------</v>
          </cell>
          <cell r="G123" t="str">
            <v>-------------</v>
          </cell>
          <cell r="H123" t="str">
            <v>--------</v>
          </cell>
          <cell r="I123" t="str">
            <v>-------------</v>
          </cell>
          <cell r="J123" t="str">
            <v>--------</v>
          </cell>
        </row>
        <row r="124">
          <cell r="B124" t="str">
            <v>Total Latin Am.</v>
          </cell>
          <cell r="C124">
            <v>26798</v>
          </cell>
          <cell r="D124">
            <v>26339</v>
          </cell>
          <cell r="E124">
            <v>459</v>
          </cell>
          <cell r="F124">
            <v>1.7</v>
          </cell>
          <cell r="G124">
            <v>641</v>
          </cell>
          <cell r="H124">
            <v>2.4</v>
          </cell>
          <cell r="I124">
            <v>-182</v>
          </cell>
          <cell r="J124">
            <v>-0.7</v>
          </cell>
        </row>
        <row r="126">
          <cell r="B126" t="str">
            <v>2380 Janssen Kyowa Japan</v>
          </cell>
          <cell r="C126">
            <v>14619</v>
          </cell>
          <cell r="D126">
            <v>14924</v>
          </cell>
          <cell r="E126">
            <v>-305</v>
          </cell>
          <cell r="F126">
            <v>-2</v>
          </cell>
          <cell r="G126">
            <v>-349</v>
          </cell>
          <cell r="H126">
            <v>-2.2999999999999998</v>
          </cell>
          <cell r="I126">
            <v>44</v>
          </cell>
          <cell r="J126">
            <v>0.3</v>
          </cell>
        </row>
        <row r="127">
          <cell r="B127" t="str">
            <v>2400 Jan-Cil K.K. Japan</v>
          </cell>
          <cell r="C127">
            <v>1198</v>
          </cell>
          <cell r="D127">
            <v>11</v>
          </cell>
          <cell r="E127">
            <v>1187</v>
          </cell>
          <cell r="F127" t="str">
            <v>*</v>
          </cell>
          <cell r="G127">
            <v>1222</v>
          </cell>
          <cell r="H127" t="str">
            <v>*</v>
          </cell>
          <cell r="I127" t="str">
            <v>(35) (</v>
          </cell>
          <cell r="J127" t="str">
            <v>314.6)</v>
          </cell>
        </row>
        <row r="128">
          <cell r="C128" t="str">
            <v>-------------</v>
          </cell>
          <cell r="D128" t="str">
            <v>-------------</v>
          </cell>
          <cell r="E128" t="str">
            <v>-------------</v>
          </cell>
          <cell r="F128" t="str">
            <v>--------</v>
          </cell>
          <cell r="G128" t="str">
            <v>-------------</v>
          </cell>
          <cell r="H128" t="str">
            <v>--------</v>
          </cell>
          <cell r="I128" t="str">
            <v>-------------</v>
          </cell>
          <cell r="J128" t="str">
            <v>--------</v>
          </cell>
        </row>
        <row r="129">
          <cell r="B129" t="str">
            <v>Total Japan</v>
          </cell>
          <cell r="C129">
            <v>15817</v>
          </cell>
          <cell r="D129">
            <v>14935</v>
          </cell>
          <cell r="E129">
            <v>882</v>
          </cell>
          <cell r="F129">
            <v>5.9</v>
          </cell>
          <cell r="G129">
            <v>872</v>
          </cell>
          <cell r="H129">
            <v>5.8</v>
          </cell>
          <cell r="I129">
            <v>10</v>
          </cell>
          <cell r="J129">
            <v>0.1</v>
          </cell>
        </row>
        <row r="131">
          <cell r="B131" t="str">
            <v>3450 Janssen China</v>
          </cell>
          <cell r="C131">
            <v>27395</v>
          </cell>
          <cell r="D131">
            <v>25926</v>
          </cell>
          <cell r="E131">
            <v>1469</v>
          </cell>
          <cell r="F131">
            <v>5.7</v>
          </cell>
          <cell r="G131">
            <v>1470</v>
          </cell>
          <cell r="H131">
            <v>5.7</v>
          </cell>
          <cell r="I131">
            <v>-1</v>
          </cell>
          <cell r="J131" t="str">
            <v>-</v>
          </cell>
        </row>
        <row r="132">
          <cell r="B132" t="str">
            <v>2010 Jan-Cil Australia</v>
          </cell>
          <cell r="C132">
            <v>910</v>
          </cell>
          <cell r="D132">
            <v>872</v>
          </cell>
          <cell r="E132">
            <v>38</v>
          </cell>
          <cell r="F132">
            <v>4.4000000000000004</v>
          </cell>
          <cell r="G132">
            <v>34</v>
          </cell>
          <cell r="H132">
            <v>3.9</v>
          </cell>
          <cell r="I132">
            <v>4</v>
          </cell>
          <cell r="J132">
            <v>0.5</v>
          </cell>
        </row>
        <row r="133">
          <cell r="B133" t="str">
            <v>3840 Jan-Cil Hong Kong</v>
          </cell>
          <cell r="C133">
            <v>821</v>
          </cell>
          <cell r="D133">
            <v>816</v>
          </cell>
          <cell r="E133">
            <v>5</v>
          </cell>
          <cell r="F133">
            <v>0.6</v>
          </cell>
          <cell r="G133">
            <v>5</v>
          </cell>
          <cell r="H133">
            <v>0.6</v>
          </cell>
          <cell r="I133" t="str">
            <v>-</v>
          </cell>
          <cell r="J133" t="str">
            <v>-</v>
          </cell>
        </row>
        <row r="134">
          <cell r="B134" t="str">
            <v>3873 Jan-Cil India</v>
          </cell>
          <cell r="C134">
            <v>1072</v>
          </cell>
          <cell r="D134">
            <v>1060</v>
          </cell>
          <cell r="E134">
            <v>12</v>
          </cell>
          <cell r="F134">
            <v>1.1000000000000001</v>
          </cell>
          <cell r="G134">
            <v>11</v>
          </cell>
          <cell r="H134">
            <v>1</v>
          </cell>
          <cell r="I134">
            <v>1</v>
          </cell>
          <cell r="J134">
            <v>0.1</v>
          </cell>
        </row>
        <row r="135">
          <cell r="B135" t="str">
            <v>2440 Jan-Cil Korea</v>
          </cell>
          <cell r="C135">
            <v>1897</v>
          </cell>
          <cell r="D135">
            <v>1251</v>
          </cell>
          <cell r="E135">
            <v>646</v>
          </cell>
          <cell r="F135">
            <v>51.6</v>
          </cell>
          <cell r="G135">
            <v>640</v>
          </cell>
          <cell r="H135">
            <v>51.1</v>
          </cell>
          <cell r="I135">
            <v>6</v>
          </cell>
          <cell r="J135">
            <v>0.5</v>
          </cell>
        </row>
        <row r="136">
          <cell r="B136" t="str">
            <v>4350 Jan-Cil Philippines</v>
          </cell>
          <cell r="C136">
            <v>1071</v>
          </cell>
          <cell r="D136">
            <v>985</v>
          </cell>
          <cell r="E136">
            <v>86</v>
          </cell>
          <cell r="F136">
            <v>8.6999999999999993</v>
          </cell>
          <cell r="G136">
            <v>88</v>
          </cell>
          <cell r="H136">
            <v>8.9</v>
          </cell>
          <cell r="I136">
            <v>-2</v>
          </cell>
          <cell r="J136">
            <v>-0.2</v>
          </cell>
        </row>
        <row r="137">
          <cell r="B137" t="str">
            <v>3880 Jan-Cil S.M.</v>
          </cell>
          <cell r="C137">
            <v>846</v>
          </cell>
          <cell r="D137">
            <v>1048</v>
          </cell>
          <cell r="E137">
            <v>-202</v>
          </cell>
          <cell r="F137">
            <v>-19.3</v>
          </cell>
          <cell r="G137">
            <v>-204</v>
          </cell>
          <cell r="H137">
            <v>-19.399999999999999</v>
          </cell>
          <cell r="I137">
            <v>2</v>
          </cell>
          <cell r="J137">
            <v>0.2</v>
          </cell>
        </row>
        <row r="138">
          <cell r="B138" t="str">
            <v>3885 Jan-Cil Indonesia</v>
          </cell>
          <cell r="C138">
            <v>402</v>
          </cell>
          <cell r="D138">
            <v>662</v>
          </cell>
          <cell r="E138">
            <v>-260</v>
          </cell>
          <cell r="F138">
            <v>-39.299999999999997</v>
          </cell>
          <cell r="G138">
            <v>-262</v>
          </cell>
          <cell r="H138">
            <v>-39.5</v>
          </cell>
          <cell r="I138">
            <v>2</v>
          </cell>
          <cell r="J138">
            <v>0.3</v>
          </cell>
        </row>
        <row r="139">
          <cell r="B139" t="str">
            <v>4900 Jan-Cil Taiwan</v>
          </cell>
          <cell r="C139">
            <v>1077</v>
          </cell>
          <cell r="D139">
            <v>1057</v>
          </cell>
          <cell r="E139">
            <v>20</v>
          </cell>
          <cell r="F139">
            <v>1.9</v>
          </cell>
          <cell r="G139">
            <v>17</v>
          </cell>
          <cell r="H139">
            <v>1.6</v>
          </cell>
          <cell r="I139">
            <v>3</v>
          </cell>
          <cell r="J139">
            <v>0.3</v>
          </cell>
        </row>
        <row r="140">
          <cell r="B140" t="str">
            <v>2670 Jan-Cil Thailand</v>
          </cell>
          <cell r="C140">
            <v>191</v>
          </cell>
          <cell r="D140">
            <v>90</v>
          </cell>
          <cell r="E140">
            <v>101</v>
          </cell>
          <cell r="F140">
            <v>112.2</v>
          </cell>
          <cell r="G140">
            <v>100</v>
          </cell>
          <cell r="H140">
            <v>110.9</v>
          </cell>
          <cell r="I140">
            <v>1</v>
          </cell>
          <cell r="J140">
            <v>1.3</v>
          </cell>
        </row>
        <row r="141">
          <cell r="C141" t="str">
            <v>-------------</v>
          </cell>
          <cell r="D141" t="str">
            <v>-------------</v>
          </cell>
          <cell r="E141" t="str">
            <v>-------------</v>
          </cell>
          <cell r="F141" t="str">
            <v>--------</v>
          </cell>
          <cell r="G141" t="str">
            <v>-------------</v>
          </cell>
          <cell r="H141" t="str">
            <v>--------</v>
          </cell>
          <cell r="I141" t="str">
            <v>-------------</v>
          </cell>
          <cell r="J141" t="str">
            <v>--------</v>
          </cell>
        </row>
        <row r="142">
          <cell r="B142" t="str">
            <v>Asia/Pac Chang</v>
          </cell>
          <cell r="C142">
            <v>35682</v>
          </cell>
          <cell r="D142">
            <v>33767</v>
          </cell>
          <cell r="E142">
            <v>1915</v>
          </cell>
          <cell r="F142">
            <v>5.7</v>
          </cell>
          <cell r="G142">
            <v>1898</v>
          </cell>
          <cell r="H142">
            <v>5.6</v>
          </cell>
          <cell r="I142">
            <v>17</v>
          </cell>
          <cell r="J142" t="str">
            <v>-</v>
          </cell>
        </row>
        <row r="143">
          <cell r="C143" t="str">
            <v>-------------</v>
          </cell>
          <cell r="D143" t="str">
            <v>-------------</v>
          </cell>
          <cell r="E143" t="str">
            <v>-------------</v>
          </cell>
          <cell r="F143" t="str">
            <v>--------</v>
          </cell>
          <cell r="G143" t="str">
            <v>-------------</v>
          </cell>
          <cell r="H143" t="str">
            <v>--------</v>
          </cell>
          <cell r="I143" t="str">
            <v>-------------</v>
          </cell>
          <cell r="J143" t="str">
            <v>--------</v>
          </cell>
        </row>
        <row r="144">
          <cell r="B144" t="str">
            <v>Total Asia/Pacific</v>
          </cell>
          <cell r="C144">
            <v>51499</v>
          </cell>
          <cell r="D144">
            <v>48702</v>
          </cell>
          <cell r="E144">
            <v>2797</v>
          </cell>
          <cell r="F144">
            <v>5.7</v>
          </cell>
          <cell r="G144">
            <v>2771</v>
          </cell>
          <cell r="H144">
            <v>5.7</v>
          </cell>
          <cell r="I144">
            <v>26</v>
          </cell>
          <cell r="J144">
            <v>0.1</v>
          </cell>
        </row>
        <row r="145">
          <cell r="C145" t="str">
            <v>-------------</v>
          </cell>
          <cell r="D145" t="str">
            <v>-------------</v>
          </cell>
          <cell r="E145" t="str">
            <v>-------------</v>
          </cell>
          <cell r="F145" t="str">
            <v>--------</v>
          </cell>
          <cell r="G145" t="str">
            <v>-------------</v>
          </cell>
          <cell r="H145" t="str">
            <v>--------</v>
          </cell>
          <cell r="I145" t="str">
            <v>-------------</v>
          </cell>
          <cell r="J145" t="str">
            <v>--------</v>
          </cell>
        </row>
        <row r="146">
          <cell r="B146" t="str">
            <v>Total Sartarelli</v>
          </cell>
          <cell r="C146">
            <v>78297</v>
          </cell>
          <cell r="D146">
            <v>75041</v>
          </cell>
          <cell r="E146">
            <v>3256</v>
          </cell>
          <cell r="F146">
            <v>4.3</v>
          </cell>
          <cell r="G146">
            <v>3412</v>
          </cell>
          <cell r="H146">
            <v>4.5</v>
          </cell>
          <cell r="I146">
            <v>-156</v>
          </cell>
          <cell r="J146">
            <v>-0.2</v>
          </cell>
        </row>
        <row r="148">
          <cell r="B148" t="str">
            <v>1960 PGSM USA</v>
          </cell>
          <cell r="C148">
            <v>-22468</v>
          </cell>
          <cell r="D148">
            <v>-18236</v>
          </cell>
          <cell r="E148">
            <v>-4232</v>
          </cell>
          <cell r="F148">
            <v>-23.2</v>
          </cell>
          <cell r="G148">
            <v>-4232</v>
          </cell>
          <cell r="H148">
            <v>-23.2</v>
          </cell>
          <cell r="I148" t="str">
            <v>-</v>
          </cell>
          <cell r="J148" t="str">
            <v>-</v>
          </cell>
        </row>
        <row r="149">
          <cell r="B149" t="str">
            <v>3091 PGSM Beerse</v>
          </cell>
          <cell r="C149">
            <v>-7288</v>
          </cell>
          <cell r="D149">
            <v>-9042</v>
          </cell>
          <cell r="E149">
            <v>1754</v>
          </cell>
          <cell r="F149">
            <v>19.399999999999999</v>
          </cell>
          <cell r="G149">
            <v>1811</v>
          </cell>
          <cell r="H149">
            <v>20</v>
          </cell>
          <cell r="I149">
            <v>-57</v>
          </cell>
          <cell r="J149">
            <v>-0.6</v>
          </cell>
        </row>
        <row r="150">
          <cell r="C150" t="str">
            <v>-------------</v>
          </cell>
          <cell r="D150" t="str">
            <v>-------------</v>
          </cell>
          <cell r="E150" t="str">
            <v>-------------</v>
          </cell>
          <cell r="F150" t="str">
            <v>--------</v>
          </cell>
          <cell r="G150" t="str">
            <v>-------------</v>
          </cell>
          <cell r="H150" t="str">
            <v>--------</v>
          </cell>
          <cell r="I150" t="str">
            <v>-------------</v>
          </cell>
          <cell r="J150" t="str">
            <v>--------</v>
          </cell>
        </row>
        <row r="151">
          <cell r="B151" t="str">
            <v>PGSM-Wemlinger</v>
          </cell>
          <cell r="C151">
            <v>-29756</v>
          </cell>
          <cell r="D151">
            <v>-27278</v>
          </cell>
          <cell r="E151">
            <v>-2478</v>
          </cell>
          <cell r="F151">
            <v>-9.1</v>
          </cell>
          <cell r="G151">
            <v>-2421</v>
          </cell>
          <cell r="H151">
            <v>-8.9</v>
          </cell>
          <cell r="I151">
            <v>-57</v>
          </cell>
          <cell r="J151">
            <v>-0.2</v>
          </cell>
        </row>
        <row r="153">
          <cell r="B153" t="str">
            <v>3090 Janssen Belgium</v>
          </cell>
          <cell r="C153">
            <v>237460</v>
          </cell>
          <cell r="D153">
            <v>147197</v>
          </cell>
          <cell r="E153">
            <v>90263</v>
          </cell>
          <cell r="F153">
            <v>61.3</v>
          </cell>
          <cell r="G153">
            <v>88410</v>
          </cell>
          <cell r="H153">
            <v>60.1</v>
          </cell>
          <cell r="I153">
            <v>1853</v>
          </cell>
          <cell r="J153">
            <v>1.3</v>
          </cell>
        </row>
        <row r="156">
          <cell r="D156" t="str">
            <v>J &amp; J Financi</v>
          </cell>
          <cell r="E156" t="str">
            <v>al Management R</v>
          </cell>
          <cell r="F156" t="str">
            <v>eporting</v>
          </cell>
          <cell r="G156" t="str">
            <v>System</v>
          </cell>
          <cell r="J156" t="str">
            <v>PAGE         4</v>
          </cell>
        </row>
        <row r="157">
          <cell r="D157" t="str">
            <v>Perfo</v>
          </cell>
          <cell r="E157" t="str">
            <v>rmance Analysis</v>
          </cell>
          <cell r="F157" t="str">
            <v>Routine</v>
          </cell>
          <cell r="J157" t="str">
            <v>REPORT CC00160A</v>
          </cell>
        </row>
        <row r="158">
          <cell r="D158" t="str">
            <v>Option</v>
          </cell>
          <cell r="E158" t="str">
            <v>10 - 950000 Ne</v>
          </cell>
          <cell r="F158" t="str">
            <v>t Income</v>
          </cell>
          <cell r="J158">
            <v>37446.421527777777</v>
          </cell>
        </row>
        <row r="159">
          <cell r="D159" t="str">
            <v>JUN 2002 Actu</v>
          </cell>
          <cell r="E159" t="str">
            <v>al vs      JUN</v>
          </cell>
          <cell r="F159" t="str">
            <v>2002 Mid</v>
          </cell>
          <cell r="G159" t="e">
            <v>#NAME?</v>
          </cell>
        </row>
        <row r="160">
          <cell r="D160" t="str">
            <v>26 Wee</v>
          </cell>
          <cell r="E160" t="str">
            <v>ks Ending June</v>
          </cell>
          <cell r="F160" t="str">
            <v>30, 2002</v>
          </cell>
        </row>
        <row r="162">
          <cell r="C162" t="str">
            <v>Current</v>
          </cell>
          <cell r="D162" t="str">
            <v>Prior</v>
          </cell>
          <cell r="E162" t="e">
            <v>#NAME?</v>
          </cell>
          <cell r="F162" t="str">
            <v>ge------</v>
          </cell>
          <cell r="G162" t="e">
            <v>#NAME?</v>
          </cell>
          <cell r="H162" t="str">
            <v>s--------</v>
          </cell>
          <cell r="I162" t="e">
            <v>#NAME?</v>
          </cell>
          <cell r="J162" t="str">
            <v>y--------</v>
          </cell>
        </row>
        <row r="163">
          <cell r="C163" t="str">
            <v>Period</v>
          </cell>
          <cell r="D163" t="str">
            <v>Period</v>
          </cell>
          <cell r="E163" t="str">
            <v>Amount</v>
          </cell>
          <cell r="F163" t="str">
            <v>%</v>
          </cell>
          <cell r="G163" t="str">
            <v>Amount</v>
          </cell>
          <cell r="H163" t="str">
            <v>%</v>
          </cell>
          <cell r="I163" t="str">
            <v>Amount</v>
          </cell>
          <cell r="J163" t="str">
            <v>%</v>
          </cell>
        </row>
        <row r="164">
          <cell r="C164" t="str">
            <v>-------------</v>
          </cell>
          <cell r="D164" t="str">
            <v>-------------</v>
          </cell>
          <cell r="E164" t="str">
            <v>-------------</v>
          </cell>
          <cell r="F164" t="str">
            <v>--------</v>
          </cell>
          <cell r="G164" t="str">
            <v>-------------</v>
          </cell>
          <cell r="H164" t="str">
            <v>--------</v>
          </cell>
          <cell r="I164" t="str">
            <v>-------------</v>
          </cell>
          <cell r="J164" t="str">
            <v>--------</v>
          </cell>
        </row>
        <row r="166">
          <cell r="B166" t="str">
            <v>3950 Janssen Ireland Mfg</v>
          </cell>
          <cell r="C166">
            <v>173298</v>
          </cell>
          <cell r="D166">
            <v>175318</v>
          </cell>
          <cell r="E166">
            <v>-2020</v>
          </cell>
          <cell r="F166">
            <v>-1.2</v>
          </cell>
          <cell r="G166">
            <v>-3373</v>
          </cell>
          <cell r="H166">
            <v>-1.9</v>
          </cell>
          <cell r="I166">
            <v>1353</v>
          </cell>
          <cell r="J166">
            <v>0.8</v>
          </cell>
        </row>
        <row r="167">
          <cell r="B167" t="str">
            <v>2161 OMJ Mfg Ireland</v>
          </cell>
          <cell r="C167">
            <v>186100</v>
          </cell>
          <cell r="D167">
            <v>279949</v>
          </cell>
          <cell r="E167">
            <v>-93849</v>
          </cell>
          <cell r="F167">
            <v>-33.5</v>
          </cell>
          <cell r="G167">
            <v>-93849</v>
          </cell>
          <cell r="H167">
            <v>-33.5</v>
          </cell>
          <cell r="I167" t="str">
            <v>-</v>
          </cell>
          <cell r="J167" t="str">
            <v>-</v>
          </cell>
        </row>
        <row r="168">
          <cell r="B168" t="str">
            <v>2164 Ortho Biotech CFC PR</v>
          </cell>
          <cell r="C168">
            <v>82694</v>
          </cell>
          <cell r="D168">
            <v>81379</v>
          </cell>
          <cell r="E168">
            <v>1315</v>
          </cell>
          <cell r="F168">
            <v>1.6</v>
          </cell>
          <cell r="G168">
            <v>1315</v>
          </cell>
          <cell r="H168">
            <v>1.6</v>
          </cell>
          <cell r="I168" t="str">
            <v>-</v>
          </cell>
          <cell r="J168" t="str">
            <v>-</v>
          </cell>
        </row>
        <row r="169">
          <cell r="B169" t="str">
            <v>4680 Cilag CH-Schaff Operati</v>
          </cell>
          <cell r="C169" t="str">
            <v>on       28,684</v>
          </cell>
          <cell r="D169">
            <v>27099</v>
          </cell>
          <cell r="E169">
            <v>1585</v>
          </cell>
          <cell r="F169">
            <v>5.8</v>
          </cell>
          <cell r="G169">
            <v>1426</v>
          </cell>
          <cell r="H169">
            <v>5.3</v>
          </cell>
          <cell r="I169">
            <v>159</v>
          </cell>
          <cell r="J169">
            <v>0.6</v>
          </cell>
        </row>
        <row r="170">
          <cell r="B170" t="str">
            <v>4690 Jan-Cil Zug</v>
          </cell>
          <cell r="C170">
            <v>73295</v>
          </cell>
          <cell r="D170">
            <v>76003</v>
          </cell>
          <cell r="E170">
            <v>-2708</v>
          </cell>
          <cell r="F170">
            <v>-3.6</v>
          </cell>
          <cell r="G170">
            <v>-3114</v>
          </cell>
          <cell r="H170">
            <v>-4.0999999999999996</v>
          </cell>
          <cell r="I170">
            <v>406</v>
          </cell>
          <cell r="J170">
            <v>0.5</v>
          </cell>
        </row>
        <row r="171">
          <cell r="B171" t="str">
            <v>3010 Tasmanian Alkaloids</v>
          </cell>
          <cell r="C171">
            <v>5804</v>
          </cell>
          <cell r="D171">
            <v>5413</v>
          </cell>
          <cell r="E171">
            <v>391</v>
          </cell>
          <cell r="F171">
            <v>7.2</v>
          </cell>
          <cell r="G171">
            <v>370</v>
          </cell>
          <cell r="H171">
            <v>6.8</v>
          </cell>
          <cell r="I171">
            <v>21</v>
          </cell>
          <cell r="J171">
            <v>0.4</v>
          </cell>
        </row>
        <row r="172">
          <cell r="B172" t="str">
            <v>2660 Silsa Switzerland</v>
          </cell>
          <cell r="C172">
            <v>-1</v>
          </cell>
          <cell r="D172" t="str">
            <v>--</v>
          </cell>
          <cell r="E172">
            <v>-1</v>
          </cell>
          <cell r="F172" t="str">
            <v>-</v>
          </cell>
          <cell r="G172">
            <v>-1</v>
          </cell>
          <cell r="H172" t="str">
            <v>-</v>
          </cell>
          <cell r="I172" t="str">
            <v>-</v>
          </cell>
          <cell r="J172" t="str">
            <v>-</v>
          </cell>
        </row>
        <row r="173">
          <cell r="B173" t="str">
            <v>1660 Noramco USA</v>
          </cell>
          <cell r="C173">
            <v>5164</v>
          </cell>
          <cell r="D173">
            <v>4724</v>
          </cell>
          <cell r="E173">
            <v>440</v>
          </cell>
          <cell r="F173">
            <v>9.3000000000000007</v>
          </cell>
          <cell r="G173">
            <v>440</v>
          </cell>
          <cell r="H173">
            <v>9.3000000000000007</v>
          </cell>
          <cell r="I173" t="str">
            <v>-</v>
          </cell>
          <cell r="J173" t="str">
            <v>-</v>
          </cell>
        </row>
        <row r="174">
          <cell r="C174" t="str">
            <v>-------------</v>
          </cell>
          <cell r="D174" t="str">
            <v>-------------</v>
          </cell>
          <cell r="E174" t="str">
            <v>-------------</v>
          </cell>
          <cell r="F174" t="str">
            <v>--------</v>
          </cell>
          <cell r="G174" t="str">
            <v>-------------</v>
          </cell>
          <cell r="H174" t="str">
            <v>--------</v>
          </cell>
          <cell r="I174" t="str">
            <v>-------------</v>
          </cell>
          <cell r="J174" t="str">
            <v>--------</v>
          </cell>
        </row>
        <row r="175">
          <cell r="B175" t="str">
            <v>Subtot Sourcing</v>
          </cell>
          <cell r="C175">
            <v>555038</v>
          </cell>
          <cell r="D175">
            <v>649885</v>
          </cell>
          <cell r="E175">
            <v>-94847</v>
          </cell>
          <cell r="F175">
            <v>-14.6</v>
          </cell>
          <cell r="G175">
            <v>-96785</v>
          </cell>
          <cell r="H175">
            <v>-14.9</v>
          </cell>
          <cell r="I175">
            <v>1938</v>
          </cell>
          <cell r="J175">
            <v>0.3</v>
          </cell>
        </row>
        <row r="176">
          <cell r="C176" t="str">
            <v>-------------</v>
          </cell>
          <cell r="D176" t="str">
            <v>-------------</v>
          </cell>
          <cell r="E176" t="str">
            <v>-------------</v>
          </cell>
          <cell r="F176" t="str">
            <v>--------</v>
          </cell>
          <cell r="G176" t="str">
            <v>-------------</v>
          </cell>
          <cell r="H176" t="str">
            <v>--------</v>
          </cell>
          <cell r="I176" t="str">
            <v>-------------</v>
          </cell>
          <cell r="J176" t="str">
            <v>--------</v>
          </cell>
        </row>
        <row r="177">
          <cell r="B177" t="str">
            <v>Total Sourcing-Shetty</v>
          </cell>
          <cell r="C177">
            <v>792498</v>
          </cell>
          <cell r="D177">
            <v>797082</v>
          </cell>
          <cell r="E177">
            <v>-4584</v>
          </cell>
          <cell r="F177">
            <v>-0.6</v>
          </cell>
          <cell r="G177">
            <v>-8375</v>
          </cell>
          <cell r="H177">
            <v>-1.1000000000000001</v>
          </cell>
          <cell r="I177">
            <v>3791</v>
          </cell>
          <cell r="J177">
            <v>0.5</v>
          </cell>
        </row>
        <row r="179">
          <cell r="B179" t="str">
            <v>3085 JRF-Beerse</v>
          </cell>
          <cell r="C179">
            <v>-153637</v>
          </cell>
          <cell r="D179">
            <v>-156132</v>
          </cell>
          <cell r="E179">
            <v>2495</v>
          </cell>
          <cell r="F179">
            <v>1.6</v>
          </cell>
          <cell r="G179">
            <v>3694</v>
          </cell>
          <cell r="H179">
            <v>2.4</v>
          </cell>
          <cell r="I179">
            <v>-1199</v>
          </cell>
          <cell r="J179">
            <v>-0.8</v>
          </cell>
        </row>
        <row r="180">
          <cell r="B180" t="str">
            <v>1745 JRF-USA</v>
          </cell>
          <cell r="C180" t="str">
            <v>--</v>
          </cell>
          <cell r="D180" t="str">
            <v>--</v>
          </cell>
          <cell r="E180" t="str">
            <v>-</v>
          </cell>
          <cell r="F180" t="str">
            <v>-</v>
          </cell>
          <cell r="G180" t="str">
            <v>-</v>
          </cell>
          <cell r="H180" t="str">
            <v>-</v>
          </cell>
          <cell r="I180" t="str">
            <v>-</v>
          </cell>
          <cell r="J180" t="str">
            <v>-</v>
          </cell>
        </row>
        <row r="181">
          <cell r="C181" t="str">
            <v>-------------</v>
          </cell>
          <cell r="D181" t="str">
            <v>-------------</v>
          </cell>
          <cell r="E181" t="str">
            <v>-------------</v>
          </cell>
          <cell r="F181" t="str">
            <v>--------</v>
          </cell>
          <cell r="G181" t="str">
            <v>-------------</v>
          </cell>
          <cell r="H181" t="str">
            <v>--------</v>
          </cell>
          <cell r="I181" t="str">
            <v>-------------</v>
          </cell>
          <cell r="J181" t="str">
            <v>--------</v>
          </cell>
        </row>
        <row r="182">
          <cell r="B182" t="str">
            <v>Total JRF</v>
          </cell>
          <cell r="C182">
            <v>-153637</v>
          </cell>
          <cell r="D182">
            <v>-156132</v>
          </cell>
          <cell r="E182">
            <v>2495</v>
          </cell>
          <cell r="F182">
            <v>1.6</v>
          </cell>
          <cell r="G182">
            <v>3694</v>
          </cell>
          <cell r="H182">
            <v>2.4</v>
          </cell>
          <cell r="I182">
            <v>-1199</v>
          </cell>
          <cell r="J182">
            <v>-0.8</v>
          </cell>
        </row>
        <row r="184">
          <cell r="B184" t="str">
            <v>1270 RWJ PRI USA</v>
          </cell>
          <cell r="C184">
            <v>-231194</v>
          </cell>
          <cell r="D184">
            <v>-262630</v>
          </cell>
          <cell r="E184">
            <v>31436</v>
          </cell>
          <cell r="F184">
            <v>12</v>
          </cell>
          <cell r="G184">
            <v>31436</v>
          </cell>
          <cell r="H184">
            <v>12</v>
          </cell>
          <cell r="I184" t="str">
            <v>-</v>
          </cell>
          <cell r="J184" t="str">
            <v>-</v>
          </cell>
        </row>
        <row r="185">
          <cell r="B185" t="str">
            <v>4740 JRF PRI UK</v>
          </cell>
          <cell r="C185">
            <v>-34381</v>
          </cell>
          <cell r="D185">
            <v>-39921</v>
          </cell>
          <cell r="E185">
            <v>5540</v>
          </cell>
          <cell r="F185">
            <v>13.9</v>
          </cell>
          <cell r="G185">
            <v>5698</v>
          </cell>
          <cell r="H185">
            <v>14.3</v>
          </cell>
          <cell r="I185">
            <v>-158</v>
          </cell>
          <cell r="J185">
            <v>-0.4</v>
          </cell>
        </row>
        <row r="186">
          <cell r="C186" t="str">
            <v>-------------</v>
          </cell>
          <cell r="D186" t="str">
            <v>-------------</v>
          </cell>
          <cell r="E186" t="str">
            <v>-------------</v>
          </cell>
          <cell r="F186" t="str">
            <v>--------</v>
          </cell>
          <cell r="G186" t="str">
            <v>-------------</v>
          </cell>
          <cell r="H186" t="str">
            <v>--------</v>
          </cell>
          <cell r="I186" t="str">
            <v>-------------</v>
          </cell>
          <cell r="J186" t="str">
            <v>--------</v>
          </cell>
        </row>
        <row r="187">
          <cell r="B187" t="str">
            <v>Total PRI</v>
          </cell>
          <cell r="C187">
            <v>-265575</v>
          </cell>
          <cell r="D187">
            <v>-302551</v>
          </cell>
          <cell r="E187">
            <v>36976</v>
          </cell>
          <cell r="F187">
            <v>12.2</v>
          </cell>
          <cell r="G187">
            <v>37134</v>
          </cell>
          <cell r="H187">
            <v>12.3</v>
          </cell>
          <cell r="I187">
            <v>-158</v>
          </cell>
          <cell r="J187">
            <v>-0.1</v>
          </cell>
        </row>
        <row r="189">
          <cell r="B189" t="str">
            <v>1861 Centocor R&amp;D USA</v>
          </cell>
          <cell r="C189">
            <v>-72090</v>
          </cell>
          <cell r="D189">
            <v>-74221</v>
          </cell>
          <cell r="E189">
            <v>2131</v>
          </cell>
          <cell r="F189">
            <v>2.9</v>
          </cell>
          <cell r="G189">
            <v>2131</v>
          </cell>
          <cell r="H189">
            <v>2.9</v>
          </cell>
          <cell r="I189" t="str">
            <v>-</v>
          </cell>
          <cell r="J189" t="str">
            <v>-</v>
          </cell>
        </row>
        <row r="190">
          <cell r="C190" t="str">
            <v>-------------</v>
          </cell>
          <cell r="D190" t="str">
            <v>-------------</v>
          </cell>
          <cell r="E190" t="str">
            <v>-------------</v>
          </cell>
          <cell r="F190" t="str">
            <v>--------</v>
          </cell>
          <cell r="G190" t="str">
            <v>-------------</v>
          </cell>
          <cell r="H190" t="str">
            <v>--------</v>
          </cell>
          <cell r="I190" t="str">
            <v>-------------</v>
          </cell>
          <cell r="J190" t="str">
            <v>--------</v>
          </cell>
        </row>
        <row r="191">
          <cell r="B191" t="str">
            <v>Total Research</v>
          </cell>
          <cell r="C191">
            <v>-491302</v>
          </cell>
          <cell r="D191">
            <v>-532904</v>
          </cell>
          <cell r="E191">
            <v>41602</v>
          </cell>
          <cell r="F191">
            <v>7.8</v>
          </cell>
          <cell r="G191">
            <v>42959</v>
          </cell>
          <cell r="H191">
            <v>8.1</v>
          </cell>
          <cell r="I191">
            <v>-1357</v>
          </cell>
          <cell r="J191">
            <v>-0.3</v>
          </cell>
        </row>
        <row r="193">
          <cell r="B193" t="str">
            <v>1860 Centocor USA</v>
          </cell>
          <cell r="C193">
            <v>201119</v>
          </cell>
          <cell r="D193">
            <v>191370</v>
          </cell>
          <cell r="E193">
            <v>9749</v>
          </cell>
          <cell r="F193">
            <v>5.0999999999999996</v>
          </cell>
          <cell r="G193">
            <v>9749</v>
          </cell>
          <cell r="H193">
            <v>5.0999999999999996</v>
          </cell>
          <cell r="I193" t="str">
            <v>-</v>
          </cell>
          <cell r="J193" t="str">
            <v>-</v>
          </cell>
        </row>
        <row r="195">
          <cell r="B195" t="str">
            <v>3105 TIBO-VIRCO BELGIUM</v>
          </cell>
          <cell r="C195">
            <v>-14844</v>
          </cell>
          <cell r="E195">
            <v>-14844</v>
          </cell>
          <cell r="F195" t="str">
            <v>-</v>
          </cell>
          <cell r="G195">
            <v>-14844</v>
          </cell>
          <cell r="H195" t="str">
            <v>-</v>
          </cell>
          <cell r="I195" t="str">
            <v>-</v>
          </cell>
          <cell r="J195" t="str">
            <v>-</v>
          </cell>
        </row>
        <row r="197">
          <cell r="B197" t="str">
            <v>1155 Alza USA</v>
          </cell>
          <cell r="C197">
            <v>-2534</v>
          </cell>
          <cell r="D197">
            <v>-3625</v>
          </cell>
          <cell r="E197">
            <v>1091</v>
          </cell>
          <cell r="F197">
            <v>30.1</v>
          </cell>
          <cell r="G197">
            <v>1091</v>
          </cell>
          <cell r="H197">
            <v>30.1</v>
          </cell>
          <cell r="I197" t="str">
            <v>-</v>
          </cell>
          <cell r="J197" t="str">
            <v>-</v>
          </cell>
        </row>
        <row r="198">
          <cell r="B198" t="str">
            <v>3911 Alza Mfg Ireland</v>
          </cell>
          <cell r="C198" t="str">
            <v>--</v>
          </cell>
          <cell r="D198" t="str">
            <v>--</v>
          </cell>
          <cell r="E198" t="str">
            <v>-</v>
          </cell>
          <cell r="F198" t="str">
            <v>-</v>
          </cell>
          <cell r="G198" t="str">
            <v>-</v>
          </cell>
          <cell r="H198" t="str">
            <v>-</v>
          </cell>
          <cell r="I198" t="str">
            <v>-</v>
          </cell>
          <cell r="J198" t="str">
            <v>-</v>
          </cell>
        </row>
        <row r="199">
          <cell r="C199" t="str">
            <v>-------------</v>
          </cell>
          <cell r="D199" t="str">
            <v>-------------</v>
          </cell>
          <cell r="E199" t="str">
            <v>-------------</v>
          </cell>
          <cell r="F199" t="str">
            <v>--------</v>
          </cell>
          <cell r="G199" t="str">
            <v>-------------</v>
          </cell>
          <cell r="H199" t="str">
            <v>--------</v>
          </cell>
          <cell r="I199" t="str">
            <v>-------------</v>
          </cell>
          <cell r="J199" t="str">
            <v>--------</v>
          </cell>
        </row>
        <row r="200">
          <cell r="B200" t="str">
            <v>Total Saks</v>
          </cell>
          <cell r="C200">
            <v>-2534</v>
          </cell>
          <cell r="D200">
            <v>-3625</v>
          </cell>
          <cell r="E200">
            <v>1091</v>
          </cell>
          <cell r="F200">
            <v>30.1</v>
          </cell>
          <cell r="G200">
            <v>1091</v>
          </cell>
          <cell r="H200">
            <v>30.1</v>
          </cell>
          <cell r="I200" t="str">
            <v>-</v>
          </cell>
          <cell r="J200" t="str">
            <v>-</v>
          </cell>
        </row>
        <row r="201">
          <cell r="C201" t="str">
            <v>-------------</v>
          </cell>
          <cell r="D201" t="str">
            <v>-------------</v>
          </cell>
          <cell r="E201" t="str">
            <v>-------------</v>
          </cell>
          <cell r="F201" t="str">
            <v>--------</v>
          </cell>
          <cell r="G201" t="str">
            <v>-------------</v>
          </cell>
          <cell r="H201" t="str">
            <v>--------</v>
          </cell>
          <cell r="I201" t="str">
            <v>-------------</v>
          </cell>
          <cell r="J201" t="str">
            <v>--------</v>
          </cell>
        </row>
        <row r="202">
          <cell r="B202" t="str">
            <v>Total Pharmaceuticals</v>
          </cell>
          <cell r="C202">
            <v>2330703</v>
          </cell>
          <cell r="D202">
            <v>2251112</v>
          </cell>
          <cell r="E202">
            <v>79591</v>
          </cell>
          <cell r="F202">
            <v>3.5</v>
          </cell>
          <cell r="G202">
            <v>76634</v>
          </cell>
          <cell r="H202">
            <v>3.4</v>
          </cell>
          <cell r="I202">
            <v>2957</v>
          </cell>
          <cell r="J202">
            <v>0.1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_OE"/>
      <sheetName val="YTDMI_OE"/>
      <sheetName val="SUMMARY (2)"/>
      <sheetName val="SUMMARY"/>
      <sheetName val="SYSTEMS OE"/>
      <sheetName val="SYSTEMS PY"/>
      <sheetName val="04 BP vs 03 BP"/>
      <sheetName val="02 YTD Actual vs OE"/>
      <sheetName val="03 vs 02"/>
      <sheetName val="03BP vs 02"/>
      <sheetName val="Systems 03 BP vs 02 Act"/>
      <sheetName val="03 BP vs 02 Act "/>
      <sheetName val="ytd_py"/>
      <sheetName val="02 Act vs 01"/>
      <sheetName val="02 YTD Act vs PY "/>
      <sheetName val="QTD_PY"/>
      <sheetName val="QTD vs PY"/>
      <sheetName val="02 QTD Act vs PY  "/>
      <sheetName val="QTD_OE"/>
      <sheetName val="Sheet5"/>
      <sheetName val="02 QTD Act vs OE"/>
      <sheetName val="group adj"/>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13">
          <cell r="B13" t="str">
            <v>1540 Ortho-McNeil Pharm USA</v>
          </cell>
          <cell r="C13">
            <v>3447481</v>
          </cell>
          <cell r="D13">
            <v>3136119</v>
          </cell>
          <cell r="E13">
            <v>311362</v>
          </cell>
          <cell r="F13">
            <v>9.9</v>
          </cell>
          <cell r="G13">
            <v>311362</v>
          </cell>
          <cell r="H13">
            <v>9.9</v>
          </cell>
          <cell r="I13" t="str">
            <v>-</v>
          </cell>
          <cell r="J13" t="str">
            <v>-</v>
          </cell>
        </row>
        <row r="14">
          <cell r="B14" t="str">
            <v>1541 Ortho-McNeil Alza USA</v>
          </cell>
          <cell r="C14" t="str">
            <v>--</v>
          </cell>
          <cell r="D14">
            <v>352036</v>
          </cell>
          <cell r="E14">
            <v>-352036</v>
          </cell>
          <cell r="F14">
            <v>-100</v>
          </cell>
          <cell r="G14">
            <v>-352036</v>
          </cell>
          <cell r="H14">
            <v>-100</v>
          </cell>
          <cell r="I14" t="str">
            <v>-</v>
          </cell>
          <cell r="J14" t="str">
            <v>-</v>
          </cell>
        </row>
        <row r="15">
          <cell r="C15" t="str">
            <v>-------------</v>
          </cell>
          <cell r="D15" t="str">
            <v>-------------</v>
          </cell>
          <cell r="E15" t="str">
            <v>-------------</v>
          </cell>
          <cell r="F15" t="str">
            <v>--------</v>
          </cell>
          <cell r="G15" t="str">
            <v>-------------</v>
          </cell>
          <cell r="H15" t="str">
            <v>--------</v>
          </cell>
          <cell r="I15" t="str">
            <v>-------------</v>
          </cell>
          <cell r="J15" t="str">
            <v>--------</v>
          </cell>
        </row>
        <row r="16">
          <cell r="B16" t="str">
            <v>Total OMP</v>
          </cell>
          <cell r="C16">
            <v>3447481</v>
          </cell>
          <cell r="D16">
            <v>3488155</v>
          </cell>
          <cell r="E16">
            <v>-40674</v>
          </cell>
          <cell r="F16">
            <v>-1.2</v>
          </cell>
          <cell r="G16">
            <v>-40674</v>
          </cell>
          <cell r="H16">
            <v>-1.2</v>
          </cell>
          <cell r="I16" t="str">
            <v>-</v>
          </cell>
          <cell r="J16" t="str">
            <v>-</v>
          </cell>
        </row>
        <row r="18">
          <cell r="B18" t="str">
            <v>1740 Janssen USA</v>
          </cell>
          <cell r="C18">
            <v>2848384</v>
          </cell>
          <cell r="D18">
            <v>2370527</v>
          </cell>
          <cell r="E18">
            <v>477857</v>
          </cell>
          <cell r="F18">
            <v>20.2</v>
          </cell>
          <cell r="G18">
            <v>477857</v>
          </cell>
          <cell r="H18">
            <v>20.2</v>
          </cell>
          <cell r="I18" t="str">
            <v>-</v>
          </cell>
          <cell r="J18" t="str">
            <v>-</v>
          </cell>
        </row>
        <row r="19">
          <cell r="B19" t="str">
            <v>1156 Janssen Alza_USA</v>
          </cell>
          <cell r="C19" t="str">
            <v>--</v>
          </cell>
          <cell r="D19" t="str">
            <v>--</v>
          </cell>
          <cell r="E19" t="str">
            <v>-</v>
          </cell>
          <cell r="F19" t="str">
            <v>-</v>
          </cell>
          <cell r="G19" t="str">
            <v>-</v>
          </cell>
          <cell r="H19" t="str">
            <v>-</v>
          </cell>
          <cell r="I19" t="str">
            <v>-</v>
          </cell>
          <cell r="J19" t="str">
            <v>-</v>
          </cell>
        </row>
        <row r="20">
          <cell r="B20" t="str">
            <v>2162 Janssen CFC PR</v>
          </cell>
          <cell r="C20" t="str">
            <v>--</v>
          </cell>
          <cell r="D20" t="str">
            <v>--</v>
          </cell>
          <cell r="E20" t="str">
            <v>-</v>
          </cell>
          <cell r="F20" t="str">
            <v>-</v>
          </cell>
          <cell r="G20" t="str">
            <v>-</v>
          </cell>
          <cell r="H20" t="str">
            <v>-</v>
          </cell>
          <cell r="I20" t="str">
            <v>-</v>
          </cell>
          <cell r="J20" t="str">
            <v>-</v>
          </cell>
        </row>
        <row r="21">
          <cell r="C21" t="str">
            <v>-------------</v>
          </cell>
          <cell r="D21" t="str">
            <v>-------------</v>
          </cell>
          <cell r="E21" t="str">
            <v>-------------</v>
          </cell>
          <cell r="F21" t="str">
            <v>--------</v>
          </cell>
          <cell r="G21" t="str">
            <v>-------------</v>
          </cell>
          <cell r="H21" t="str">
            <v>--------</v>
          </cell>
          <cell r="I21" t="str">
            <v>-------------</v>
          </cell>
          <cell r="J21" t="str">
            <v>--------</v>
          </cell>
        </row>
        <row r="22">
          <cell r="B22" t="str">
            <v>Tot Janssen USA</v>
          </cell>
          <cell r="C22">
            <v>2848384</v>
          </cell>
          <cell r="D22">
            <v>2370527</v>
          </cell>
          <cell r="E22">
            <v>477857</v>
          </cell>
          <cell r="F22">
            <v>20.2</v>
          </cell>
          <cell r="G22">
            <v>477857</v>
          </cell>
          <cell r="H22">
            <v>20.2</v>
          </cell>
          <cell r="I22" t="str">
            <v>-</v>
          </cell>
          <cell r="J22" t="str">
            <v>-</v>
          </cell>
        </row>
        <row r="24">
          <cell r="B24" t="str">
            <v>3290 Janssen-Ortho Canada</v>
          </cell>
          <cell r="C24">
            <v>207069</v>
          </cell>
          <cell r="D24">
            <v>176656</v>
          </cell>
          <cell r="E24">
            <v>30413</v>
          </cell>
          <cell r="F24">
            <v>17.2</v>
          </cell>
          <cell r="G24">
            <v>33181</v>
          </cell>
          <cell r="H24">
            <v>18.8</v>
          </cell>
          <cell r="I24">
            <v>-2768</v>
          </cell>
          <cell r="J24">
            <v>-1.6</v>
          </cell>
        </row>
        <row r="25">
          <cell r="B25" t="str">
            <v>1159 JOI Canada Alza</v>
          </cell>
          <cell r="C25" t="str">
            <v>--</v>
          </cell>
          <cell r="D25">
            <v>6451</v>
          </cell>
          <cell r="E25">
            <v>-6451</v>
          </cell>
          <cell r="F25">
            <v>-100</v>
          </cell>
          <cell r="G25">
            <v>-6451</v>
          </cell>
          <cell r="H25">
            <v>-100</v>
          </cell>
          <cell r="I25" t="str">
            <v>-</v>
          </cell>
          <cell r="J25" t="str">
            <v>-</v>
          </cell>
        </row>
        <row r="26">
          <cell r="B26" t="str">
            <v>3292 Jan-Ortho Alza Canada</v>
          </cell>
          <cell r="C26" t="str">
            <v>--</v>
          </cell>
          <cell r="D26">
            <v>1581</v>
          </cell>
          <cell r="E26">
            <v>-1581</v>
          </cell>
          <cell r="F26">
            <v>-100</v>
          </cell>
          <cell r="G26">
            <v>-1581</v>
          </cell>
          <cell r="H26">
            <v>-100</v>
          </cell>
          <cell r="I26" t="str">
            <v>-</v>
          </cell>
          <cell r="J26" t="str">
            <v>-</v>
          </cell>
        </row>
        <row r="27">
          <cell r="C27" t="str">
            <v>-------------</v>
          </cell>
          <cell r="D27" t="str">
            <v>-------------</v>
          </cell>
          <cell r="E27" t="str">
            <v>-------------</v>
          </cell>
          <cell r="F27" t="str">
            <v>--------</v>
          </cell>
          <cell r="G27" t="str">
            <v>-------------</v>
          </cell>
          <cell r="H27" t="str">
            <v>--------</v>
          </cell>
          <cell r="I27" t="str">
            <v>-------------</v>
          </cell>
          <cell r="J27" t="str">
            <v>--------</v>
          </cell>
        </row>
        <row r="28">
          <cell r="B28" t="str">
            <v>Tot JOI Canada</v>
          </cell>
          <cell r="C28">
            <v>207069</v>
          </cell>
          <cell r="D28">
            <v>184688</v>
          </cell>
          <cell r="E28">
            <v>22381</v>
          </cell>
          <cell r="F28">
            <v>12.1</v>
          </cell>
          <cell r="G28">
            <v>25149</v>
          </cell>
          <cell r="H28">
            <v>13.6</v>
          </cell>
          <cell r="I28">
            <v>-2768</v>
          </cell>
          <cell r="J28">
            <v>-1.5</v>
          </cell>
        </row>
        <row r="30">
          <cell r="B30" t="str">
            <v>1295 Ortho Biotech Int'l</v>
          </cell>
          <cell r="C30">
            <v>10782</v>
          </cell>
          <cell r="D30">
            <v>12160</v>
          </cell>
          <cell r="E30">
            <v>-1378</v>
          </cell>
          <cell r="F30">
            <v>-11.3</v>
          </cell>
          <cell r="G30">
            <v>-1378</v>
          </cell>
          <cell r="H30">
            <v>-11.3</v>
          </cell>
          <cell r="I30" t="str">
            <v>-</v>
          </cell>
          <cell r="J30" t="str">
            <v>-</v>
          </cell>
        </row>
        <row r="31">
          <cell r="C31" t="str">
            <v>-------------</v>
          </cell>
          <cell r="D31" t="str">
            <v>-------------</v>
          </cell>
          <cell r="E31" t="str">
            <v>-------------</v>
          </cell>
          <cell r="F31" t="str">
            <v>--------</v>
          </cell>
          <cell r="G31" t="str">
            <v>-------------</v>
          </cell>
          <cell r="H31" t="str">
            <v>--------</v>
          </cell>
          <cell r="I31" t="str">
            <v>-------------</v>
          </cell>
          <cell r="J31" t="str">
            <v>--------</v>
          </cell>
        </row>
        <row r="32">
          <cell r="B32" t="str">
            <v>Total Scodari</v>
          </cell>
          <cell r="C32">
            <v>6513716</v>
          </cell>
          <cell r="D32">
            <v>6055530</v>
          </cell>
          <cell r="E32">
            <v>458186</v>
          </cell>
          <cell r="F32">
            <v>7.6</v>
          </cell>
          <cell r="G32">
            <v>460954</v>
          </cell>
          <cell r="H32">
            <v>7.6</v>
          </cell>
          <cell r="I32">
            <v>-2768</v>
          </cell>
          <cell r="J32" t="str">
            <v>-</v>
          </cell>
        </row>
        <row r="34">
          <cell r="B34" t="str">
            <v>1290 Ortho Biotech USA</v>
          </cell>
          <cell r="C34">
            <v>3160760</v>
          </cell>
          <cell r="D34">
            <v>2367856</v>
          </cell>
          <cell r="E34">
            <v>792904</v>
          </cell>
          <cell r="F34">
            <v>33.5</v>
          </cell>
          <cell r="G34">
            <v>792904</v>
          </cell>
          <cell r="H34">
            <v>33.5</v>
          </cell>
          <cell r="I34" t="str">
            <v>-</v>
          </cell>
          <cell r="J34" t="str">
            <v>-</v>
          </cell>
        </row>
        <row r="35">
          <cell r="B35" t="str">
            <v>1292 Ortho Biotech Alza USA</v>
          </cell>
          <cell r="C35" t="str">
            <v>--</v>
          </cell>
          <cell r="D35">
            <v>114558</v>
          </cell>
          <cell r="E35">
            <v>-114558</v>
          </cell>
          <cell r="F35">
            <v>-100</v>
          </cell>
          <cell r="G35">
            <v>-114558</v>
          </cell>
          <cell r="H35">
            <v>-100</v>
          </cell>
          <cell r="I35" t="str">
            <v>-</v>
          </cell>
          <cell r="J35" t="str">
            <v>-</v>
          </cell>
        </row>
        <row r="36">
          <cell r="C36" t="str">
            <v>-------------</v>
          </cell>
          <cell r="D36" t="str">
            <v>-------------</v>
          </cell>
          <cell r="E36" t="str">
            <v>-------------</v>
          </cell>
          <cell r="F36" t="str">
            <v>--------</v>
          </cell>
          <cell r="G36" t="str">
            <v>-------------</v>
          </cell>
          <cell r="H36" t="str">
            <v>--------</v>
          </cell>
          <cell r="I36" t="str">
            <v>-------------</v>
          </cell>
          <cell r="J36" t="str">
            <v>--------</v>
          </cell>
        </row>
        <row r="37">
          <cell r="B37" t="str">
            <v>Tot Ortho Biot</v>
          </cell>
          <cell r="C37">
            <v>3160760</v>
          </cell>
          <cell r="D37">
            <v>2482414</v>
          </cell>
          <cell r="E37">
            <v>678346</v>
          </cell>
          <cell r="F37">
            <v>27.3</v>
          </cell>
          <cell r="G37">
            <v>678346</v>
          </cell>
          <cell r="H37">
            <v>27.3</v>
          </cell>
          <cell r="I37" t="str">
            <v>-</v>
          </cell>
          <cell r="J37" t="str">
            <v>-</v>
          </cell>
        </row>
        <row r="39">
          <cell r="B39" t="str">
            <v>1291 Ortho Biotech Manati</v>
          </cell>
          <cell r="C39" t="str">
            <v>--</v>
          </cell>
          <cell r="D39" t="str">
            <v>--</v>
          </cell>
          <cell r="E39" t="str">
            <v>-</v>
          </cell>
          <cell r="F39" t="str">
            <v>-</v>
          </cell>
          <cell r="G39" t="str">
            <v>-</v>
          </cell>
          <cell r="H39" t="str">
            <v>-</v>
          </cell>
          <cell r="I39" t="str">
            <v>-</v>
          </cell>
          <cell r="J39" t="str">
            <v>-</v>
          </cell>
        </row>
        <row r="40">
          <cell r="B40" t="str">
            <v>4691 Ortho Biotech Zug</v>
          </cell>
          <cell r="C40">
            <v>31831</v>
          </cell>
          <cell r="D40">
            <v>28852</v>
          </cell>
          <cell r="E40">
            <v>2979</v>
          </cell>
          <cell r="F40">
            <v>10.3</v>
          </cell>
          <cell r="G40">
            <v>468</v>
          </cell>
          <cell r="H40">
            <v>1.6</v>
          </cell>
          <cell r="I40">
            <v>2511</v>
          </cell>
          <cell r="J40">
            <v>8.6999999999999993</v>
          </cell>
        </row>
        <row r="41">
          <cell r="C41" t="str">
            <v>-------------</v>
          </cell>
          <cell r="D41" t="str">
            <v>-------------</v>
          </cell>
          <cell r="E41" t="str">
            <v>-------------</v>
          </cell>
          <cell r="F41" t="str">
            <v>--------</v>
          </cell>
          <cell r="G41" t="str">
            <v>-------------</v>
          </cell>
          <cell r="H41" t="str">
            <v>--------</v>
          </cell>
          <cell r="I41" t="str">
            <v>-------------</v>
          </cell>
          <cell r="J41" t="str">
            <v>--------</v>
          </cell>
        </row>
        <row r="42">
          <cell r="B42" t="str">
            <v>OBII Sourcing</v>
          </cell>
          <cell r="C42">
            <v>31831</v>
          </cell>
          <cell r="D42">
            <v>28852</v>
          </cell>
          <cell r="E42">
            <v>2979</v>
          </cell>
          <cell r="F42">
            <v>10.3</v>
          </cell>
          <cell r="G42">
            <v>468</v>
          </cell>
          <cell r="H42">
            <v>1.6</v>
          </cell>
          <cell r="I42">
            <v>2511</v>
          </cell>
          <cell r="J42">
            <v>8.6999999999999993</v>
          </cell>
        </row>
        <row r="44">
          <cell r="B44" t="str">
            <v>3291 Ortho Biotech Canada</v>
          </cell>
          <cell r="C44">
            <v>113708</v>
          </cell>
          <cell r="D44">
            <v>98728</v>
          </cell>
          <cell r="E44">
            <v>14980</v>
          </cell>
          <cell r="F44">
            <v>15.2</v>
          </cell>
          <cell r="G44">
            <v>16499</v>
          </cell>
          <cell r="H44">
            <v>16.7</v>
          </cell>
          <cell r="I44">
            <v>-1519</v>
          </cell>
          <cell r="J44">
            <v>-1.5</v>
          </cell>
        </row>
        <row r="46">
          <cell r="B46" t="str">
            <v>3536 Ortho Biotech France</v>
          </cell>
          <cell r="C46">
            <v>143945</v>
          </cell>
          <cell r="D46">
            <v>109694</v>
          </cell>
          <cell r="E46">
            <v>34251</v>
          </cell>
          <cell r="F46">
            <v>31.2</v>
          </cell>
          <cell r="G46">
            <v>26689</v>
          </cell>
          <cell r="H46">
            <v>24.3</v>
          </cell>
          <cell r="I46">
            <v>7562</v>
          </cell>
          <cell r="J46">
            <v>6.9</v>
          </cell>
        </row>
        <row r="47">
          <cell r="B47" t="str">
            <v>2266 Ortho Biotech Germany</v>
          </cell>
          <cell r="C47">
            <v>169164</v>
          </cell>
          <cell r="D47">
            <v>153287</v>
          </cell>
          <cell r="E47">
            <v>15877</v>
          </cell>
          <cell r="F47">
            <v>10.4</v>
          </cell>
          <cell r="G47">
            <v>6991</v>
          </cell>
          <cell r="H47">
            <v>4.5999999999999996</v>
          </cell>
          <cell r="I47">
            <v>8886</v>
          </cell>
          <cell r="J47">
            <v>5.8</v>
          </cell>
        </row>
        <row r="48">
          <cell r="B48" t="str">
            <v>2356 Ortho Biotech Italy</v>
          </cell>
          <cell r="C48">
            <v>164489</v>
          </cell>
          <cell r="D48">
            <v>136333</v>
          </cell>
          <cell r="E48">
            <v>28156</v>
          </cell>
          <cell r="F48">
            <v>20.7</v>
          </cell>
          <cell r="G48">
            <v>19516</v>
          </cell>
          <cell r="H48">
            <v>14.3</v>
          </cell>
          <cell r="I48">
            <v>8640</v>
          </cell>
          <cell r="J48">
            <v>6.3</v>
          </cell>
        </row>
        <row r="49">
          <cell r="B49" t="str">
            <v>2726 Ortho Biotech UK</v>
          </cell>
          <cell r="C49">
            <v>61984</v>
          </cell>
          <cell r="D49">
            <v>66460</v>
          </cell>
          <cell r="E49">
            <v>-4476</v>
          </cell>
          <cell r="F49">
            <v>-6.7</v>
          </cell>
          <cell r="G49">
            <v>-7009</v>
          </cell>
          <cell r="H49">
            <v>-10.5</v>
          </cell>
          <cell r="I49">
            <v>2533</v>
          </cell>
          <cell r="J49">
            <v>3.8</v>
          </cell>
        </row>
        <row r="50">
          <cell r="C50" t="str">
            <v>-------------</v>
          </cell>
          <cell r="D50" t="str">
            <v>-------------</v>
          </cell>
          <cell r="E50" t="str">
            <v>-------------</v>
          </cell>
          <cell r="F50" t="str">
            <v>--------</v>
          </cell>
          <cell r="G50" t="str">
            <v>-------------</v>
          </cell>
          <cell r="H50" t="str">
            <v>--------</v>
          </cell>
          <cell r="I50" t="str">
            <v>-------------</v>
          </cell>
          <cell r="J50" t="str">
            <v>--------</v>
          </cell>
        </row>
        <row r="51">
          <cell r="B51" t="str">
            <v>OBI Europe</v>
          </cell>
          <cell r="C51">
            <v>539582</v>
          </cell>
          <cell r="D51">
            <v>465774</v>
          </cell>
          <cell r="E51">
            <v>73808</v>
          </cell>
          <cell r="F51">
            <v>15.8</v>
          </cell>
          <cell r="G51">
            <v>46187</v>
          </cell>
          <cell r="H51">
            <v>9.9</v>
          </cell>
          <cell r="I51">
            <v>27621</v>
          </cell>
          <cell r="J51">
            <v>5.9</v>
          </cell>
        </row>
        <row r="52">
          <cell r="C52" t="str">
            <v>-------------</v>
          </cell>
          <cell r="D52" t="str">
            <v>-------------</v>
          </cell>
          <cell r="E52" t="str">
            <v>-------------</v>
          </cell>
          <cell r="F52" t="str">
            <v>--------</v>
          </cell>
          <cell r="G52" t="str">
            <v>-------------</v>
          </cell>
          <cell r="H52" t="str">
            <v>--------</v>
          </cell>
          <cell r="I52" t="str">
            <v>-------------</v>
          </cell>
          <cell r="J52" t="str">
            <v>--------</v>
          </cell>
        </row>
        <row r="53">
          <cell r="B53" t="str">
            <v>Total Webb</v>
          </cell>
          <cell r="C53">
            <v>3845881</v>
          </cell>
          <cell r="D53">
            <v>3075768</v>
          </cell>
          <cell r="E53">
            <v>770113</v>
          </cell>
          <cell r="F53">
            <v>25</v>
          </cell>
          <cell r="G53">
            <v>741500</v>
          </cell>
          <cell r="H53">
            <v>24.1</v>
          </cell>
          <cell r="I53">
            <v>28613</v>
          </cell>
          <cell r="J53">
            <v>0.9</v>
          </cell>
        </row>
        <row r="56">
          <cell r="D56" t="str">
            <v>J &amp; J Financia</v>
          </cell>
          <cell r="E56" t="str">
            <v>l Management R</v>
          </cell>
          <cell r="F56" t="str">
            <v>eporting</v>
          </cell>
          <cell r="G56" t="str">
            <v>System</v>
          </cell>
          <cell r="J56" t="str">
            <v>PAGE         2</v>
          </cell>
        </row>
        <row r="57">
          <cell r="D57" t="str">
            <v>Perfor</v>
          </cell>
          <cell r="E57" t="str">
            <v>mance Analysis</v>
          </cell>
          <cell r="F57" t="str">
            <v>Routine</v>
          </cell>
          <cell r="J57" t="str">
            <v>REPORT CC00160A</v>
          </cell>
        </row>
        <row r="58">
          <cell r="C58" t="str">
            <v>O</v>
          </cell>
          <cell r="D58" t="str">
            <v>ption 10 - 2000</v>
          </cell>
          <cell r="E58" t="str">
            <v>00 Net Trade S</v>
          </cell>
          <cell r="F58" t="str">
            <v>ales (Ex</v>
          </cell>
          <cell r="G58" t="str">
            <v>Interco)</v>
          </cell>
          <cell r="J58">
            <v>37620.497916666667</v>
          </cell>
        </row>
        <row r="59">
          <cell r="D59" t="str">
            <v>DEC 2002 Act</v>
          </cell>
          <cell r="E59" t="str">
            <v>ual vs      DE</v>
          </cell>
          <cell r="F59" t="str">
            <v>C 2001 A</v>
          </cell>
          <cell r="G59" t="str">
            <v>ctual</v>
          </cell>
        </row>
        <row r="60">
          <cell r="D60" t="str">
            <v>52 Weeks</v>
          </cell>
          <cell r="E60" t="str">
            <v>Ending Decembe</v>
          </cell>
          <cell r="F60" t="str">
            <v>r 29, 20</v>
          </cell>
          <cell r="G60">
            <v>2</v>
          </cell>
        </row>
        <row r="62">
          <cell r="C62" t="str">
            <v>Current</v>
          </cell>
          <cell r="D62" t="str">
            <v>Prior</v>
          </cell>
          <cell r="E62" t="e">
            <v>#NAME?</v>
          </cell>
          <cell r="F62" t="str">
            <v>ge------</v>
          </cell>
          <cell r="G62" t="e">
            <v>#NAME?</v>
          </cell>
          <cell r="H62" t="str">
            <v>s--------</v>
          </cell>
          <cell r="I62" t="e">
            <v>#NAME?</v>
          </cell>
          <cell r="J62" t="str">
            <v>y--------</v>
          </cell>
        </row>
        <row r="63">
          <cell r="C63" t="str">
            <v>Period</v>
          </cell>
          <cell r="D63" t="str">
            <v>Period</v>
          </cell>
          <cell r="E63" t="str">
            <v>Amount</v>
          </cell>
          <cell r="F63" t="str">
            <v>%</v>
          </cell>
          <cell r="G63" t="str">
            <v>Amount</v>
          </cell>
          <cell r="H63" t="str">
            <v>%</v>
          </cell>
          <cell r="I63" t="str">
            <v>Amount</v>
          </cell>
          <cell r="J63" t="str">
            <v>%</v>
          </cell>
        </row>
        <row r="64">
          <cell r="C64" t="str">
            <v>-------------</v>
          </cell>
          <cell r="D64" t="str">
            <v>-------------</v>
          </cell>
          <cell r="E64" t="str">
            <v>-------------</v>
          </cell>
          <cell r="F64" t="str">
            <v>--------</v>
          </cell>
          <cell r="G64" t="str">
            <v>-------------</v>
          </cell>
          <cell r="H64" t="str">
            <v>--------</v>
          </cell>
          <cell r="I64" t="str">
            <v>-------------</v>
          </cell>
          <cell r="J64" t="str">
            <v>--------</v>
          </cell>
        </row>
        <row r="66">
          <cell r="B66" t="str">
            <v>3065 Jan-Cil Austria</v>
          </cell>
          <cell r="C66">
            <v>83511</v>
          </cell>
          <cell r="D66">
            <v>82650</v>
          </cell>
          <cell r="E66">
            <v>861</v>
          </cell>
          <cell r="F66">
            <v>1</v>
          </cell>
          <cell r="G66">
            <v>-3526</v>
          </cell>
          <cell r="H66">
            <v>-4.3</v>
          </cell>
          <cell r="I66">
            <v>4387</v>
          </cell>
          <cell r="J66">
            <v>5.3</v>
          </cell>
        </row>
        <row r="67">
          <cell r="B67" t="str">
            <v>2626 Jan-Cil Denmark</v>
          </cell>
          <cell r="C67">
            <v>26029</v>
          </cell>
          <cell r="D67">
            <v>22403</v>
          </cell>
          <cell r="E67">
            <v>3626</v>
          </cell>
          <cell r="F67">
            <v>16.2</v>
          </cell>
          <cell r="G67">
            <v>2186</v>
          </cell>
          <cell r="H67">
            <v>9.8000000000000007</v>
          </cell>
          <cell r="I67">
            <v>1440</v>
          </cell>
          <cell r="J67">
            <v>6.4</v>
          </cell>
        </row>
        <row r="68">
          <cell r="B68" t="str">
            <v>2628 Jan-Cil Finland</v>
          </cell>
          <cell r="C68">
            <v>29192</v>
          </cell>
          <cell r="D68">
            <v>25128</v>
          </cell>
          <cell r="E68">
            <v>4064</v>
          </cell>
          <cell r="F68">
            <v>16.2</v>
          </cell>
          <cell r="G68">
            <v>2531</v>
          </cell>
          <cell r="H68">
            <v>10.1</v>
          </cell>
          <cell r="I68">
            <v>1533</v>
          </cell>
          <cell r="J68">
            <v>6.1</v>
          </cell>
        </row>
        <row r="69">
          <cell r="B69" t="str">
            <v>2265 Jan-Cil Germany</v>
          </cell>
          <cell r="C69">
            <v>294375</v>
          </cell>
          <cell r="D69">
            <v>276325</v>
          </cell>
          <cell r="E69">
            <v>18050</v>
          </cell>
          <cell r="F69">
            <v>6.5</v>
          </cell>
          <cell r="G69">
            <v>2587</v>
          </cell>
          <cell r="H69">
            <v>0.9</v>
          </cell>
          <cell r="I69">
            <v>15463</v>
          </cell>
          <cell r="J69">
            <v>5.6</v>
          </cell>
        </row>
        <row r="70">
          <cell r="B70" t="str">
            <v>2315 Jan-Cil Greece</v>
          </cell>
          <cell r="C70">
            <v>153544</v>
          </cell>
          <cell r="D70">
            <v>123856</v>
          </cell>
          <cell r="E70">
            <v>29688</v>
          </cell>
          <cell r="F70">
            <v>24</v>
          </cell>
          <cell r="G70">
            <v>21623</v>
          </cell>
          <cell r="H70">
            <v>17.5</v>
          </cell>
          <cell r="I70">
            <v>8065</v>
          </cell>
          <cell r="J70">
            <v>6.5</v>
          </cell>
        </row>
        <row r="71">
          <cell r="B71" t="str">
            <v>2355 Jan-Cil Italy</v>
          </cell>
          <cell r="C71">
            <v>187007</v>
          </cell>
          <cell r="D71">
            <v>167529</v>
          </cell>
          <cell r="E71">
            <v>19478</v>
          </cell>
          <cell r="F71">
            <v>11.6</v>
          </cell>
          <cell r="G71">
            <v>9654</v>
          </cell>
          <cell r="H71">
            <v>5.8</v>
          </cell>
          <cell r="I71">
            <v>9824</v>
          </cell>
          <cell r="J71">
            <v>5.9</v>
          </cell>
        </row>
        <row r="72">
          <cell r="B72" t="str">
            <v>2627 Jan-Cil Norway</v>
          </cell>
          <cell r="C72">
            <v>20453</v>
          </cell>
          <cell r="D72">
            <v>16549</v>
          </cell>
          <cell r="E72">
            <v>3904</v>
          </cell>
          <cell r="F72">
            <v>23.6</v>
          </cell>
          <cell r="G72">
            <v>1540</v>
          </cell>
          <cell r="H72">
            <v>9.3000000000000007</v>
          </cell>
          <cell r="I72">
            <v>2364</v>
          </cell>
          <cell r="J72">
            <v>14.3</v>
          </cell>
        </row>
        <row r="73">
          <cell r="B73" t="str">
            <v>4386 Jan-Cil Poland</v>
          </cell>
          <cell r="C73">
            <v>86066</v>
          </cell>
          <cell r="D73">
            <v>78749</v>
          </cell>
          <cell r="E73">
            <v>7317</v>
          </cell>
          <cell r="F73">
            <v>9.3000000000000007</v>
          </cell>
          <cell r="G73">
            <v>6718</v>
          </cell>
          <cell r="H73">
            <v>8.5</v>
          </cell>
          <cell r="I73">
            <v>599</v>
          </cell>
          <cell r="J73">
            <v>0.8</v>
          </cell>
        </row>
        <row r="74">
          <cell r="B74" t="str">
            <v>2625 Jan-Cil Sweden</v>
          </cell>
          <cell r="C74">
            <v>66313</v>
          </cell>
          <cell r="D74">
            <v>60430</v>
          </cell>
          <cell r="E74">
            <v>5883</v>
          </cell>
          <cell r="F74">
            <v>9.6999999999999993</v>
          </cell>
          <cell r="G74">
            <v>2071</v>
          </cell>
          <cell r="H74">
            <v>3.4</v>
          </cell>
          <cell r="I74">
            <v>3812</v>
          </cell>
          <cell r="J74">
            <v>6.3</v>
          </cell>
        </row>
        <row r="75">
          <cell r="B75" t="str">
            <v>2655 Jan-Cil Switzerland</v>
          </cell>
          <cell r="C75">
            <v>63887</v>
          </cell>
          <cell r="D75">
            <v>57262</v>
          </cell>
          <cell r="E75">
            <v>6625</v>
          </cell>
          <cell r="F75">
            <v>11.6</v>
          </cell>
          <cell r="G75">
            <v>1587</v>
          </cell>
          <cell r="H75">
            <v>2.8</v>
          </cell>
          <cell r="I75">
            <v>5038</v>
          </cell>
          <cell r="J75">
            <v>8.8000000000000007</v>
          </cell>
        </row>
        <row r="76">
          <cell r="C76" t="str">
            <v>-------------</v>
          </cell>
          <cell r="D76" t="str">
            <v>-------------</v>
          </cell>
          <cell r="E76" t="str">
            <v>-------------</v>
          </cell>
          <cell r="F76" t="str">
            <v>--------</v>
          </cell>
          <cell r="G76" t="str">
            <v>-------------</v>
          </cell>
          <cell r="H76" t="str">
            <v>--------</v>
          </cell>
          <cell r="I76" t="str">
            <v>-------------</v>
          </cell>
          <cell r="J76" t="str">
            <v>--------</v>
          </cell>
        </row>
        <row r="77">
          <cell r="B77" t="str">
            <v>W. Eur Cermak</v>
          </cell>
          <cell r="C77">
            <v>1010377</v>
          </cell>
          <cell r="D77">
            <v>910881</v>
          </cell>
          <cell r="E77">
            <v>99496</v>
          </cell>
          <cell r="F77">
            <v>10.9</v>
          </cell>
          <cell r="G77">
            <v>46971</v>
          </cell>
          <cell r="H77">
            <v>5.2</v>
          </cell>
          <cell r="I77">
            <v>52525</v>
          </cell>
          <cell r="J77">
            <v>5.8</v>
          </cell>
        </row>
        <row r="79">
          <cell r="B79" t="str">
            <v>2126 Jan-Cil Czech Republic</v>
          </cell>
          <cell r="C79">
            <v>29853</v>
          </cell>
          <cell r="D79">
            <v>24797</v>
          </cell>
          <cell r="E79">
            <v>5056</v>
          </cell>
          <cell r="F79">
            <v>20.399999999999999</v>
          </cell>
          <cell r="G79">
            <v>816</v>
          </cell>
          <cell r="H79">
            <v>3.3</v>
          </cell>
          <cell r="I79">
            <v>4240</v>
          </cell>
          <cell r="J79">
            <v>17.100000000000001</v>
          </cell>
        </row>
        <row r="80">
          <cell r="B80" t="str">
            <v>2135 Jan-Cil E Europe</v>
          </cell>
          <cell r="C80">
            <v>69314</v>
          </cell>
          <cell r="D80">
            <v>85120</v>
          </cell>
          <cell r="E80">
            <v>-15806</v>
          </cell>
          <cell r="F80">
            <v>-18.600000000000001</v>
          </cell>
          <cell r="G80">
            <v>-19447</v>
          </cell>
          <cell r="H80">
            <v>-22.8</v>
          </cell>
          <cell r="I80">
            <v>3641</v>
          </cell>
          <cell r="J80">
            <v>4.3</v>
          </cell>
        </row>
        <row r="81">
          <cell r="B81" t="str">
            <v>2326 Jan-Cil Hungary</v>
          </cell>
          <cell r="C81">
            <v>28342</v>
          </cell>
          <cell r="D81">
            <v>20372</v>
          </cell>
          <cell r="E81">
            <v>7970</v>
          </cell>
          <cell r="F81">
            <v>39.1</v>
          </cell>
          <cell r="G81">
            <v>5048</v>
          </cell>
          <cell r="H81">
            <v>24.8</v>
          </cell>
          <cell r="I81">
            <v>2922</v>
          </cell>
          <cell r="J81">
            <v>14.3</v>
          </cell>
        </row>
        <row r="82">
          <cell r="B82" t="str">
            <v>2145 Jan-Cil Russia</v>
          </cell>
          <cell r="C82">
            <v>45142</v>
          </cell>
          <cell r="D82" t="str">
            <v>--</v>
          </cell>
          <cell r="E82">
            <v>45142</v>
          </cell>
          <cell r="F82" t="str">
            <v>-</v>
          </cell>
          <cell r="G82">
            <v>45142</v>
          </cell>
          <cell r="H82" t="str">
            <v>-</v>
          </cell>
          <cell r="I82" t="str">
            <v>-</v>
          </cell>
          <cell r="J82" t="str">
            <v>-</v>
          </cell>
        </row>
        <row r="83">
          <cell r="C83" t="str">
            <v>-------------</v>
          </cell>
          <cell r="D83" t="str">
            <v>-------------</v>
          </cell>
          <cell r="E83" t="str">
            <v>-------------</v>
          </cell>
          <cell r="F83" t="str">
            <v>--------</v>
          </cell>
          <cell r="G83" t="str">
            <v>-------------</v>
          </cell>
          <cell r="H83" t="str">
            <v>--------</v>
          </cell>
          <cell r="I83" t="str">
            <v>-------------</v>
          </cell>
          <cell r="J83" t="str">
            <v>--------</v>
          </cell>
        </row>
        <row r="84">
          <cell r="B84" t="str">
            <v>E. Eur Cermak</v>
          </cell>
          <cell r="C84">
            <v>172651</v>
          </cell>
          <cell r="D84">
            <v>130289</v>
          </cell>
          <cell r="E84">
            <v>42362</v>
          </cell>
          <cell r="F84">
            <v>32.5</v>
          </cell>
          <cell r="G84">
            <v>31559</v>
          </cell>
          <cell r="H84">
            <v>24.2</v>
          </cell>
          <cell r="I84">
            <v>10803</v>
          </cell>
          <cell r="J84">
            <v>8.3000000000000007</v>
          </cell>
        </row>
        <row r="85">
          <cell r="C85" t="str">
            <v>-------------</v>
          </cell>
          <cell r="D85" t="str">
            <v>-------------</v>
          </cell>
          <cell r="E85" t="str">
            <v>-------------</v>
          </cell>
          <cell r="F85" t="str">
            <v>--------</v>
          </cell>
          <cell r="G85" t="str">
            <v>-------------</v>
          </cell>
          <cell r="H85" t="str">
            <v>--------</v>
          </cell>
          <cell r="I85" t="str">
            <v>-------------</v>
          </cell>
          <cell r="J85" t="str">
            <v>--------</v>
          </cell>
        </row>
        <row r="86">
          <cell r="B86" t="str">
            <v>Total Cermak</v>
          </cell>
          <cell r="C86">
            <v>1183028</v>
          </cell>
          <cell r="D86">
            <v>1041170</v>
          </cell>
          <cell r="E86">
            <v>141858</v>
          </cell>
          <cell r="F86">
            <v>13.6</v>
          </cell>
          <cell r="G86">
            <v>78530</v>
          </cell>
          <cell r="H86">
            <v>7.5</v>
          </cell>
          <cell r="I86">
            <v>63328</v>
          </cell>
          <cell r="J86">
            <v>6.1</v>
          </cell>
        </row>
        <row r="88">
          <cell r="B88" t="str">
            <v>3095 Jan-Cil Belgium</v>
          </cell>
          <cell r="C88">
            <v>163977</v>
          </cell>
          <cell r="D88">
            <v>144020</v>
          </cell>
          <cell r="E88">
            <v>19957</v>
          </cell>
          <cell r="F88">
            <v>13.9</v>
          </cell>
          <cell r="G88">
            <v>11343</v>
          </cell>
          <cell r="H88">
            <v>7.9</v>
          </cell>
          <cell r="I88">
            <v>8614</v>
          </cell>
          <cell r="J88">
            <v>6</v>
          </cell>
        </row>
        <row r="89">
          <cell r="B89" t="str">
            <v>3535 Jan-Cil France</v>
          </cell>
          <cell r="C89">
            <v>436063</v>
          </cell>
          <cell r="D89">
            <v>372879</v>
          </cell>
          <cell r="E89">
            <v>63184</v>
          </cell>
          <cell r="F89">
            <v>16.899999999999999</v>
          </cell>
          <cell r="G89">
            <v>40278</v>
          </cell>
          <cell r="H89">
            <v>10.8</v>
          </cell>
          <cell r="I89">
            <v>22906</v>
          </cell>
          <cell r="J89">
            <v>6.1</v>
          </cell>
        </row>
        <row r="90">
          <cell r="B90" t="str">
            <v>4250 Jan-Cil Holland</v>
          </cell>
          <cell r="C90">
            <v>100077</v>
          </cell>
          <cell r="D90">
            <v>91412</v>
          </cell>
          <cell r="E90">
            <v>8665</v>
          </cell>
          <cell r="F90">
            <v>9.5</v>
          </cell>
          <cell r="G90">
            <v>3408</v>
          </cell>
          <cell r="H90">
            <v>3.7</v>
          </cell>
          <cell r="I90">
            <v>5257</v>
          </cell>
          <cell r="J90">
            <v>5.8</v>
          </cell>
        </row>
        <row r="91">
          <cell r="B91" t="str">
            <v>2575 Jan-Cil Portugal</v>
          </cell>
          <cell r="C91">
            <v>60683</v>
          </cell>
          <cell r="D91">
            <v>70168</v>
          </cell>
          <cell r="E91">
            <v>-9485</v>
          </cell>
          <cell r="F91">
            <v>-13.5</v>
          </cell>
          <cell r="G91">
            <v>-12673</v>
          </cell>
          <cell r="H91">
            <v>-18.100000000000001</v>
          </cell>
          <cell r="I91">
            <v>3188</v>
          </cell>
          <cell r="J91">
            <v>4.5</v>
          </cell>
        </row>
        <row r="92">
          <cell r="B92" t="str">
            <v>2605 Jan-Cil Spain</v>
          </cell>
          <cell r="C92">
            <v>248108</v>
          </cell>
          <cell r="D92">
            <v>189664</v>
          </cell>
          <cell r="E92">
            <v>58444</v>
          </cell>
          <cell r="F92">
            <v>30.8</v>
          </cell>
          <cell r="G92">
            <v>45411</v>
          </cell>
          <cell r="H92">
            <v>23.9</v>
          </cell>
          <cell r="I92">
            <v>13033</v>
          </cell>
          <cell r="J92">
            <v>6.9</v>
          </cell>
        </row>
        <row r="93">
          <cell r="B93" t="str">
            <v>2725 Jan-Cil UK</v>
          </cell>
          <cell r="C93">
            <v>235203</v>
          </cell>
          <cell r="D93">
            <v>203746</v>
          </cell>
          <cell r="E93">
            <v>31457</v>
          </cell>
          <cell r="F93">
            <v>15.4</v>
          </cell>
          <cell r="G93">
            <v>21844</v>
          </cell>
          <cell r="H93">
            <v>10.7</v>
          </cell>
          <cell r="I93">
            <v>9613</v>
          </cell>
          <cell r="J93">
            <v>4.7</v>
          </cell>
        </row>
        <row r="94">
          <cell r="C94" t="str">
            <v>-------------</v>
          </cell>
          <cell r="D94" t="str">
            <v>-------------</v>
          </cell>
          <cell r="E94" t="str">
            <v>-------------</v>
          </cell>
          <cell r="F94" t="str">
            <v>--------</v>
          </cell>
          <cell r="G94" t="str">
            <v>-------------</v>
          </cell>
          <cell r="H94" t="str">
            <v>--------</v>
          </cell>
          <cell r="I94" t="str">
            <v>-------------</v>
          </cell>
          <cell r="J94" t="str">
            <v>--------</v>
          </cell>
        </row>
        <row r="95">
          <cell r="B95" t="str">
            <v>W. Eur Verbeeck</v>
          </cell>
          <cell r="C95">
            <v>1244111</v>
          </cell>
          <cell r="D95">
            <v>1071889</v>
          </cell>
          <cell r="E95">
            <v>172222</v>
          </cell>
          <cell r="F95">
            <v>16.100000000000001</v>
          </cell>
          <cell r="G95">
            <v>109612</v>
          </cell>
          <cell r="H95">
            <v>10.199999999999999</v>
          </cell>
          <cell r="I95">
            <v>62610</v>
          </cell>
          <cell r="J95">
            <v>5.8</v>
          </cell>
        </row>
        <row r="97">
          <cell r="B97" t="str">
            <v>3507 Jan-Cil Egypt</v>
          </cell>
          <cell r="C97">
            <v>6857</v>
          </cell>
          <cell r="D97">
            <v>7735</v>
          </cell>
          <cell r="E97">
            <v>-878</v>
          </cell>
          <cell r="F97">
            <v>-11.4</v>
          </cell>
          <cell r="G97">
            <v>112</v>
          </cell>
          <cell r="H97">
            <v>1.4</v>
          </cell>
          <cell r="I97">
            <v>-990</v>
          </cell>
          <cell r="J97">
            <v>-12.8</v>
          </cell>
        </row>
        <row r="98">
          <cell r="B98" t="str">
            <v>4967 Jan-Cil Israel</v>
          </cell>
          <cell r="C98">
            <v>11196</v>
          </cell>
          <cell r="D98">
            <v>12410</v>
          </cell>
          <cell r="E98">
            <v>-1214</v>
          </cell>
          <cell r="F98">
            <v>-9.8000000000000007</v>
          </cell>
          <cell r="G98">
            <v>164</v>
          </cell>
          <cell r="H98">
            <v>1.3</v>
          </cell>
          <cell r="I98">
            <v>-1378</v>
          </cell>
          <cell r="J98">
            <v>-11.1</v>
          </cell>
        </row>
        <row r="99">
          <cell r="B99" t="str">
            <v>4720 Jan-Cil ME/W Africa</v>
          </cell>
          <cell r="C99">
            <v>149072</v>
          </cell>
          <cell r="D99">
            <v>120408</v>
          </cell>
          <cell r="E99">
            <v>28664</v>
          </cell>
          <cell r="F99">
            <v>23.8</v>
          </cell>
          <cell r="G99">
            <v>20833</v>
          </cell>
          <cell r="H99">
            <v>17.3</v>
          </cell>
          <cell r="I99">
            <v>7831</v>
          </cell>
          <cell r="J99">
            <v>6.5</v>
          </cell>
        </row>
        <row r="100">
          <cell r="B100" t="str">
            <v>2547 Jan-Cil Pakistan</v>
          </cell>
          <cell r="C100">
            <v>8064</v>
          </cell>
          <cell r="D100">
            <v>7154</v>
          </cell>
          <cell r="E100">
            <v>910</v>
          </cell>
          <cell r="F100">
            <v>12.7</v>
          </cell>
          <cell r="G100">
            <v>666</v>
          </cell>
          <cell r="H100">
            <v>9.3000000000000007</v>
          </cell>
          <cell r="I100">
            <v>244</v>
          </cell>
          <cell r="J100">
            <v>3.4</v>
          </cell>
        </row>
        <row r="101">
          <cell r="B101" t="str">
            <v>4510 Jan-Cil So. Africa</v>
          </cell>
          <cell r="C101">
            <v>30304</v>
          </cell>
          <cell r="D101">
            <v>33368</v>
          </cell>
          <cell r="E101">
            <v>-3064</v>
          </cell>
          <cell r="F101">
            <v>-9.1999999999999993</v>
          </cell>
          <cell r="G101">
            <v>4090</v>
          </cell>
          <cell r="H101">
            <v>12.3</v>
          </cell>
          <cell r="I101">
            <v>-7154</v>
          </cell>
          <cell r="J101">
            <v>-21.4</v>
          </cell>
        </row>
        <row r="102">
          <cell r="B102" t="str">
            <v>2697 Jan-Cil Turkey</v>
          </cell>
          <cell r="C102">
            <v>18290</v>
          </cell>
          <cell r="D102">
            <v>16263</v>
          </cell>
          <cell r="E102">
            <v>2027</v>
          </cell>
          <cell r="F102">
            <v>12.5</v>
          </cell>
          <cell r="G102">
            <v>2027</v>
          </cell>
          <cell r="H102">
            <v>12.5</v>
          </cell>
          <cell r="I102" t="str">
            <v>-</v>
          </cell>
          <cell r="J102" t="str">
            <v>-</v>
          </cell>
        </row>
        <row r="103">
          <cell r="C103" t="str">
            <v>-------------</v>
          </cell>
          <cell r="D103" t="str">
            <v>-------------</v>
          </cell>
          <cell r="E103" t="str">
            <v>-------------</v>
          </cell>
          <cell r="F103" t="str">
            <v>--------</v>
          </cell>
          <cell r="G103" t="str">
            <v>-------------</v>
          </cell>
          <cell r="H103" t="str">
            <v>--------</v>
          </cell>
          <cell r="I103" t="str">
            <v>-------------</v>
          </cell>
          <cell r="J103" t="str">
            <v>--------</v>
          </cell>
        </row>
        <row r="104">
          <cell r="B104" t="str">
            <v>MEWAfr Verbeeck</v>
          </cell>
          <cell r="C104">
            <v>223783</v>
          </cell>
          <cell r="D104">
            <v>197338</v>
          </cell>
          <cell r="E104">
            <v>26445</v>
          </cell>
          <cell r="F104">
            <v>13.4</v>
          </cell>
          <cell r="G104">
            <v>27893</v>
          </cell>
          <cell r="H104">
            <v>14.1</v>
          </cell>
          <cell r="I104">
            <v>-1448</v>
          </cell>
          <cell r="J104">
            <v>-0.7</v>
          </cell>
        </row>
        <row r="105">
          <cell r="C105" t="str">
            <v>-------------</v>
          </cell>
          <cell r="D105" t="str">
            <v>-------------</v>
          </cell>
          <cell r="E105" t="str">
            <v>-------------</v>
          </cell>
          <cell r="F105" t="str">
            <v>--------</v>
          </cell>
          <cell r="G105" t="str">
            <v>-------------</v>
          </cell>
          <cell r="H105" t="str">
            <v>--------</v>
          </cell>
          <cell r="I105" t="str">
            <v>-------------</v>
          </cell>
          <cell r="J105" t="str">
            <v>--------</v>
          </cell>
        </row>
        <row r="106">
          <cell r="B106" t="str">
            <v>Total Verbeeck</v>
          </cell>
          <cell r="C106">
            <v>1467894</v>
          </cell>
          <cell r="D106">
            <v>1269227</v>
          </cell>
          <cell r="E106">
            <v>198667</v>
          </cell>
          <cell r="F106">
            <v>15.7</v>
          </cell>
          <cell r="G106">
            <v>137504</v>
          </cell>
          <cell r="H106">
            <v>10.8</v>
          </cell>
          <cell r="I106">
            <v>61163</v>
          </cell>
          <cell r="J106">
            <v>4.8</v>
          </cell>
        </row>
        <row r="107">
          <cell r="C107" t="str">
            <v>-------------</v>
          </cell>
          <cell r="D107" t="str">
            <v>-------------</v>
          </cell>
          <cell r="E107" t="str">
            <v>-------------</v>
          </cell>
          <cell r="F107" t="str">
            <v>--------</v>
          </cell>
          <cell r="G107" t="str">
            <v>-------------</v>
          </cell>
          <cell r="H107" t="str">
            <v>--------</v>
          </cell>
          <cell r="I107" t="str">
            <v>-------------</v>
          </cell>
          <cell r="J107" t="str">
            <v>--------</v>
          </cell>
        </row>
        <row r="108">
          <cell r="B108" t="str">
            <v>Total Norton</v>
          </cell>
          <cell r="C108">
            <v>2650922</v>
          </cell>
          <cell r="D108">
            <v>2310397</v>
          </cell>
          <cell r="E108">
            <v>340525</v>
          </cell>
          <cell r="F108">
            <v>14.7</v>
          </cell>
          <cell r="G108">
            <v>216034</v>
          </cell>
          <cell r="H108">
            <v>9.4</v>
          </cell>
          <cell r="I108">
            <v>124491</v>
          </cell>
          <cell r="J108">
            <v>5.4</v>
          </cell>
        </row>
        <row r="111">
          <cell r="D111" t="str">
            <v>J &amp; J Financia</v>
          </cell>
          <cell r="E111" t="str">
            <v>l Management R</v>
          </cell>
          <cell r="F111" t="str">
            <v>eporting</v>
          </cell>
          <cell r="G111" t="str">
            <v>System</v>
          </cell>
          <cell r="J111" t="str">
            <v>PAGE         3</v>
          </cell>
        </row>
        <row r="112">
          <cell r="D112" t="str">
            <v>Perfor</v>
          </cell>
          <cell r="E112" t="str">
            <v>mance Analysis</v>
          </cell>
          <cell r="F112" t="str">
            <v>Routine</v>
          </cell>
          <cell r="J112" t="str">
            <v>REPORT CC00160A</v>
          </cell>
        </row>
        <row r="113">
          <cell r="C113" t="str">
            <v>O</v>
          </cell>
          <cell r="D113" t="str">
            <v>ption 10 - 2000</v>
          </cell>
          <cell r="E113" t="str">
            <v>00 Net Trade S</v>
          </cell>
          <cell r="F113" t="str">
            <v>ales (Ex</v>
          </cell>
          <cell r="G113" t="str">
            <v>Interco)</v>
          </cell>
          <cell r="J113">
            <v>37620.497916666667</v>
          </cell>
        </row>
        <row r="114">
          <cell r="D114" t="str">
            <v>DEC 2002 Act</v>
          </cell>
          <cell r="E114" t="str">
            <v>ual vs      DE</v>
          </cell>
          <cell r="F114" t="str">
            <v>C 2001 A</v>
          </cell>
          <cell r="G114" t="str">
            <v>ctual</v>
          </cell>
        </row>
        <row r="115">
          <cell r="D115" t="str">
            <v>52 Weeks</v>
          </cell>
          <cell r="E115" t="str">
            <v>Ending Decembe</v>
          </cell>
          <cell r="F115" t="str">
            <v>r 29, 20</v>
          </cell>
          <cell r="G115">
            <v>2</v>
          </cell>
        </row>
        <row r="117">
          <cell r="C117" t="str">
            <v>Current</v>
          </cell>
          <cell r="D117" t="str">
            <v>Prior</v>
          </cell>
          <cell r="E117" t="e">
            <v>#NAME?</v>
          </cell>
          <cell r="F117" t="str">
            <v>ge------</v>
          </cell>
          <cell r="G117" t="e">
            <v>#NAME?</v>
          </cell>
          <cell r="H117" t="str">
            <v>s--------</v>
          </cell>
          <cell r="I117" t="e">
            <v>#NAME?</v>
          </cell>
          <cell r="J117" t="str">
            <v>y--------</v>
          </cell>
        </row>
        <row r="118">
          <cell r="C118" t="str">
            <v>Period</v>
          </cell>
          <cell r="D118" t="str">
            <v>Period</v>
          </cell>
          <cell r="E118" t="str">
            <v>Amount</v>
          </cell>
          <cell r="F118" t="str">
            <v>%</v>
          </cell>
          <cell r="G118" t="str">
            <v>Amount</v>
          </cell>
          <cell r="H118" t="str">
            <v>%</v>
          </cell>
          <cell r="I118" t="str">
            <v>Amount</v>
          </cell>
          <cell r="J118" t="str">
            <v>%</v>
          </cell>
        </row>
        <row r="119">
          <cell r="C119" t="str">
            <v>-------------</v>
          </cell>
          <cell r="D119" t="str">
            <v>-------------</v>
          </cell>
          <cell r="E119" t="str">
            <v>-------------</v>
          </cell>
          <cell r="F119" t="str">
            <v>--------</v>
          </cell>
          <cell r="G119" t="str">
            <v>-------------</v>
          </cell>
          <cell r="H119" t="str">
            <v>--------</v>
          </cell>
          <cell r="I119" t="str">
            <v>-------------</v>
          </cell>
          <cell r="J119" t="str">
            <v>--------</v>
          </cell>
        </row>
        <row r="121">
          <cell r="B121" t="str">
            <v>2860 Jan-Cil Argentina</v>
          </cell>
          <cell r="C121">
            <v>17720</v>
          </cell>
          <cell r="D121">
            <v>45901</v>
          </cell>
          <cell r="E121">
            <v>-28181</v>
          </cell>
          <cell r="F121">
            <v>-61.4</v>
          </cell>
          <cell r="G121">
            <v>1339</v>
          </cell>
          <cell r="H121">
            <v>2.9</v>
          </cell>
          <cell r="I121">
            <v>-29520</v>
          </cell>
          <cell r="J121">
            <v>-64.3</v>
          </cell>
        </row>
        <row r="122">
          <cell r="B122" t="str">
            <v>3160 Jan-Cil Brazil</v>
          </cell>
          <cell r="C122">
            <v>100016</v>
          </cell>
          <cell r="D122">
            <v>112630</v>
          </cell>
          <cell r="E122">
            <v>-12614</v>
          </cell>
          <cell r="F122">
            <v>-11.2</v>
          </cell>
          <cell r="G122">
            <v>8469</v>
          </cell>
          <cell r="H122">
            <v>7.5</v>
          </cell>
          <cell r="I122">
            <v>-21083</v>
          </cell>
          <cell r="J122">
            <v>-18.7</v>
          </cell>
        </row>
        <row r="123">
          <cell r="B123" t="str">
            <v>2117 Jan-Cil Colombia</v>
          </cell>
          <cell r="C123" t="str">
            <v>--</v>
          </cell>
          <cell r="D123">
            <v>11040</v>
          </cell>
          <cell r="E123">
            <v>-11040</v>
          </cell>
          <cell r="F123">
            <v>-100</v>
          </cell>
          <cell r="G123">
            <v>-11040</v>
          </cell>
          <cell r="H123">
            <v>-100</v>
          </cell>
          <cell r="I123" t="str">
            <v>-</v>
          </cell>
          <cell r="J123" t="str">
            <v>-</v>
          </cell>
        </row>
        <row r="124">
          <cell r="B124" t="str">
            <v>2490 Janssen Cilag Mexico</v>
          </cell>
          <cell r="C124">
            <v>239976</v>
          </cell>
          <cell r="D124">
            <v>224505</v>
          </cell>
          <cell r="E124">
            <v>15471</v>
          </cell>
          <cell r="F124">
            <v>6.9</v>
          </cell>
          <cell r="G124">
            <v>22936</v>
          </cell>
          <cell r="H124">
            <v>10.199999999999999</v>
          </cell>
          <cell r="I124">
            <v>-7465</v>
          </cell>
          <cell r="J124">
            <v>-3.3</v>
          </cell>
        </row>
        <row r="125">
          <cell r="B125" t="str">
            <v>5252 Jan-Cil Venezuela</v>
          </cell>
          <cell r="C125">
            <v>18830</v>
          </cell>
          <cell r="D125">
            <v>20956</v>
          </cell>
          <cell r="E125">
            <v>-2126</v>
          </cell>
          <cell r="F125">
            <v>-10.1</v>
          </cell>
          <cell r="G125">
            <v>-2126</v>
          </cell>
          <cell r="H125">
            <v>-10.1</v>
          </cell>
          <cell r="I125" t="str">
            <v>-</v>
          </cell>
          <cell r="J125" t="str">
            <v>-</v>
          </cell>
        </row>
        <row r="126">
          <cell r="C126" t="str">
            <v>-------------</v>
          </cell>
          <cell r="D126" t="str">
            <v>-------------</v>
          </cell>
          <cell r="E126" t="str">
            <v>-------------</v>
          </cell>
          <cell r="F126" t="str">
            <v>--------</v>
          </cell>
          <cell r="G126" t="str">
            <v>-------------</v>
          </cell>
          <cell r="H126" t="str">
            <v>--------</v>
          </cell>
          <cell r="I126" t="str">
            <v>-------------</v>
          </cell>
          <cell r="J126" t="str">
            <v>--------</v>
          </cell>
        </row>
        <row r="127">
          <cell r="B127" t="str">
            <v>Total Latin Am.</v>
          </cell>
          <cell r="C127">
            <v>376542</v>
          </cell>
          <cell r="D127">
            <v>415032</v>
          </cell>
          <cell r="E127">
            <v>-38490</v>
          </cell>
          <cell r="F127">
            <v>-9.3000000000000007</v>
          </cell>
          <cell r="G127">
            <v>19578</v>
          </cell>
          <cell r="H127">
            <v>4.7</v>
          </cell>
          <cell r="I127">
            <v>-58068</v>
          </cell>
          <cell r="J127">
            <v>-14</v>
          </cell>
        </row>
        <row r="129">
          <cell r="B129" t="str">
            <v>2380 Janssen Pharmaceutical</v>
          </cell>
          <cell r="C129" t="str">
            <v>KK      418,476</v>
          </cell>
          <cell r="D129">
            <v>340690</v>
          </cell>
          <cell r="E129">
            <v>77786</v>
          </cell>
          <cell r="F129">
            <v>22.8</v>
          </cell>
          <cell r="G129">
            <v>91385</v>
          </cell>
          <cell r="H129">
            <v>26.8</v>
          </cell>
          <cell r="I129">
            <v>-13599</v>
          </cell>
          <cell r="J129">
            <v>-4</v>
          </cell>
        </row>
        <row r="130">
          <cell r="B130" t="str">
            <v>2400 Jan-Cil K.K. Japan</v>
          </cell>
          <cell r="C130" t="str">
            <v>--</v>
          </cell>
          <cell r="D130" t="str">
            <v>--</v>
          </cell>
          <cell r="E130" t="str">
            <v>-</v>
          </cell>
          <cell r="F130" t="str">
            <v>-</v>
          </cell>
          <cell r="G130" t="str">
            <v>-</v>
          </cell>
          <cell r="H130" t="str">
            <v>-</v>
          </cell>
          <cell r="I130" t="str">
            <v>-</v>
          </cell>
          <cell r="J130" t="str">
            <v>-</v>
          </cell>
        </row>
        <row r="131">
          <cell r="C131" t="str">
            <v>-------------</v>
          </cell>
          <cell r="D131" t="str">
            <v>-------------</v>
          </cell>
          <cell r="E131" t="str">
            <v>-------------</v>
          </cell>
          <cell r="F131" t="str">
            <v>--------</v>
          </cell>
          <cell r="G131" t="str">
            <v>-------------</v>
          </cell>
          <cell r="H131" t="str">
            <v>--------</v>
          </cell>
          <cell r="I131" t="str">
            <v>-------------</v>
          </cell>
          <cell r="J131" t="str">
            <v>--------</v>
          </cell>
        </row>
        <row r="132">
          <cell r="B132" t="str">
            <v>Total Japan</v>
          </cell>
          <cell r="C132">
            <v>418476</v>
          </cell>
          <cell r="D132">
            <v>340690</v>
          </cell>
          <cell r="E132">
            <v>77786</v>
          </cell>
          <cell r="F132">
            <v>22.8</v>
          </cell>
          <cell r="G132">
            <v>91385</v>
          </cell>
          <cell r="H132">
            <v>26.8</v>
          </cell>
          <cell r="I132">
            <v>-13599</v>
          </cell>
          <cell r="J132">
            <v>-4</v>
          </cell>
        </row>
        <row r="134">
          <cell r="B134" t="str">
            <v>3450 Janssen China</v>
          </cell>
          <cell r="C134">
            <v>275332</v>
          </cell>
          <cell r="D134">
            <v>243272</v>
          </cell>
          <cell r="E134">
            <v>32060</v>
          </cell>
          <cell r="F134">
            <v>13.2</v>
          </cell>
          <cell r="G134">
            <v>32056</v>
          </cell>
          <cell r="H134">
            <v>13.2</v>
          </cell>
          <cell r="I134">
            <v>4</v>
          </cell>
          <cell r="J134" t="str">
            <v>-</v>
          </cell>
        </row>
        <row r="135">
          <cell r="B135" t="str">
            <v>2010 Jan-Cil Australia</v>
          </cell>
          <cell r="C135">
            <v>102198</v>
          </cell>
          <cell r="D135">
            <v>88699</v>
          </cell>
          <cell r="E135">
            <v>13499</v>
          </cell>
          <cell r="F135">
            <v>15.2</v>
          </cell>
          <cell r="G135">
            <v>8355</v>
          </cell>
          <cell r="H135">
            <v>9.4</v>
          </cell>
          <cell r="I135">
            <v>5144</v>
          </cell>
          <cell r="J135">
            <v>5.8</v>
          </cell>
        </row>
        <row r="136">
          <cell r="B136" t="str">
            <v>3840 Jan-Cil Hong Kong</v>
          </cell>
          <cell r="C136">
            <v>10812</v>
          </cell>
          <cell r="D136">
            <v>10872</v>
          </cell>
          <cell r="E136">
            <v>-60</v>
          </cell>
          <cell r="F136">
            <v>-0.6</v>
          </cell>
          <cell r="G136">
            <v>-59</v>
          </cell>
          <cell r="H136">
            <v>-0.5</v>
          </cell>
          <cell r="I136">
            <v>-1</v>
          </cell>
          <cell r="J136" t="str">
            <v>-</v>
          </cell>
        </row>
        <row r="137">
          <cell r="B137" t="str">
            <v>3873 Jan-Cil India</v>
          </cell>
          <cell r="C137">
            <v>22464</v>
          </cell>
          <cell r="D137">
            <v>25305</v>
          </cell>
          <cell r="E137">
            <v>-2841</v>
          </cell>
          <cell r="F137">
            <v>-11.2</v>
          </cell>
          <cell r="G137">
            <v>-2188</v>
          </cell>
          <cell r="H137">
            <v>-8.6</v>
          </cell>
          <cell r="I137">
            <v>-653</v>
          </cell>
          <cell r="J137">
            <v>-2.6</v>
          </cell>
        </row>
        <row r="138">
          <cell r="B138" t="str">
            <v>2440 Jan-Cil Korea</v>
          </cell>
          <cell r="C138">
            <v>103664</v>
          </cell>
          <cell r="D138">
            <v>87547</v>
          </cell>
          <cell r="E138">
            <v>16117</v>
          </cell>
          <cell r="F138">
            <v>18.399999999999999</v>
          </cell>
          <cell r="G138">
            <v>12546</v>
          </cell>
          <cell r="H138">
            <v>14.3</v>
          </cell>
          <cell r="I138">
            <v>3571</v>
          </cell>
          <cell r="J138">
            <v>4.0999999999999996</v>
          </cell>
        </row>
        <row r="139">
          <cell r="B139" t="str">
            <v>4350 Jan-Cil Philippines</v>
          </cell>
          <cell r="C139">
            <v>17653</v>
          </cell>
          <cell r="D139">
            <v>16649</v>
          </cell>
          <cell r="E139">
            <v>1004</v>
          </cell>
          <cell r="F139">
            <v>6</v>
          </cell>
          <cell r="G139">
            <v>1268</v>
          </cell>
          <cell r="H139">
            <v>7.6</v>
          </cell>
          <cell r="I139">
            <v>-264</v>
          </cell>
          <cell r="J139">
            <v>-1.6</v>
          </cell>
        </row>
        <row r="140">
          <cell r="B140" t="str">
            <v>3880 Jan-Cil S.M.</v>
          </cell>
          <cell r="C140">
            <v>22207</v>
          </cell>
          <cell r="D140">
            <v>19921</v>
          </cell>
          <cell r="E140">
            <v>2286</v>
          </cell>
          <cell r="F140">
            <v>11.5</v>
          </cell>
          <cell r="G140">
            <v>2303</v>
          </cell>
          <cell r="H140">
            <v>11.6</v>
          </cell>
          <cell r="I140">
            <v>-17</v>
          </cell>
          <cell r="J140">
            <v>-0.1</v>
          </cell>
        </row>
        <row r="141">
          <cell r="B141" t="str">
            <v>3885 Jan-Cil Indonesia</v>
          </cell>
          <cell r="C141">
            <v>11085</v>
          </cell>
          <cell r="D141">
            <v>7881</v>
          </cell>
          <cell r="E141">
            <v>3204</v>
          </cell>
          <cell r="F141">
            <v>40.700000000000003</v>
          </cell>
          <cell r="G141">
            <v>2272</v>
          </cell>
          <cell r="H141">
            <v>28.8</v>
          </cell>
          <cell r="I141">
            <v>932</v>
          </cell>
          <cell r="J141">
            <v>11.8</v>
          </cell>
        </row>
        <row r="142">
          <cell r="B142" t="str">
            <v>4900 Jan-Cil Taiwan</v>
          </cell>
          <cell r="C142">
            <v>35947</v>
          </cell>
          <cell r="D142">
            <v>35623</v>
          </cell>
          <cell r="E142">
            <v>324</v>
          </cell>
          <cell r="F142">
            <v>0.9</v>
          </cell>
          <cell r="G142">
            <v>1110</v>
          </cell>
          <cell r="H142">
            <v>3.1</v>
          </cell>
          <cell r="I142">
            <v>-786</v>
          </cell>
          <cell r="J142">
            <v>-2.2000000000000002</v>
          </cell>
        </row>
        <row r="143">
          <cell r="B143" t="str">
            <v>2670 Jan-Cil Thailand</v>
          </cell>
          <cell r="C143">
            <v>30410</v>
          </cell>
          <cell r="D143">
            <v>27099</v>
          </cell>
          <cell r="E143">
            <v>3311</v>
          </cell>
          <cell r="F143">
            <v>12.2</v>
          </cell>
          <cell r="G143">
            <v>2345</v>
          </cell>
          <cell r="H143">
            <v>8.6999999999999993</v>
          </cell>
          <cell r="I143">
            <v>966</v>
          </cell>
          <cell r="J143">
            <v>3.6</v>
          </cell>
        </row>
        <row r="144">
          <cell r="C144" t="str">
            <v>-------------</v>
          </cell>
          <cell r="D144" t="str">
            <v>-------------</v>
          </cell>
          <cell r="E144" t="str">
            <v>-------------</v>
          </cell>
          <cell r="F144" t="str">
            <v>--------</v>
          </cell>
          <cell r="G144" t="str">
            <v>-------------</v>
          </cell>
          <cell r="H144" t="str">
            <v>--------</v>
          </cell>
          <cell r="I144" t="str">
            <v>-------------</v>
          </cell>
          <cell r="J144" t="str">
            <v>--------</v>
          </cell>
        </row>
        <row r="145">
          <cell r="B145" t="str">
            <v>Asia/Pac Chang</v>
          </cell>
          <cell r="C145">
            <v>631772</v>
          </cell>
          <cell r="D145">
            <v>562868</v>
          </cell>
          <cell r="E145">
            <v>68904</v>
          </cell>
          <cell r="F145">
            <v>12.2</v>
          </cell>
          <cell r="G145">
            <v>60007</v>
          </cell>
          <cell r="H145">
            <v>10.7</v>
          </cell>
          <cell r="I145">
            <v>8897</v>
          </cell>
          <cell r="J145">
            <v>1.6</v>
          </cell>
        </row>
        <row r="146">
          <cell r="C146" t="str">
            <v>-------------</v>
          </cell>
          <cell r="D146" t="str">
            <v>-------------</v>
          </cell>
          <cell r="E146" t="str">
            <v>-------------</v>
          </cell>
          <cell r="F146" t="str">
            <v>--------</v>
          </cell>
          <cell r="G146" t="str">
            <v>-------------</v>
          </cell>
          <cell r="H146" t="str">
            <v>--------</v>
          </cell>
          <cell r="I146" t="str">
            <v>-------------</v>
          </cell>
          <cell r="J146" t="str">
            <v>--------</v>
          </cell>
        </row>
        <row r="147">
          <cell r="B147" t="str">
            <v>Total Asia/Pacific</v>
          </cell>
          <cell r="C147">
            <v>1050248</v>
          </cell>
          <cell r="D147">
            <v>903558</v>
          </cell>
          <cell r="E147">
            <v>146690</v>
          </cell>
          <cell r="F147">
            <v>16.2</v>
          </cell>
          <cell r="G147">
            <v>151392</v>
          </cell>
          <cell r="H147">
            <v>16.8</v>
          </cell>
          <cell r="I147">
            <v>-4702</v>
          </cell>
          <cell r="J147">
            <v>-0.5</v>
          </cell>
        </row>
        <row r="148">
          <cell r="C148" t="str">
            <v>-------------</v>
          </cell>
          <cell r="D148" t="str">
            <v>-------------</v>
          </cell>
          <cell r="E148" t="str">
            <v>-------------</v>
          </cell>
          <cell r="F148" t="str">
            <v>--------</v>
          </cell>
          <cell r="G148" t="str">
            <v>-------------</v>
          </cell>
          <cell r="H148" t="str">
            <v>--------</v>
          </cell>
          <cell r="I148" t="str">
            <v>-------------</v>
          </cell>
          <cell r="J148" t="str">
            <v>--------</v>
          </cell>
        </row>
        <row r="149">
          <cell r="B149" t="str">
            <v>Total Sartarelli</v>
          </cell>
          <cell r="C149">
            <v>1426790</v>
          </cell>
          <cell r="D149">
            <v>1318590</v>
          </cell>
          <cell r="E149">
            <v>108200</v>
          </cell>
          <cell r="F149">
            <v>8.1999999999999993</v>
          </cell>
          <cell r="G149">
            <v>170970</v>
          </cell>
          <cell r="H149">
            <v>13</v>
          </cell>
          <cell r="I149">
            <v>-62770</v>
          </cell>
          <cell r="J149">
            <v>-4.8</v>
          </cell>
        </row>
        <row r="151">
          <cell r="B151" t="str">
            <v>1960 PGSM USA</v>
          </cell>
          <cell r="C151" t="str">
            <v>--</v>
          </cell>
          <cell r="D151" t="str">
            <v>--</v>
          </cell>
          <cell r="E151" t="str">
            <v>-</v>
          </cell>
          <cell r="F151" t="str">
            <v>-</v>
          </cell>
          <cell r="G151" t="str">
            <v>-</v>
          </cell>
          <cell r="H151" t="str">
            <v>-</v>
          </cell>
          <cell r="I151" t="str">
            <v>-</v>
          </cell>
          <cell r="J151" t="str">
            <v>-</v>
          </cell>
        </row>
        <row r="152">
          <cell r="B152" t="str">
            <v>3091 PGSM Beerse</v>
          </cell>
          <cell r="C152" t="str">
            <v>--</v>
          </cell>
          <cell r="D152" t="str">
            <v>--</v>
          </cell>
          <cell r="E152" t="str">
            <v>-</v>
          </cell>
          <cell r="F152" t="str">
            <v>-</v>
          </cell>
          <cell r="G152" t="str">
            <v>-</v>
          </cell>
          <cell r="H152" t="str">
            <v>-</v>
          </cell>
          <cell r="I152" t="str">
            <v>-</v>
          </cell>
          <cell r="J152" t="str">
            <v>-</v>
          </cell>
        </row>
        <row r="153">
          <cell r="C153" t="str">
            <v>-------------</v>
          </cell>
          <cell r="D153" t="str">
            <v>-------------</v>
          </cell>
          <cell r="E153" t="str">
            <v>-------------</v>
          </cell>
          <cell r="F153" t="str">
            <v>--------</v>
          </cell>
          <cell r="G153" t="str">
            <v>-------------</v>
          </cell>
          <cell r="H153" t="str">
            <v>--------</v>
          </cell>
          <cell r="I153" t="str">
            <v>-------------</v>
          </cell>
          <cell r="J153" t="str">
            <v>--------</v>
          </cell>
        </row>
        <row r="154">
          <cell r="B154" t="str">
            <v>PGSM-Wemlinger</v>
          </cell>
          <cell r="E154" t="str">
            <v>-</v>
          </cell>
          <cell r="F154" t="str">
            <v>-</v>
          </cell>
          <cell r="G154" t="str">
            <v>-</v>
          </cell>
          <cell r="H154" t="str">
            <v>-</v>
          </cell>
          <cell r="I154" t="str">
            <v>-</v>
          </cell>
          <cell r="J154" t="str">
            <v>-</v>
          </cell>
        </row>
        <row r="156">
          <cell r="B156" t="str">
            <v>3090 Janssen Belgium</v>
          </cell>
          <cell r="C156">
            <v>108817</v>
          </cell>
          <cell r="D156">
            <v>97075</v>
          </cell>
          <cell r="E156">
            <v>11742</v>
          </cell>
          <cell r="F156">
            <v>12.1</v>
          </cell>
          <cell r="G156">
            <v>6026</v>
          </cell>
          <cell r="H156">
            <v>6.2</v>
          </cell>
          <cell r="I156">
            <v>5716</v>
          </cell>
          <cell r="J156">
            <v>5.9</v>
          </cell>
        </row>
        <row r="157">
          <cell r="B157" t="str">
            <v>1157 Beerse Alza</v>
          </cell>
          <cell r="C157" t="str">
            <v>--</v>
          </cell>
          <cell r="D157" t="str">
            <v>--</v>
          </cell>
          <cell r="E157" t="str">
            <v>-</v>
          </cell>
          <cell r="F157" t="str">
            <v>-</v>
          </cell>
          <cell r="G157" t="str">
            <v>-</v>
          </cell>
          <cell r="H157" t="str">
            <v>-</v>
          </cell>
          <cell r="I157" t="str">
            <v>-</v>
          </cell>
          <cell r="J157" t="str">
            <v>-</v>
          </cell>
        </row>
        <row r="158">
          <cell r="C158" t="str">
            <v>-------------</v>
          </cell>
          <cell r="D158" t="str">
            <v>-------------</v>
          </cell>
          <cell r="E158" t="str">
            <v>-------------</v>
          </cell>
          <cell r="F158" t="str">
            <v>--------</v>
          </cell>
          <cell r="G158" t="str">
            <v>-------------</v>
          </cell>
          <cell r="H158" t="str">
            <v>--------</v>
          </cell>
          <cell r="I158" t="str">
            <v>-------------</v>
          </cell>
          <cell r="J158" t="str">
            <v>--------</v>
          </cell>
        </row>
        <row r="159">
          <cell r="B159" t="str">
            <v>Tot Jans Beerse</v>
          </cell>
          <cell r="C159">
            <v>108817</v>
          </cell>
          <cell r="D159">
            <v>97075</v>
          </cell>
          <cell r="E159">
            <v>11742</v>
          </cell>
          <cell r="F159">
            <v>12.1</v>
          </cell>
          <cell r="G159">
            <v>6026</v>
          </cell>
          <cell r="H159">
            <v>6.2</v>
          </cell>
          <cell r="I159">
            <v>5716</v>
          </cell>
          <cell r="J159">
            <v>5.9</v>
          </cell>
        </row>
        <row r="162">
          <cell r="D162" t="str">
            <v>J &amp; J Financia</v>
          </cell>
          <cell r="E162" t="str">
            <v>l Management R</v>
          </cell>
          <cell r="F162" t="str">
            <v>eporting</v>
          </cell>
          <cell r="G162" t="str">
            <v>System</v>
          </cell>
          <cell r="J162" t="str">
            <v>PAGE         4</v>
          </cell>
        </row>
        <row r="163">
          <cell r="D163" t="str">
            <v>Perfor</v>
          </cell>
          <cell r="E163" t="str">
            <v>mance Analysis</v>
          </cell>
          <cell r="F163" t="str">
            <v>Routine</v>
          </cell>
          <cell r="J163" t="str">
            <v>REPORT CC00160A</v>
          </cell>
        </row>
        <row r="164">
          <cell r="C164" t="str">
            <v>O</v>
          </cell>
          <cell r="D164" t="str">
            <v>ption 10 - 2000</v>
          </cell>
          <cell r="E164" t="str">
            <v>00 Net Trade S</v>
          </cell>
          <cell r="F164" t="str">
            <v>ales (Ex</v>
          </cell>
          <cell r="G164" t="str">
            <v>Interco)</v>
          </cell>
          <cell r="J164">
            <v>37620.497916666667</v>
          </cell>
        </row>
        <row r="165">
          <cell r="D165" t="str">
            <v>DEC 2002 Act</v>
          </cell>
          <cell r="E165" t="str">
            <v>ual vs      DE</v>
          </cell>
          <cell r="F165" t="str">
            <v>C 2001 A</v>
          </cell>
          <cell r="G165" t="str">
            <v>ctual</v>
          </cell>
        </row>
        <row r="166">
          <cell r="D166" t="str">
            <v>52 Weeks</v>
          </cell>
          <cell r="E166" t="str">
            <v>Ending Decembe</v>
          </cell>
          <cell r="F166" t="str">
            <v>r 29, 20</v>
          </cell>
          <cell r="G166">
            <v>2</v>
          </cell>
        </row>
        <row r="168">
          <cell r="C168" t="str">
            <v>Current</v>
          </cell>
          <cell r="D168" t="str">
            <v>Prior</v>
          </cell>
          <cell r="E168" t="e">
            <v>#NAME?</v>
          </cell>
          <cell r="F168" t="str">
            <v>ge------</v>
          </cell>
          <cell r="G168" t="e">
            <v>#NAME?</v>
          </cell>
          <cell r="H168" t="str">
            <v>s--------</v>
          </cell>
          <cell r="I168" t="e">
            <v>#NAME?</v>
          </cell>
          <cell r="J168" t="str">
            <v>y--------</v>
          </cell>
        </row>
        <row r="169">
          <cell r="C169" t="str">
            <v>Period</v>
          </cell>
          <cell r="D169" t="str">
            <v>Period</v>
          </cell>
          <cell r="E169" t="str">
            <v>Amount</v>
          </cell>
          <cell r="F169" t="str">
            <v>%</v>
          </cell>
          <cell r="G169" t="str">
            <v>Amount</v>
          </cell>
          <cell r="H169" t="str">
            <v>%</v>
          </cell>
          <cell r="I169" t="str">
            <v>Amount</v>
          </cell>
          <cell r="J169" t="str">
            <v>%</v>
          </cell>
        </row>
        <row r="170">
          <cell r="C170" t="str">
            <v>-------------</v>
          </cell>
          <cell r="D170" t="str">
            <v>-------------</v>
          </cell>
          <cell r="E170" t="str">
            <v>-------------</v>
          </cell>
          <cell r="F170" t="str">
            <v>--------</v>
          </cell>
          <cell r="G170" t="str">
            <v>-------------</v>
          </cell>
          <cell r="H170" t="str">
            <v>--------</v>
          </cell>
          <cell r="I170" t="str">
            <v>-------------</v>
          </cell>
          <cell r="J170" t="str">
            <v>--------</v>
          </cell>
        </row>
        <row r="172">
          <cell r="B172" t="str">
            <v>3950 Janssen Ireland Mfg</v>
          </cell>
          <cell r="C172">
            <v>42236</v>
          </cell>
          <cell r="D172">
            <v>49011</v>
          </cell>
          <cell r="E172">
            <v>-6775</v>
          </cell>
          <cell r="F172">
            <v>-13.8</v>
          </cell>
          <cell r="G172">
            <v>-8993</v>
          </cell>
          <cell r="H172">
            <v>-18.3</v>
          </cell>
          <cell r="I172">
            <v>2218</v>
          </cell>
          <cell r="J172">
            <v>4.5</v>
          </cell>
        </row>
        <row r="173">
          <cell r="B173" t="str">
            <v>2161 OMJ Mfg Ireland</v>
          </cell>
          <cell r="C173" t="str">
            <v>--</v>
          </cell>
          <cell r="D173" t="str">
            <v>--</v>
          </cell>
          <cell r="E173" t="str">
            <v>-</v>
          </cell>
          <cell r="F173" t="str">
            <v>-</v>
          </cell>
          <cell r="G173" t="str">
            <v>-</v>
          </cell>
          <cell r="H173" t="str">
            <v>-</v>
          </cell>
          <cell r="I173" t="str">
            <v>-</v>
          </cell>
          <cell r="J173" t="str">
            <v>-</v>
          </cell>
        </row>
        <row r="174">
          <cell r="B174" t="str">
            <v>2164 Ortho Biotech CFC PR</v>
          </cell>
          <cell r="C174" t="str">
            <v>--</v>
          </cell>
          <cell r="D174" t="str">
            <v>--</v>
          </cell>
          <cell r="E174" t="str">
            <v>-</v>
          </cell>
          <cell r="F174" t="str">
            <v>-</v>
          </cell>
          <cell r="G174" t="str">
            <v>-</v>
          </cell>
          <cell r="H174" t="str">
            <v>-</v>
          </cell>
          <cell r="I174" t="str">
            <v>-</v>
          </cell>
          <cell r="J174" t="str">
            <v>-</v>
          </cell>
        </row>
        <row r="175">
          <cell r="B175" t="str">
            <v>4680 Cilag CH-Schaff Operati</v>
          </cell>
          <cell r="C175" t="str">
            <v>on       58,110</v>
          </cell>
          <cell r="D175">
            <v>40517</v>
          </cell>
          <cell r="E175">
            <v>17593</v>
          </cell>
          <cell r="F175">
            <v>43.4</v>
          </cell>
          <cell r="G175">
            <v>13011</v>
          </cell>
          <cell r="H175">
            <v>32.1</v>
          </cell>
          <cell r="I175">
            <v>4582</v>
          </cell>
          <cell r="J175">
            <v>11.3</v>
          </cell>
        </row>
        <row r="176">
          <cell r="B176" t="str">
            <v>4690 Jan-Cil Zug</v>
          </cell>
          <cell r="C176">
            <v>31579</v>
          </cell>
          <cell r="D176">
            <v>26216</v>
          </cell>
          <cell r="E176">
            <v>5363</v>
          </cell>
          <cell r="F176">
            <v>20.5</v>
          </cell>
          <cell r="G176">
            <v>2872</v>
          </cell>
          <cell r="H176">
            <v>11</v>
          </cell>
          <cell r="I176">
            <v>2491</v>
          </cell>
          <cell r="J176">
            <v>9.5</v>
          </cell>
        </row>
        <row r="177">
          <cell r="B177" t="str">
            <v>3010 Tasmanian Alkaloids</v>
          </cell>
          <cell r="C177">
            <v>42662</v>
          </cell>
          <cell r="D177">
            <v>39558</v>
          </cell>
          <cell r="E177">
            <v>3104</v>
          </cell>
          <cell r="F177">
            <v>7.8</v>
          </cell>
          <cell r="G177">
            <v>956</v>
          </cell>
          <cell r="H177">
            <v>2.4</v>
          </cell>
          <cell r="I177">
            <v>2148</v>
          </cell>
          <cell r="J177">
            <v>5.4</v>
          </cell>
        </row>
        <row r="178">
          <cell r="B178" t="str">
            <v>2660 Silsa Switzerland</v>
          </cell>
          <cell r="C178" t="str">
            <v>--</v>
          </cell>
          <cell r="D178" t="str">
            <v>--</v>
          </cell>
          <cell r="E178" t="str">
            <v>-</v>
          </cell>
          <cell r="F178" t="str">
            <v>-</v>
          </cell>
          <cell r="G178" t="str">
            <v>-</v>
          </cell>
          <cell r="H178" t="str">
            <v>-</v>
          </cell>
          <cell r="I178" t="str">
            <v>-</v>
          </cell>
          <cell r="J178" t="str">
            <v>-</v>
          </cell>
        </row>
        <row r="179">
          <cell r="B179" t="str">
            <v>1660 Noramco USA</v>
          </cell>
          <cell r="C179">
            <v>89277</v>
          </cell>
          <cell r="D179">
            <v>75778</v>
          </cell>
          <cell r="E179">
            <v>13499</v>
          </cell>
          <cell r="F179">
            <v>17.8</v>
          </cell>
          <cell r="G179">
            <v>13499</v>
          </cell>
          <cell r="H179">
            <v>17.8</v>
          </cell>
          <cell r="I179" t="str">
            <v>-</v>
          </cell>
          <cell r="J179" t="str">
            <v>-</v>
          </cell>
        </row>
        <row r="180">
          <cell r="C180" t="str">
            <v>-------------</v>
          </cell>
          <cell r="D180" t="str">
            <v>-------------</v>
          </cell>
          <cell r="E180" t="str">
            <v>-------------</v>
          </cell>
          <cell r="F180" t="str">
            <v>--------</v>
          </cell>
          <cell r="G180" t="str">
            <v>-------------</v>
          </cell>
          <cell r="H180" t="str">
            <v>--------</v>
          </cell>
          <cell r="I180" t="str">
            <v>-------------</v>
          </cell>
          <cell r="J180" t="str">
            <v>--------</v>
          </cell>
        </row>
        <row r="181">
          <cell r="B181" t="str">
            <v>Subtot Sourcing</v>
          </cell>
          <cell r="C181">
            <v>263864</v>
          </cell>
          <cell r="D181">
            <v>231080</v>
          </cell>
          <cell r="E181">
            <v>32784</v>
          </cell>
          <cell r="F181">
            <v>14.2</v>
          </cell>
          <cell r="G181">
            <v>21345</v>
          </cell>
          <cell r="H181">
            <v>9.1999999999999993</v>
          </cell>
          <cell r="I181">
            <v>11439</v>
          </cell>
          <cell r="J181">
            <v>5</v>
          </cell>
        </row>
        <row r="182">
          <cell r="C182" t="str">
            <v>-------------</v>
          </cell>
          <cell r="D182" t="str">
            <v>-------------</v>
          </cell>
          <cell r="E182" t="str">
            <v>-------------</v>
          </cell>
          <cell r="F182" t="str">
            <v>--------</v>
          </cell>
          <cell r="G182" t="str">
            <v>-------------</v>
          </cell>
          <cell r="H182" t="str">
            <v>--------</v>
          </cell>
          <cell r="I182" t="str">
            <v>-------------</v>
          </cell>
          <cell r="J182" t="str">
            <v>--------</v>
          </cell>
        </row>
        <row r="183">
          <cell r="B183" t="str">
            <v>Total Sourcing-Shetty</v>
          </cell>
          <cell r="C183">
            <v>372681</v>
          </cell>
          <cell r="D183">
            <v>328155</v>
          </cell>
          <cell r="E183">
            <v>44526</v>
          </cell>
          <cell r="F183">
            <v>13.6</v>
          </cell>
          <cell r="G183">
            <v>27371</v>
          </cell>
          <cell r="H183">
            <v>8.3000000000000007</v>
          </cell>
          <cell r="I183">
            <v>17155</v>
          </cell>
          <cell r="J183">
            <v>5.2</v>
          </cell>
        </row>
        <row r="185">
          <cell r="B185" t="str">
            <v>3085 JRF-Beerse</v>
          </cell>
          <cell r="C185" t="str">
            <v>--</v>
          </cell>
          <cell r="D185" t="str">
            <v>--</v>
          </cell>
          <cell r="E185" t="str">
            <v>-</v>
          </cell>
          <cell r="F185" t="str">
            <v>-</v>
          </cell>
          <cell r="G185" t="str">
            <v>-</v>
          </cell>
          <cell r="H185" t="str">
            <v>-</v>
          </cell>
          <cell r="I185" t="str">
            <v>-</v>
          </cell>
          <cell r="J185" t="str">
            <v>-</v>
          </cell>
        </row>
        <row r="186">
          <cell r="B186" t="str">
            <v>1745 JRF-USA</v>
          </cell>
          <cell r="C186" t="str">
            <v>--</v>
          </cell>
          <cell r="D186" t="str">
            <v>--</v>
          </cell>
          <cell r="E186" t="str">
            <v>-</v>
          </cell>
          <cell r="F186" t="str">
            <v>-</v>
          </cell>
          <cell r="G186" t="str">
            <v>-</v>
          </cell>
          <cell r="H186" t="str">
            <v>-</v>
          </cell>
          <cell r="I186" t="str">
            <v>-</v>
          </cell>
          <cell r="J186" t="str">
            <v>-</v>
          </cell>
        </row>
        <row r="187">
          <cell r="B187" t="str">
            <v>1270 PRD USA</v>
          </cell>
          <cell r="C187" t="str">
            <v>--</v>
          </cell>
          <cell r="D187" t="str">
            <v>--</v>
          </cell>
          <cell r="E187" t="str">
            <v>-</v>
          </cell>
          <cell r="F187" t="str">
            <v>-</v>
          </cell>
          <cell r="G187" t="str">
            <v>-</v>
          </cell>
          <cell r="H187" t="str">
            <v>-</v>
          </cell>
          <cell r="I187" t="str">
            <v>-</v>
          </cell>
          <cell r="J187" t="str">
            <v>-</v>
          </cell>
        </row>
        <row r="188">
          <cell r="B188" t="str">
            <v>4740 JRF PRI UK</v>
          </cell>
          <cell r="C188" t="str">
            <v>--</v>
          </cell>
          <cell r="D188" t="str">
            <v>--</v>
          </cell>
          <cell r="E188" t="str">
            <v>-</v>
          </cell>
          <cell r="F188" t="str">
            <v>-</v>
          </cell>
          <cell r="G188" t="str">
            <v>-</v>
          </cell>
          <cell r="H188" t="str">
            <v>-</v>
          </cell>
          <cell r="I188" t="str">
            <v>-</v>
          </cell>
          <cell r="J188" t="str">
            <v>-</v>
          </cell>
        </row>
        <row r="189">
          <cell r="C189" t="str">
            <v>-------------</v>
          </cell>
          <cell r="D189" t="str">
            <v>-------------</v>
          </cell>
          <cell r="E189" t="str">
            <v>-------------</v>
          </cell>
          <cell r="F189" t="str">
            <v>--------</v>
          </cell>
          <cell r="G189" t="str">
            <v>-------------</v>
          </cell>
          <cell r="H189" t="str">
            <v>--------</v>
          </cell>
          <cell r="I189" t="str">
            <v>-------------</v>
          </cell>
          <cell r="J189" t="str">
            <v>--------</v>
          </cell>
        </row>
        <row r="190">
          <cell r="B190" t="str">
            <v>Total PRD</v>
          </cell>
          <cell r="E190" t="str">
            <v>-</v>
          </cell>
          <cell r="F190" t="str">
            <v>-</v>
          </cell>
          <cell r="G190" t="str">
            <v>-</v>
          </cell>
          <cell r="H190" t="str">
            <v>-</v>
          </cell>
          <cell r="I190" t="str">
            <v>-</v>
          </cell>
          <cell r="J190" t="str">
            <v>-</v>
          </cell>
        </row>
        <row r="192">
          <cell r="B192" t="str">
            <v>1861 Centocor R&amp;D USA</v>
          </cell>
          <cell r="C192" t="str">
            <v>--</v>
          </cell>
          <cell r="D192" t="str">
            <v>--</v>
          </cell>
          <cell r="E192" t="str">
            <v>-</v>
          </cell>
          <cell r="F192" t="str">
            <v>-</v>
          </cell>
          <cell r="G192" t="str">
            <v>-</v>
          </cell>
          <cell r="H192" t="str">
            <v>-</v>
          </cell>
          <cell r="I192" t="str">
            <v>-</v>
          </cell>
          <cell r="J192" t="str">
            <v>-</v>
          </cell>
        </row>
        <row r="193">
          <cell r="B193" t="str">
            <v>3105 Tibo-Virco Belgium</v>
          </cell>
          <cell r="C193">
            <v>4188</v>
          </cell>
          <cell r="D193" t="str">
            <v>--</v>
          </cell>
          <cell r="E193">
            <v>4188</v>
          </cell>
          <cell r="F193" t="str">
            <v>-</v>
          </cell>
          <cell r="G193">
            <v>4188</v>
          </cell>
          <cell r="H193" t="str">
            <v>-</v>
          </cell>
          <cell r="I193" t="str">
            <v>-</v>
          </cell>
          <cell r="J193" t="str">
            <v>-</v>
          </cell>
        </row>
        <row r="194">
          <cell r="C194" t="str">
            <v>-------------</v>
          </cell>
          <cell r="D194" t="str">
            <v>-------------</v>
          </cell>
          <cell r="E194" t="str">
            <v>-------------</v>
          </cell>
          <cell r="F194" t="str">
            <v>--------</v>
          </cell>
          <cell r="G194" t="str">
            <v>-------------</v>
          </cell>
          <cell r="H194" t="str">
            <v>--------</v>
          </cell>
          <cell r="I194" t="str">
            <v>-------------</v>
          </cell>
          <cell r="J194" t="str">
            <v>--------</v>
          </cell>
        </row>
        <row r="195">
          <cell r="B195" t="str">
            <v>Total Research</v>
          </cell>
          <cell r="C195">
            <v>4188</v>
          </cell>
          <cell r="D195" t="str">
            <v>--</v>
          </cell>
          <cell r="E195">
            <v>4188</v>
          </cell>
          <cell r="F195" t="str">
            <v>-</v>
          </cell>
          <cell r="G195">
            <v>4188</v>
          </cell>
          <cell r="H195" t="str">
            <v>-</v>
          </cell>
          <cell r="I195" t="str">
            <v>-</v>
          </cell>
          <cell r="J195" t="str">
            <v>-</v>
          </cell>
        </row>
        <row r="197">
          <cell r="B197" t="str">
            <v>1860 Centocor USA</v>
          </cell>
          <cell r="C197">
            <v>1572119</v>
          </cell>
          <cell r="D197">
            <v>1055610</v>
          </cell>
          <cell r="E197">
            <v>516509</v>
          </cell>
          <cell r="F197">
            <v>48.9</v>
          </cell>
          <cell r="G197">
            <v>516509</v>
          </cell>
          <cell r="H197">
            <v>48.9</v>
          </cell>
          <cell r="I197" t="str">
            <v>-</v>
          </cell>
          <cell r="J197" t="str">
            <v>-</v>
          </cell>
        </row>
        <row r="199">
          <cell r="B199" t="str">
            <v>1155 Alza USA</v>
          </cell>
          <cell r="C199">
            <v>172143</v>
          </cell>
          <cell r="D199">
            <v>215107</v>
          </cell>
          <cell r="E199">
            <v>-42964</v>
          </cell>
          <cell r="F199">
            <v>-20</v>
          </cell>
          <cell r="G199">
            <v>-42964</v>
          </cell>
          <cell r="H199">
            <v>-20</v>
          </cell>
          <cell r="I199" t="str">
            <v>-</v>
          </cell>
          <cell r="J199" t="str">
            <v>-</v>
          </cell>
        </row>
        <row r="200">
          <cell r="B200" t="str">
            <v>3911 Alza Mfg Ireland</v>
          </cell>
          <cell r="C200" t="str">
            <v>--</v>
          </cell>
          <cell r="D200" t="str">
            <v>--</v>
          </cell>
          <cell r="E200" t="str">
            <v>-</v>
          </cell>
          <cell r="F200" t="str">
            <v>-</v>
          </cell>
          <cell r="G200" t="str">
            <v>-</v>
          </cell>
          <cell r="H200" t="str">
            <v>-</v>
          </cell>
          <cell r="I200" t="str">
            <v>-</v>
          </cell>
          <cell r="J200" t="str">
            <v>-</v>
          </cell>
        </row>
        <row r="201">
          <cell r="C201" t="str">
            <v>-------------</v>
          </cell>
          <cell r="D201" t="str">
            <v>-------------</v>
          </cell>
          <cell r="E201" t="str">
            <v>-------------</v>
          </cell>
          <cell r="F201" t="str">
            <v>--------</v>
          </cell>
          <cell r="G201" t="str">
            <v>-------------</v>
          </cell>
          <cell r="H201" t="str">
            <v>--------</v>
          </cell>
          <cell r="I201" t="str">
            <v>-------------</v>
          </cell>
          <cell r="J201" t="str">
            <v>--------</v>
          </cell>
        </row>
        <row r="202">
          <cell r="B202" t="str">
            <v>Total Saks</v>
          </cell>
          <cell r="C202">
            <v>172143</v>
          </cell>
          <cell r="D202">
            <v>215107</v>
          </cell>
          <cell r="E202">
            <v>-42964</v>
          </cell>
          <cell r="F202">
            <v>-20</v>
          </cell>
          <cell r="G202">
            <v>-42964</v>
          </cell>
          <cell r="H202">
            <v>-20</v>
          </cell>
          <cell r="I202" t="str">
            <v>-</v>
          </cell>
          <cell r="J202" t="str">
            <v>-</v>
          </cell>
        </row>
        <row r="203">
          <cell r="C203" t="str">
            <v>-------------</v>
          </cell>
          <cell r="D203" t="str">
            <v>-------------</v>
          </cell>
          <cell r="E203" t="str">
            <v>-------------</v>
          </cell>
          <cell r="F203" t="str">
            <v>--------</v>
          </cell>
          <cell r="G203" t="str">
            <v>-------------</v>
          </cell>
          <cell r="H203" t="str">
            <v>--------</v>
          </cell>
          <cell r="I203" t="str">
            <v>-------------</v>
          </cell>
          <cell r="J203" t="str">
            <v>--------</v>
          </cell>
        </row>
        <row r="204">
          <cell r="B204" t="str">
            <v>Total Pharmaceuticals</v>
          </cell>
          <cell r="C204">
            <v>16558440</v>
          </cell>
          <cell r="D204">
            <v>14359157</v>
          </cell>
          <cell r="E204">
            <v>2199283</v>
          </cell>
          <cell r="F204">
            <v>15.3</v>
          </cell>
          <cell r="G204">
            <v>2094562</v>
          </cell>
          <cell r="H204">
            <v>14.6</v>
          </cell>
          <cell r="I204">
            <v>104721</v>
          </cell>
          <cell r="J204">
            <v>0.7</v>
          </cell>
        </row>
      </sheetData>
      <sheetData sheetId="13" refreshError="1">
        <row r="13">
          <cell r="B13" t="str">
            <v>1540 Ortho-McNeil Pharm USA</v>
          </cell>
          <cell r="C13">
            <v>1052154</v>
          </cell>
          <cell r="D13">
            <v>1036454</v>
          </cell>
          <cell r="E13">
            <v>15700</v>
          </cell>
          <cell r="F13">
            <v>1.5</v>
          </cell>
          <cell r="G13">
            <v>15700</v>
          </cell>
          <cell r="H13">
            <v>1.5</v>
          </cell>
          <cell r="I13" t="str">
            <v>-</v>
          </cell>
          <cell r="J13" t="str">
            <v>-</v>
          </cell>
        </row>
        <row r="14">
          <cell r="B14" t="str">
            <v>1541 Ortho-McNeil Alza USA</v>
          </cell>
          <cell r="C14" t="str">
            <v>--</v>
          </cell>
          <cell r="D14">
            <v>14020</v>
          </cell>
          <cell r="E14">
            <v>-14020</v>
          </cell>
          <cell r="F14">
            <v>-100</v>
          </cell>
          <cell r="G14">
            <v>-14020</v>
          </cell>
          <cell r="H14">
            <v>-100</v>
          </cell>
          <cell r="I14" t="str">
            <v>-</v>
          </cell>
          <cell r="J14" t="str">
            <v>-</v>
          </cell>
        </row>
        <row r="15">
          <cell r="C15" t="str">
            <v>-------------</v>
          </cell>
          <cell r="D15" t="str">
            <v>-------------</v>
          </cell>
          <cell r="E15" t="str">
            <v>-------------</v>
          </cell>
          <cell r="F15" t="str">
            <v>--------</v>
          </cell>
          <cell r="G15" t="str">
            <v>-------------</v>
          </cell>
          <cell r="H15" t="str">
            <v>--------</v>
          </cell>
          <cell r="I15" t="str">
            <v>-------------</v>
          </cell>
          <cell r="J15" t="str">
            <v>--------</v>
          </cell>
        </row>
        <row r="16">
          <cell r="B16" t="str">
            <v>Total OMP</v>
          </cell>
          <cell r="C16">
            <v>1052154</v>
          </cell>
          <cell r="D16">
            <v>1050474</v>
          </cell>
          <cell r="E16">
            <v>1680</v>
          </cell>
          <cell r="F16">
            <v>0.2</v>
          </cell>
          <cell r="G16">
            <v>1680</v>
          </cell>
          <cell r="H16">
            <v>0.2</v>
          </cell>
          <cell r="I16" t="str">
            <v>-</v>
          </cell>
          <cell r="J16" t="str">
            <v>-</v>
          </cell>
        </row>
        <row r="18">
          <cell r="B18" t="str">
            <v>1740 Janssen USA</v>
          </cell>
          <cell r="C18">
            <v>638547</v>
          </cell>
          <cell r="D18">
            <v>388965</v>
          </cell>
          <cell r="E18">
            <v>249582</v>
          </cell>
          <cell r="F18">
            <v>64.2</v>
          </cell>
          <cell r="G18">
            <v>249582</v>
          </cell>
          <cell r="H18">
            <v>64.2</v>
          </cell>
          <cell r="I18" t="str">
            <v>-</v>
          </cell>
          <cell r="J18" t="str">
            <v>-</v>
          </cell>
        </row>
        <row r="19">
          <cell r="B19" t="str">
            <v>1156 Janssen Alza_USA</v>
          </cell>
          <cell r="C19" t="str">
            <v>--</v>
          </cell>
          <cell r="D19">
            <v>52839</v>
          </cell>
          <cell r="E19">
            <v>-52839</v>
          </cell>
          <cell r="F19">
            <v>-100</v>
          </cell>
          <cell r="G19">
            <v>-52839</v>
          </cell>
          <cell r="H19">
            <v>-100</v>
          </cell>
          <cell r="I19" t="str">
            <v>-</v>
          </cell>
          <cell r="J19" t="str">
            <v>-</v>
          </cell>
        </row>
        <row r="20">
          <cell r="B20" t="str">
            <v>2162 Janssen CFC PR</v>
          </cell>
          <cell r="C20">
            <v>134672</v>
          </cell>
          <cell r="D20">
            <v>145004</v>
          </cell>
          <cell r="E20">
            <v>-10332</v>
          </cell>
          <cell r="F20">
            <v>-7.1</v>
          </cell>
          <cell r="G20">
            <v>-10332</v>
          </cell>
          <cell r="H20">
            <v>-7.1</v>
          </cell>
          <cell r="I20" t="str">
            <v>-</v>
          </cell>
          <cell r="J20" t="str">
            <v>-</v>
          </cell>
        </row>
        <row r="21">
          <cell r="C21" t="str">
            <v>-------------</v>
          </cell>
          <cell r="D21" t="str">
            <v>-------------</v>
          </cell>
          <cell r="E21" t="str">
            <v>-------------</v>
          </cell>
          <cell r="F21" t="str">
            <v>--------</v>
          </cell>
          <cell r="G21" t="str">
            <v>-------------</v>
          </cell>
          <cell r="H21" t="str">
            <v>--------</v>
          </cell>
          <cell r="I21" t="str">
            <v>-------------</v>
          </cell>
          <cell r="J21" t="str">
            <v>--------</v>
          </cell>
        </row>
        <row r="22">
          <cell r="B22" t="str">
            <v>Tot Janssen USA</v>
          </cell>
          <cell r="C22">
            <v>773219</v>
          </cell>
          <cell r="D22">
            <v>586808</v>
          </cell>
          <cell r="E22">
            <v>186411</v>
          </cell>
          <cell r="F22">
            <v>31.8</v>
          </cell>
          <cell r="G22">
            <v>186411</v>
          </cell>
          <cell r="H22">
            <v>31.8</v>
          </cell>
          <cell r="I22" t="str">
            <v>-</v>
          </cell>
          <cell r="J22" t="str">
            <v>-</v>
          </cell>
        </row>
        <row r="24">
          <cell r="B24" t="str">
            <v>3290 Janssen-Ortho Canada</v>
          </cell>
          <cell r="C24">
            <v>10344</v>
          </cell>
          <cell r="D24">
            <v>3504</v>
          </cell>
          <cell r="E24">
            <v>6840</v>
          </cell>
          <cell r="F24">
            <v>195.2</v>
          </cell>
          <cell r="G24">
            <v>6977</v>
          </cell>
          <cell r="H24">
            <v>199.1</v>
          </cell>
          <cell r="I24">
            <v>-137</v>
          </cell>
          <cell r="J24">
            <v>-3.9</v>
          </cell>
        </row>
        <row r="25">
          <cell r="B25" t="str">
            <v>1159 JOI Canada Alza</v>
          </cell>
          <cell r="C25" t="str">
            <v>--</v>
          </cell>
          <cell r="D25">
            <v>-442</v>
          </cell>
          <cell r="E25">
            <v>442</v>
          </cell>
          <cell r="F25">
            <v>100</v>
          </cell>
          <cell r="G25">
            <v>442</v>
          </cell>
          <cell r="H25">
            <v>100</v>
          </cell>
          <cell r="I25" t="str">
            <v>-</v>
          </cell>
          <cell r="J25" t="str">
            <v>-</v>
          </cell>
        </row>
        <row r="26">
          <cell r="B26" t="str">
            <v>3292 Jan-Ortho Alza Canada</v>
          </cell>
          <cell r="C26" t="str">
            <v>--</v>
          </cell>
          <cell r="D26">
            <v>-1130</v>
          </cell>
          <cell r="E26">
            <v>1130</v>
          </cell>
          <cell r="F26">
            <v>100</v>
          </cell>
          <cell r="G26">
            <v>1130</v>
          </cell>
          <cell r="H26">
            <v>100</v>
          </cell>
          <cell r="I26" t="str">
            <v>-</v>
          </cell>
          <cell r="J26" t="str">
            <v>-</v>
          </cell>
        </row>
        <row r="27">
          <cell r="C27" t="str">
            <v>-------------</v>
          </cell>
          <cell r="D27" t="str">
            <v>-------------</v>
          </cell>
          <cell r="E27" t="str">
            <v>-------------</v>
          </cell>
          <cell r="F27" t="str">
            <v>--------</v>
          </cell>
          <cell r="G27" t="str">
            <v>-------------</v>
          </cell>
          <cell r="H27" t="str">
            <v>--------</v>
          </cell>
          <cell r="I27" t="str">
            <v>-------------</v>
          </cell>
          <cell r="J27" t="str">
            <v>--------</v>
          </cell>
        </row>
        <row r="28">
          <cell r="B28" t="str">
            <v>Tot JOI Canada</v>
          </cell>
          <cell r="C28">
            <v>10344</v>
          </cell>
          <cell r="D28">
            <v>1932</v>
          </cell>
          <cell r="E28">
            <v>8412</v>
          </cell>
          <cell r="F28">
            <v>435.4</v>
          </cell>
          <cell r="G28">
            <v>8549</v>
          </cell>
          <cell r="H28">
            <v>442.5</v>
          </cell>
          <cell r="I28">
            <v>-137</v>
          </cell>
          <cell r="J28">
            <v>-7.1</v>
          </cell>
        </row>
        <row r="30">
          <cell r="B30" t="str">
            <v>1295 Ortho Biotech Int'l</v>
          </cell>
          <cell r="C30">
            <v>-5663</v>
          </cell>
          <cell r="D30">
            <v>-7147</v>
          </cell>
          <cell r="E30">
            <v>1484</v>
          </cell>
          <cell r="F30">
            <v>20.8</v>
          </cell>
          <cell r="G30">
            <v>1484</v>
          </cell>
          <cell r="H30">
            <v>20.8</v>
          </cell>
          <cell r="I30" t="str">
            <v>-</v>
          </cell>
          <cell r="J30" t="str">
            <v>-</v>
          </cell>
        </row>
        <row r="31">
          <cell r="C31" t="str">
            <v>-------------</v>
          </cell>
          <cell r="D31" t="str">
            <v>-------------</v>
          </cell>
          <cell r="E31" t="str">
            <v>-------------</v>
          </cell>
          <cell r="F31" t="str">
            <v>--------</v>
          </cell>
          <cell r="G31" t="str">
            <v>-------------</v>
          </cell>
          <cell r="H31" t="str">
            <v>--------</v>
          </cell>
          <cell r="I31" t="str">
            <v>-------------</v>
          </cell>
          <cell r="J31" t="str">
            <v>--------</v>
          </cell>
        </row>
        <row r="32">
          <cell r="B32" t="str">
            <v>Total Scodari</v>
          </cell>
          <cell r="C32">
            <v>1830054</v>
          </cell>
          <cell r="D32">
            <v>1632067</v>
          </cell>
          <cell r="E32">
            <v>197987</v>
          </cell>
          <cell r="F32">
            <v>12.1</v>
          </cell>
          <cell r="G32">
            <v>198124</v>
          </cell>
          <cell r="H32">
            <v>12.1</v>
          </cell>
          <cell r="I32">
            <v>-137</v>
          </cell>
          <cell r="J32" t="str">
            <v>-</v>
          </cell>
        </row>
        <row r="34">
          <cell r="B34" t="str">
            <v>1290 Ortho Biotech USA</v>
          </cell>
          <cell r="C34">
            <v>1274205</v>
          </cell>
          <cell r="D34">
            <v>912211</v>
          </cell>
          <cell r="E34">
            <v>361994</v>
          </cell>
          <cell r="F34">
            <v>39.700000000000003</v>
          </cell>
          <cell r="G34">
            <v>361994</v>
          </cell>
          <cell r="H34">
            <v>39.700000000000003</v>
          </cell>
          <cell r="I34" t="str">
            <v>-</v>
          </cell>
          <cell r="J34" t="str">
            <v>-</v>
          </cell>
        </row>
        <row r="35">
          <cell r="B35" t="str">
            <v>1292 Ortho Biotech Alza USA</v>
          </cell>
          <cell r="C35" t="str">
            <v>--</v>
          </cell>
          <cell r="D35">
            <v>38241</v>
          </cell>
          <cell r="E35">
            <v>-38241</v>
          </cell>
          <cell r="F35">
            <v>-100</v>
          </cell>
          <cell r="G35">
            <v>-38241</v>
          </cell>
          <cell r="H35">
            <v>-100</v>
          </cell>
          <cell r="I35" t="str">
            <v>-</v>
          </cell>
          <cell r="J35" t="str">
            <v>-</v>
          </cell>
        </row>
        <row r="36">
          <cell r="C36" t="str">
            <v>-------------</v>
          </cell>
          <cell r="D36" t="str">
            <v>-------------</v>
          </cell>
          <cell r="E36" t="str">
            <v>-------------</v>
          </cell>
          <cell r="F36" t="str">
            <v>--------</v>
          </cell>
          <cell r="G36" t="str">
            <v>-------------</v>
          </cell>
          <cell r="H36" t="str">
            <v>--------</v>
          </cell>
          <cell r="I36" t="str">
            <v>-------------</v>
          </cell>
          <cell r="J36" t="str">
            <v>--------</v>
          </cell>
        </row>
        <row r="37">
          <cell r="B37" t="str">
            <v>Tot Ortho Biot</v>
          </cell>
          <cell r="C37">
            <v>1274205</v>
          </cell>
          <cell r="D37">
            <v>950452</v>
          </cell>
          <cell r="E37">
            <v>323753</v>
          </cell>
          <cell r="F37">
            <v>34.1</v>
          </cell>
          <cell r="G37">
            <v>323753</v>
          </cell>
          <cell r="H37">
            <v>34.1</v>
          </cell>
          <cell r="I37" t="str">
            <v>-</v>
          </cell>
          <cell r="J37" t="str">
            <v>-</v>
          </cell>
        </row>
        <row r="39">
          <cell r="B39" t="str">
            <v>1291 Ortho Biotech Manati</v>
          </cell>
          <cell r="C39">
            <v>155514</v>
          </cell>
          <cell r="D39">
            <v>126167</v>
          </cell>
          <cell r="E39">
            <v>29347</v>
          </cell>
          <cell r="F39">
            <v>23.3</v>
          </cell>
          <cell r="G39">
            <v>29347</v>
          </cell>
          <cell r="H39">
            <v>23.3</v>
          </cell>
          <cell r="I39" t="str">
            <v>-</v>
          </cell>
          <cell r="J39" t="str">
            <v>-</v>
          </cell>
        </row>
        <row r="40">
          <cell r="B40" t="str">
            <v>4691 Ortho Biotech Zug</v>
          </cell>
          <cell r="C40">
            <v>97192</v>
          </cell>
          <cell r="D40">
            <v>107782</v>
          </cell>
          <cell r="E40">
            <v>-10590</v>
          </cell>
          <cell r="F40">
            <v>-9.8000000000000007</v>
          </cell>
          <cell r="G40">
            <v>-18255</v>
          </cell>
          <cell r="H40">
            <v>-16.899999999999999</v>
          </cell>
          <cell r="I40">
            <v>7665</v>
          </cell>
          <cell r="J40">
            <v>7.1</v>
          </cell>
        </row>
        <row r="41">
          <cell r="C41" t="str">
            <v>-------------</v>
          </cell>
          <cell r="D41" t="str">
            <v>-------------</v>
          </cell>
          <cell r="E41" t="str">
            <v>-------------</v>
          </cell>
          <cell r="F41" t="str">
            <v>--------</v>
          </cell>
          <cell r="G41" t="str">
            <v>-------------</v>
          </cell>
          <cell r="H41" t="str">
            <v>--------</v>
          </cell>
          <cell r="I41" t="str">
            <v>-------------</v>
          </cell>
          <cell r="J41" t="str">
            <v>--------</v>
          </cell>
        </row>
        <row r="42">
          <cell r="B42" t="str">
            <v>OBII Sourcing</v>
          </cell>
          <cell r="C42">
            <v>252706</v>
          </cell>
          <cell r="D42">
            <v>233949</v>
          </cell>
          <cell r="E42">
            <v>18757</v>
          </cell>
          <cell r="F42">
            <v>8</v>
          </cell>
          <cell r="G42">
            <v>11092</v>
          </cell>
          <cell r="H42">
            <v>4.7</v>
          </cell>
          <cell r="I42">
            <v>7665</v>
          </cell>
          <cell r="J42">
            <v>3.3</v>
          </cell>
        </row>
        <row r="44">
          <cell r="B44" t="str">
            <v>3291 Ortho Biotech Canada</v>
          </cell>
          <cell r="C44">
            <v>-1366</v>
          </cell>
          <cell r="D44">
            <v>2915</v>
          </cell>
          <cell r="E44">
            <v>-4281</v>
          </cell>
          <cell r="F44">
            <v>-146.9</v>
          </cell>
          <cell r="G44">
            <v>-4299</v>
          </cell>
          <cell r="H44">
            <v>-147.5</v>
          </cell>
          <cell r="I44">
            <v>18</v>
          </cell>
          <cell r="J44">
            <v>0.6</v>
          </cell>
        </row>
        <row r="46">
          <cell r="B46" t="str">
            <v>3536 Ortho Biotech France</v>
          </cell>
          <cell r="C46">
            <v>-10859</v>
          </cell>
          <cell r="D46">
            <v>-633</v>
          </cell>
          <cell r="E46">
            <v>-10226</v>
          </cell>
          <cell r="F46" t="str">
            <v>(*)</v>
          </cell>
          <cell r="G46">
            <v>-9650</v>
          </cell>
          <cell r="H46" t="str">
            <v>(*)</v>
          </cell>
          <cell r="I46">
            <v>-576</v>
          </cell>
          <cell r="J46">
            <v>-90.9</v>
          </cell>
        </row>
        <row r="47">
          <cell r="B47" t="str">
            <v>2266 Ortho Biotech Germany</v>
          </cell>
          <cell r="C47">
            <v>-2411</v>
          </cell>
          <cell r="D47">
            <v>-1736</v>
          </cell>
          <cell r="E47">
            <v>-675</v>
          </cell>
          <cell r="F47">
            <v>-38.9</v>
          </cell>
          <cell r="G47">
            <v>-549</v>
          </cell>
          <cell r="H47">
            <v>-31.6</v>
          </cell>
          <cell r="I47">
            <v>-126</v>
          </cell>
          <cell r="J47">
            <v>-7.3</v>
          </cell>
        </row>
        <row r="48">
          <cell r="B48" t="str">
            <v>2356 Ortho Biotech Italy</v>
          </cell>
          <cell r="C48">
            <v>-894</v>
          </cell>
          <cell r="D48">
            <v>-172</v>
          </cell>
          <cell r="E48">
            <v>-722</v>
          </cell>
          <cell r="F48">
            <v>-419.8</v>
          </cell>
          <cell r="G48">
            <v>-673</v>
          </cell>
          <cell r="H48">
            <v>-391.2</v>
          </cell>
          <cell r="I48">
            <v>-49</v>
          </cell>
          <cell r="J48">
            <v>-28.6</v>
          </cell>
        </row>
        <row r="49">
          <cell r="B49" t="str">
            <v>2726 Ortho Biotech UK</v>
          </cell>
          <cell r="C49">
            <v>106</v>
          </cell>
          <cell r="D49">
            <v>-699</v>
          </cell>
          <cell r="E49">
            <v>805</v>
          </cell>
          <cell r="F49">
            <v>115.2</v>
          </cell>
          <cell r="G49">
            <v>801</v>
          </cell>
          <cell r="H49">
            <v>114.6</v>
          </cell>
          <cell r="I49">
            <v>4</v>
          </cell>
          <cell r="J49">
            <v>0.6</v>
          </cell>
        </row>
        <row r="50">
          <cell r="C50" t="str">
            <v>-------------</v>
          </cell>
          <cell r="D50" t="str">
            <v>-------------</v>
          </cell>
          <cell r="E50" t="str">
            <v>-------------</v>
          </cell>
          <cell r="F50" t="str">
            <v>--------</v>
          </cell>
          <cell r="G50" t="str">
            <v>-------------</v>
          </cell>
          <cell r="H50" t="str">
            <v>--------</v>
          </cell>
          <cell r="I50" t="str">
            <v>-------------</v>
          </cell>
          <cell r="J50" t="str">
            <v>--------</v>
          </cell>
        </row>
        <row r="51">
          <cell r="B51" t="str">
            <v>OBI Europe</v>
          </cell>
          <cell r="C51">
            <v>-14058</v>
          </cell>
          <cell r="D51">
            <v>-3240</v>
          </cell>
          <cell r="E51">
            <v>-10818</v>
          </cell>
          <cell r="F51">
            <v>-333.9</v>
          </cell>
          <cell r="G51">
            <v>-10071</v>
          </cell>
          <cell r="H51">
            <v>-310.8</v>
          </cell>
          <cell r="I51">
            <v>-747</v>
          </cell>
          <cell r="J51">
            <v>-23.1</v>
          </cell>
        </row>
        <row r="52">
          <cell r="C52" t="str">
            <v>-------------</v>
          </cell>
          <cell r="D52" t="str">
            <v>-------------</v>
          </cell>
          <cell r="E52" t="str">
            <v>-------------</v>
          </cell>
          <cell r="F52" t="str">
            <v>--------</v>
          </cell>
          <cell r="G52" t="str">
            <v>-------------</v>
          </cell>
          <cell r="H52" t="str">
            <v>--------</v>
          </cell>
          <cell r="I52" t="str">
            <v>-------------</v>
          </cell>
          <cell r="J52" t="str">
            <v>--------</v>
          </cell>
        </row>
        <row r="53">
          <cell r="B53" t="str">
            <v>Total Webb</v>
          </cell>
          <cell r="C53">
            <v>1511487</v>
          </cell>
          <cell r="D53">
            <v>1184076</v>
          </cell>
          <cell r="E53">
            <v>327411</v>
          </cell>
          <cell r="F53">
            <v>27.7</v>
          </cell>
          <cell r="G53">
            <v>320475</v>
          </cell>
          <cell r="H53">
            <v>27.1</v>
          </cell>
          <cell r="I53">
            <v>6936</v>
          </cell>
          <cell r="J53">
            <v>0.6</v>
          </cell>
        </row>
        <row r="56">
          <cell r="D56" t="str">
            <v>J &amp; J Financi</v>
          </cell>
          <cell r="E56" t="str">
            <v>al Management</v>
          </cell>
          <cell r="F56" t="str">
            <v>Reporting</v>
          </cell>
          <cell r="G56" t="str">
            <v>System</v>
          </cell>
          <cell r="J56" t="str">
            <v>PAGE         2</v>
          </cell>
        </row>
        <row r="57">
          <cell r="D57" t="str">
            <v>Perfo</v>
          </cell>
          <cell r="E57" t="str">
            <v>rmance Analysi</v>
          </cell>
          <cell r="F57" t="str">
            <v>s Routine</v>
          </cell>
          <cell r="J57" t="str">
            <v>REPORT CC00160A</v>
          </cell>
        </row>
        <row r="58">
          <cell r="D58" t="str">
            <v>Option</v>
          </cell>
          <cell r="E58" t="str">
            <v>10 - 950000 N</v>
          </cell>
          <cell r="F58" t="str">
            <v>et Income</v>
          </cell>
          <cell r="J58">
            <v>37628.521527777775</v>
          </cell>
        </row>
        <row r="59">
          <cell r="D59" t="str">
            <v>DEC 2002 Ac</v>
          </cell>
          <cell r="E59" t="str">
            <v>tual vs      D</v>
          </cell>
          <cell r="F59" t="str">
            <v>EC 2001 A</v>
          </cell>
          <cell r="G59" t="str">
            <v>ctual</v>
          </cell>
        </row>
        <row r="60">
          <cell r="D60" t="str">
            <v>52 Weeks</v>
          </cell>
          <cell r="E60" t="str">
            <v>Ending Decemb</v>
          </cell>
          <cell r="F60" t="str">
            <v>er 29, 20</v>
          </cell>
          <cell r="G60">
            <v>2</v>
          </cell>
        </row>
        <row r="62">
          <cell r="C62" t="str">
            <v>Current</v>
          </cell>
          <cell r="D62" t="str">
            <v>Prior</v>
          </cell>
          <cell r="E62" t="e">
            <v>#NAME?</v>
          </cell>
          <cell r="F62" t="str">
            <v>nge------</v>
          </cell>
          <cell r="G62" t="e">
            <v>#NAME?</v>
          </cell>
          <cell r="H62" t="str">
            <v>s--------</v>
          </cell>
          <cell r="I62" t="e">
            <v>#NAME?</v>
          </cell>
          <cell r="J62" t="str">
            <v>y--------</v>
          </cell>
        </row>
        <row r="63">
          <cell r="C63" t="str">
            <v>Period</v>
          </cell>
          <cell r="D63" t="str">
            <v>Period</v>
          </cell>
          <cell r="E63" t="str">
            <v>Amount</v>
          </cell>
          <cell r="F63" t="str">
            <v>%</v>
          </cell>
          <cell r="G63" t="str">
            <v>Amount</v>
          </cell>
          <cell r="H63" t="str">
            <v>%</v>
          </cell>
          <cell r="I63" t="str">
            <v>Amount</v>
          </cell>
          <cell r="J63" t="str">
            <v>%</v>
          </cell>
        </row>
        <row r="64">
          <cell r="C64" t="str">
            <v>-------------</v>
          </cell>
          <cell r="D64" t="str">
            <v>-------------</v>
          </cell>
          <cell r="E64" t="str">
            <v>-------------</v>
          </cell>
          <cell r="F64" t="str">
            <v>--------</v>
          </cell>
          <cell r="G64" t="str">
            <v>-------------</v>
          </cell>
          <cell r="H64" t="str">
            <v>--------</v>
          </cell>
          <cell r="I64" t="str">
            <v>-------------</v>
          </cell>
          <cell r="J64" t="str">
            <v>--------</v>
          </cell>
        </row>
        <row r="66">
          <cell r="B66" t="str">
            <v>3065 Jan-Cil Austria</v>
          </cell>
          <cell r="C66">
            <v>3858</v>
          </cell>
          <cell r="D66">
            <v>5462</v>
          </cell>
          <cell r="E66">
            <v>-1604</v>
          </cell>
          <cell r="F66">
            <v>-29.4</v>
          </cell>
          <cell r="G66">
            <v>-1807</v>
          </cell>
          <cell r="H66">
            <v>-33.1</v>
          </cell>
          <cell r="I66">
            <v>203</v>
          </cell>
          <cell r="J66">
            <v>3.7</v>
          </cell>
        </row>
        <row r="67">
          <cell r="B67" t="str">
            <v>2626 Jan-Cil Denmark</v>
          </cell>
          <cell r="C67">
            <v>624</v>
          </cell>
          <cell r="D67">
            <v>37</v>
          </cell>
          <cell r="E67">
            <v>587</v>
          </cell>
          <cell r="F67" t="str">
            <v>*</v>
          </cell>
          <cell r="G67">
            <v>558</v>
          </cell>
          <cell r="H67" t="str">
            <v>*</v>
          </cell>
          <cell r="I67">
            <v>29</v>
          </cell>
          <cell r="J67">
            <v>78.599999999999994</v>
          </cell>
        </row>
        <row r="68">
          <cell r="B68" t="str">
            <v>2628 Jan-Cil Finland</v>
          </cell>
          <cell r="C68">
            <v>1908</v>
          </cell>
          <cell r="D68">
            <v>1968</v>
          </cell>
          <cell r="E68">
            <v>-60</v>
          </cell>
          <cell r="F68">
            <v>-3</v>
          </cell>
          <cell r="G68">
            <v>-160</v>
          </cell>
          <cell r="H68">
            <v>-8.1</v>
          </cell>
          <cell r="I68">
            <v>100</v>
          </cell>
          <cell r="J68">
            <v>5.0999999999999996</v>
          </cell>
        </row>
        <row r="69">
          <cell r="B69" t="str">
            <v>2265 Jan-Cil Germany</v>
          </cell>
          <cell r="C69">
            <v>206</v>
          </cell>
          <cell r="D69">
            <v>7792</v>
          </cell>
          <cell r="E69">
            <v>-7586</v>
          </cell>
          <cell r="F69">
            <v>-97.4</v>
          </cell>
          <cell r="G69">
            <v>-7597</v>
          </cell>
          <cell r="H69">
            <v>-97.5</v>
          </cell>
          <cell r="I69">
            <v>11</v>
          </cell>
          <cell r="J69">
            <v>0.1</v>
          </cell>
        </row>
        <row r="70">
          <cell r="B70" t="str">
            <v>2315 Jan-Cil Greece</v>
          </cell>
          <cell r="C70">
            <v>5475</v>
          </cell>
          <cell r="D70">
            <v>4893</v>
          </cell>
          <cell r="E70">
            <v>582</v>
          </cell>
          <cell r="F70">
            <v>11.9</v>
          </cell>
          <cell r="G70">
            <v>294</v>
          </cell>
          <cell r="H70">
            <v>6</v>
          </cell>
          <cell r="I70">
            <v>288</v>
          </cell>
          <cell r="J70">
            <v>5.9</v>
          </cell>
        </row>
        <row r="71">
          <cell r="B71" t="str">
            <v>2355 Jan-Cil Italy</v>
          </cell>
          <cell r="C71">
            <v>3793</v>
          </cell>
          <cell r="D71">
            <v>1801</v>
          </cell>
          <cell r="E71">
            <v>1992</v>
          </cell>
          <cell r="F71">
            <v>110.6</v>
          </cell>
          <cell r="G71">
            <v>1793</v>
          </cell>
          <cell r="H71">
            <v>99.6</v>
          </cell>
          <cell r="I71">
            <v>199</v>
          </cell>
          <cell r="J71">
            <v>11.1</v>
          </cell>
        </row>
        <row r="72">
          <cell r="B72" t="str">
            <v>2627 Jan-Cil Norway</v>
          </cell>
          <cell r="C72">
            <v>433</v>
          </cell>
          <cell r="D72">
            <v>654</v>
          </cell>
          <cell r="E72">
            <v>-221</v>
          </cell>
          <cell r="F72">
            <v>-33.799999999999997</v>
          </cell>
          <cell r="G72">
            <v>-271</v>
          </cell>
          <cell r="H72">
            <v>-41.5</v>
          </cell>
          <cell r="I72">
            <v>50</v>
          </cell>
          <cell r="J72">
            <v>7.7</v>
          </cell>
        </row>
        <row r="73">
          <cell r="B73" t="str">
            <v>4386 Jan-Cil Poland</v>
          </cell>
          <cell r="C73">
            <v>-6221</v>
          </cell>
          <cell r="D73">
            <v>-2592</v>
          </cell>
          <cell r="E73">
            <v>-3629</v>
          </cell>
          <cell r="F73">
            <v>-140</v>
          </cell>
          <cell r="G73">
            <v>-3585</v>
          </cell>
          <cell r="H73">
            <v>-138.30000000000001</v>
          </cell>
          <cell r="I73">
            <v>-44</v>
          </cell>
          <cell r="J73">
            <v>-1.7</v>
          </cell>
        </row>
        <row r="74">
          <cell r="B74" t="str">
            <v>2625 Jan-Cil Sweden</v>
          </cell>
          <cell r="C74">
            <v>1430</v>
          </cell>
          <cell r="D74">
            <v>695</v>
          </cell>
          <cell r="E74">
            <v>735</v>
          </cell>
          <cell r="F74">
            <v>105.8</v>
          </cell>
          <cell r="G74">
            <v>653</v>
          </cell>
          <cell r="H74">
            <v>93.9</v>
          </cell>
          <cell r="I74">
            <v>82</v>
          </cell>
          <cell r="J74">
            <v>11.9</v>
          </cell>
        </row>
        <row r="75">
          <cell r="B75" t="str">
            <v>2655 Jan-Cil Switzerland</v>
          </cell>
          <cell r="C75">
            <v>4058</v>
          </cell>
          <cell r="D75">
            <v>3596</v>
          </cell>
          <cell r="E75">
            <v>462</v>
          </cell>
          <cell r="F75">
            <v>12.8</v>
          </cell>
          <cell r="G75">
            <v>142</v>
          </cell>
          <cell r="H75">
            <v>4</v>
          </cell>
          <cell r="I75">
            <v>320</v>
          </cell>
          <cell r="J75">
            <v>8.9</v>
          </cell>
        </row>
        <row r="76">
          <cell r="C76" t="str">
            <v>-------------</v>
          </cell>
          <cell r="D76" t="str">
            <v>-------------</v>
          </cell>
          <cell r="E76" t="str">
            <v>-------------</v>
          </cell>
          <cell r="F76" t="str">
            <v>--------</v>
          </cell>
          <cell r="G76" t="str">
            <v>-------------</v>
          </cell>
          <cell r="H76" t="str">
            <v>--------</v>
          </cell>
          <cell r="I76" t="str">
            <v>-------------</v>
          </cell>
          <cell r="J76" t="str">
            <v>--------</v>
          </cell>
        </row>
        <row r="77">
          <cell r="B77" t="str">
            <v>W. Eur Cermak</v>
          </cell>
          <cell r="C77">
            <v>15564</v>
          </cell>
          <cell r="D77">
            <v>24306</v>
          </cell>
          <cell r="E77">
            <v>-8742</v>
          </cell>
          <cell r="F77">
            <v>-36</v>
          </cell>
          <cell r="G77">
            <v>-9981</v>
          </cell>
          <cell r="H77">
            <v>-41.1</v>
          </cell>
          <cell r="I77">
            <v>1239</v>
          </cell>
          <cell r="J77">
            <v>5.0999999999999996</v>
          </cell>
        </row>
        <row r="79">
          <cell r="B79" t="str">
            <v>2126 Jan-Cil Czech Republic</v>
          </cell>
          <cell r="C79">
            <v>509</v>
          </cell>
          <cell r="D79">
            <v>-1334</v>
          </cell>
          <cell r="E79">
            <v>1843</v>
          </cell>
          <cell r="F79">
            <v>138.19999999999999</v>
          </cell>
          <cell r="G79">
            <v>1771</v>
          </cell>
          <cell r="H79">
            <v>132.69999999999999</v>
          </cell>
          <cell r="I79">
            <v>72</v>
          </cell>
          <cell r="J79">
            <v>5.4</v>
          </cell>
        </row>
        <row r="80">
          <cell r="B80" t="str">
            <v>2135 Jan-Cil E Europe</v>
          </cell>
          <cell r="C80">
            <v>13866</v>
          </cell>
          <cell r="D80">
            <v>14244</v>
          </cell>
          <cell r="E80">
            <v>-378</v>
          </cell>
          <cell r="F80">
            <v>-2.7</v>
          </cell>
          <cell r="G80">
            <v>-1106</v>
          </cell>
          <cell r="H80">
            <v>-7.8</v>
          </cell>
          <cell r="I80">
            <v>728</v>
          </cell>
          <cell r="J80">
            <v>5.0999999999999996</v>
          </cell>
        </row>
        <row r="81">
          <cell r="B81" t="str">
            <v>2326 Jan-Cil Hungary</v>
          </cell>
          <cell r="C81">
            <v>1621</v>
          </cell>
          <cell r="D81">
            <v>827</v>
          </cell>
          <cell r="E81">
            <v>794</v>
          </cell>
          <cell r="F81">
            <v>96</v>
          </cell>
          <cell r="G81">
            <v>626</v>
          </cell>
          <cell r="H81">
            <v>75.7</v>
          </cell>
          <cell r="I81">
            <v>168</v>
          </cell>
          <cell r="J81">
            <v>20.3</v>
          </cell>
        </row>
        <row r="82">
          <cell r="B82" t="str">
            <v>2145 Jan-Cil Russia</v>
          </cell>
          <cell r="C82">
            <v>9026</v>
          </cell>
          <cell r="D82" t="str">
            <v>--</v>
          </cell>
          <cell r="E82">
            <v>9026</v>
          </cell>
          <cell r="F82" t="str">
            <v>-</v>
          </cell>
          <cell r="G82">
            <v>9026</v>
          </cell>
          <cell r="H82" t="str">
            <v>-</v>
          </cell>
          <cell r="I82" t="str">
            <v>-</v>
          </cell>
          <cell r="J82" t="str">
            <v>-</v>
          </cell>
        </row>
        <row r="83">
          <cell r="C83" t="str">
            <v>-------------</v>
          </cell>
          <cell r="D83" t="str">
            <v>-------------</v>
          </cell>
          <cell r="E83" t="str">
            <v>-------------</v>
          </cell>
          <cell r="F83" t="str">
            <v>--------</v>
          </cell>
          <cell r="G83" t="str">
            <v>-------------</v>
          </cell>
          <cell r="H83" t="str">
            <v>--------</v>
          </cell>
          <cell r="I83" t="str">
            <v>-------------</v>
          </cell>
          <cell r="J83" t="str">
            <v>--------</v>
          </cell>
        </row>
        <row r="84">
          <cell r="B84" t="str">
            <v>E. Eur Cermak</v>
          </cell>
          <cell r="C84">
            <v>25022</v>
          </cell>
          <cell r="D84">
            <v>13737</v>
          </cell>
          <cell r="E84">
            <v>11285</v>
          </cell>
          <cell r="F84">
            <v>82.2</v>
          </cell>
          <cell r="G84">
            <v>10317</v>
          </cell>
          <cell r="H84">
            <v>75.099999999999994</v>
          </cell>
          <cell r="I84">
            <v>968</v>
          </cell>
          <cell r="J84">
            <v>7</v>
          </cell>
        </row>
        <row r="85">
          <cell r="C85" t="str">
            <v>-------------</v>
          </cell>
          <cell r="D85" t="str">
            <v>-------------</v>
          </cell>
          <cell r="E85" t="str">
            <v>-------------</v>
          </cell>
          <cell r="F85" t="str">
            <v>--------</v>
          </cell>
          <cell r="G85" t="str">
            <v>-------------</v>
          </cell>
          <cell r="H85" t="str">
            <v>--------</v>
          </cell>
          <cell r="I85" t="str">
            <v>-------------</v>
          </cell>
          <cell r="J85" t="str">
            <v>--------</v>
          </cell>
        </row>
        <row r="86">
          <cell r="B86" t="str">
            <v>Total Cermak</v>
          </cell>
          <cell r="C86">
            <v>40586</v>
          </cell>
          <cell r="D86">
            <v>38043</v>
          </cell>
          <cell r="E86">
            <v>2543</v>
          </cell>
          <cell r="F86">
            <v>6.7</v>
          </cell>
          <cell r="G86">
            <v>336</v>
          </cell>
          <cell r="H86">
            <v>0.9</v>
          </cell>
          <cell r="I86">
            <v>2207</v>
          </cell>
          <cell r="J86">
            <v>5.8</v>
          </cell>
        </row>
        <row r="88">
          <cell r="B88" t="str">
            <v>3095 Jan-Cil Belgium</v>
          </cell>
          <cell r="C88">
            <v>-324</v>
          </cell>
          <cell r="D88">
            <v>1682</v>
          </cell>
          <cell r="E88">
            <v>-2006</v>
          </cell>
          <cell r="F88">
            <v>-119.3</v>
          </cell>
          <cell r="G88">
            <v>-1989</v>
          </cell>
          <cell r="H88">
            <v>-118.3</v>
          </cell>
          <cell r="I88">
            <v>-17</v>
          </cell>
          <cell r="J88">
            <v>-1</v>
          </cell>
        </row>
        <row r="89">
          <cell r="B89" t="str">
            <v>3535 Jan-Cil France</v>
          </cell>
          <cell r="C89">
            <v>26744</v>
          </cell>
          <cell r="D89">
            <v>14821</v>
          </cell>
          <cell r="E89">
            <v>11923</v>
          </cell>
          <cell r="F89">
            <v>80.400000000000006</v>
          </cell>
          <cell r="G89">
            <v>10518</v>
          </cell>
          <cell r="H89">
            <v>71</v>
          </cell>
          <cell r="I89">
            <v>1405</v>
          </cell>
          <cell r="J89">
            <v>9.5</v>
          </cell>
        </row>
        <row r="90">
          <cell r="B90" t="str">
            <v>4250 Jan-Cil Holland</v>
          </cell>
          <cell r="C90">
            <v>6955</v>
          </cell>
          <cell r="D90">
            <v>4856</v>
          </cell>
          <cell r="E90">
            <v>2099</v>
          </cell>
          <cell r="F90">
            <v>43.2</v>
          </cell>
          <cell r="G90">
            <v>1734</v>
          </cell>
          <cell r="H90">
            <v>35.700000000000003</v>
          </cell>
          <cell r="I90">
            <v>365</v>
          </cell>
          <cell r="J90">
            <v>7.5</v>
          </cell>
        </row>
        <row r="91">
          <cell r="B91" t="str">
            <v>2575 Jan-Cil Portugal</v>
          </cell>
          <cell r="C91">
            <v>-1362</v>
          </cell>
          <cell r="D91">
            <v>2036</v>
          </cell>
          <cell r="E91">
            <v>-3398</v>
          </cell>
          <cell r="F91">
            <v>-166.9</v>
          </cell>
          <cell r="G91">
            <v>-3327</v>
          </cell>
          <cell r="H91">
            <v>-163.4</v>
          </cell>
          <cell r="I91">
            <v>-71</v>
          </cell>
          <cell r="J91">
            <v>-3.5</v>
          </cell>
        </row>
        <row r="92">
          <cell r="B92" t="str">
            <v>2605 Jan-Cil Spain</v>
          </cell>
          <cell r="C92">
            <v>6351</v>
          </cell>
          <cell r="D92">
            <v>6421</v>
          </cell>
          <cell r="E92">
            <v>-70</v>
          </cell>
          <cell r="F92">
            <v>-1.1000000000000001</v>
          </cell>
          <cell r="G92">
            <v>-403</v>
          </cell>
          <cell r="H92">
            <v>-6.3</v>
          </cell>
          <cell r="I92">
            <v>333</v>
          </cell>
          <cell r="J92">
            <v>5.2</v>
          </cell>
        </row>
        <row r="93">
          <cell r="B93" t="str">
            <v>2725 Jan-Cil UK</v>
          </cell>
          <cell r="C93">
            <v>7854</v>
          </cell>
          <cell r="D93">
            <v>3291</v>
          </cell>
          <cell r="E93">
            <v>4563</v>
          </cell>
          <cell r="F93">
            <v>138.69999999999999</v>
          </cell>
          <cell r="G93">
            <v>4242</v>
          </cell>
          <cell r="H93">
            <v>128.9</v>
          </cell>
          <cell r="I93">
            <v>321</v>
          </cell>
          <cell r="J93">
            <v>9.8000000000000007</v>
          </cell>
        </row>
        <row r="94">
          <cell r="C94" t="str">
            <v>-------------</v>
          </cell>
          <cell r="D94" t="str">
            <v>-------------</v>
          </cell>
          <cell r="E94" t="str">
            <v>-------------</v>
          </cell>
          <cell r="F94" t="str">
            <v>--------</v>
          </cell>
          <cell r="G94" t="str">
            <v>-------------</v>
          </cell>
          <cell r="H94" t="str">
            <v>--------</v>
          </cell>
          <cell r="I94" t="str">
            <v>-------------</v>
          </cell>
          <cell r="J94" t="str">
            <v>--------</v>
          </cell>
        </row>
        <row r="95">
          <cell r="B95" t="str">
            <v>W. Eur Verbeeck</v>
          </cell>
          <cell r="C95">
            <v>46218</v>
          </cell>
          <cell r="D95">
            <v>33107</v>
          </cell>
          <cell r="E95">
            <v>13111</v>
          </cell>
          <cell r="F95">
            <v>39.6</v>
          </cell>
          <cell r="G95">
            <v>10775</v>
          </cell>
          <cell r="H95">
            <v>32.5</v>
          </cell>
          <cell r="I95">
            <v>2336</v>
          </cell>
          <cell r="J95">
            <v>7.1</v>
          </cell>
        </row>
        <row r="97">
          <cell r="B97" t="str">
            <v>3507 Jan-Cil Egypt</v>
          </cell>
          <cell r="C97">
            <v>585</v>
          </cell>
          <cell r="D97">
            <v>-737</v>
          </cell>
          <cell r="E97">
            <v>1322</v>
          </cell>
          <cell r="F97">
            <v>179.4</v>
          </cell>
          <cell r="G97">
            <v>1407</v>
          </cell>
          <cell r="H97">
            <v>190.9</v>
          </cell>
          <cell r="I97">
            <v>-85</v>
          </cell>
          <cell r="J97">
            <v>-11.5</v>
          </cell>
        </row>
        <row r="98">
          <cell r="B98" t="str">
            <v>4967 Jan-Cil Israel</v>
          </cell>
          <cell r="C98">
            <v>437</v>
          </cell>
          <cell r="D98">
            <v>1350</v>
          </cell>
          <cell r="E98">
            <v>-913</v>
          </cell>
          <cell r="F98">
            <v>-67.599999999999994</v>
          </cell>
          <cell r="G98">
            <v>-859</v>
          </cell>
          <cell r="H98">
            <v>-63.7</v>
          </cell>
          <cell r="I98">
            <v>-54</v>
          </cell>
          <cell r="J98">
            <v>-4</v>
          </cell>
        </row>
        <row r="99">
          <cell r="B99" t="str">
            <v>4720 Jan-Cil ME/W Africa</v>
          </cell>
          <cell r="C99">
            <v>29304</v>
          </cell>
          <cell r="D99">
            <v>25806</v>
          </cell>
          <cell r="E99">
            <v>3498</v>
          </cell>
          <cell r="F99">
            <v>13.6</v>
          </cell>
          <cell r="G99">
            <v>1959</v>
          </cell>
          <cell r="H99">
            <v>7.6</v>
          </cell>
          <cell r="I99">
            <v>1539</v>
          </cell>
          <cell r="J99">
            <v>6</v>
          </cell>
        </row>
        <row r="100">
          <cell r="B100" t="str">
            <v>2547 Jan-Cil Pakistan</v>
          </cell>
          <cell r="C100">
            <v>212</v>
          </cell>
          <cell r="D100">
            <v>303</v>
          </cell>
          <cell r="E100">
            <v>-91</v>
          </cell>
          <cell r="F100">
            <v>-30</v>
          </cell>
          <cell r="G100">
            <v>-97</v>
          </cell>
          <cell r="H100">
            <v>-32.200000000000003</v>
          </cell>
          <cell r="I100">
            <v>6</v>
          </cell>
          <cell r="J100">
            <v>2.1</v>
          </cell>
        </row>
        <row r="101">
          <cell r="B101" t="str">
            <v>4510 Jan-Cil So. Africa</v>
          </cell>
          <cell r="C101">
            <v>3435</v>
          </cell>
          <cell r="D101">
            <v>1067</v>
          </cell>
          <cell r="E101">
            <v>2368</v>
          </cell>
          <cell r="F101">
            <v>221.9</v>
          </cell>
          <cell r="G101">
            <v>3177</v>
          </cell>
          <cell r="H101">
            <v>297.7</v>
          </cell>
          <cell r="I101">
            <v>-809</v>
          </cell>
          <cell r="J101">
            <v>-75.8</v>
          </cell>
        </row>
        <row r="102">
          <cell r="B102" t="str">
            <v>2697 Jan-Cil Turkey</v>
          </cell>
          <cell r="C102">
            <v>1838</v>
          </cell>
          <cell r="D102">
            <v>3921</v>
          </cell>
          <cell r="E102">
            <v>-2083</v>
          </cell>
          <cell r="F102">
            <v>-53.1</v>
          </cell>
          <cell r="G102">
            <v>-2083</v>
          </cell>
          <cell r="H102">
            <v>-53.1</v>
          </cell>
          <cell r="I102" t="str">
            <v>-</v>
          </cell>
          <cell r="J102" t="str">
            <v>-</v>
          </cell>
        </row>
        <row r="103">
          <cell r="C103" t="str">
            <v>-------------</v>
          </cell>
          <cell r="D103" t="str">
            <v>-------------</v>
          </cell>
          <cell r="E103" t="str">
            <v>-------------</v>
          </cell>
          <cell r="F103" t="str">
            <v>--------</v>
          </cell>
          <cell r="G103" t="str">
            <v>-------------</v>
          </cell>
          <cell r="H103" t="str">
            <v>--------</v>
          </cell>
          <cell r="I103" t="str">
            <v>-------------</v>
          </cell>
          <cell r="J103" t="str">
            <v>--------</v>
          </cell>
        </row>
        <row r="104">
          <cell r="B104" t="str">
            <v>MEWAfr Verbeeck</v>
          </cell>
          <cell r="C104">
            <v>35811</v>
          </cell>
          <cell r="D104">
            <v>31710</v>
          </cell>
          <cell r="E104">
            <v>4101</v>
          </cell>
          <cell r="F104">
            <v>12.9</v>
          </cell>
          <cell r="G104">
            <v>3503</v>
          </cell>
          <cell r="H104">
            <v>11</v>
          </cell>
          <cell r="I104">
            <v>598</v>
          </cell>
          <cell r="J104">
            <v>1.9</v>
          </cell>
        </row>
        <row r="105">
          <cell r="C105" t="str">
            <v>-------------</v>
          </cell>
          <cell r="D105" t="str">
            <v>-------------</v>
          </cell>
          <cell r="E105" t="str">
            <v>-------------</v>
          </cell>
          <cell r="F105" t="str">
            <v>--------</v>
          </cell>
          <cell r="G105" t="str">
            <v>-------------</v>
          </cell>
          <cell r="H105" t="str">
            <v>--------</v>
          </cell>
          <cell r="I105" t="str">
            <v>-------------</v>
          </cell>
          <cell r="J105" t="str">
            <v>--------</v>
          </cell>
        </row>
        <row r="106">
          <cell r="B106" t="str">
            <v>Total Verbeeck</v>
          </cell>
          <cell r="C106">
            <v>82029</v>
          </cell>
          <cell r="D106">
            <v>64817</v>
          </cell>
          <cell r="E106">
            <v>17212</v>
          </cell>
          <cell r="F106">
            <v>26.6</v>
          </cell>
          <cell r="G106">
            <v>14277</v>
          </cell>
          <cell r="H106">
            <v>22</v>
          </cell>
          <cell r="I106">
            <v>2935</v>
          </cell>
          <cell r="J106">
            <v>4.5</v>
          </cell>
        </row>
        <row r="107">
          <cell r="C107" t="str">
            <v>-------------</v>
          </cell>
          <cell r="D107" t="str">
            <v>-------------</v>
          </cell>
          <cell r="E107" t="str">
            <v>-------------</v>
          </cell>
          <cell r="F107" t="str">
            <v>--------</v>
          </cell>
          <cell r="G107" t="str">
            <v>-------------</v>
          </cell>
          <cell r="H107" t="str">
            <v>--------</v>
          </cell>
          <cell r="I107" t="str">
            <v>-------------</v>
          </cell>
          <cell r="J107" t="str">
            <v>--------</v>
          </cell>
        </row>
        <row r="108">
          <cell r="B108" t="str">
            <v>Total Norton</v>
          </cell>
          <cell r="C108">
            <v>122615</v>
          </cell>
          <cell r="D108">
            <v>102860</v>
          </cell>
          <cell r="E108">
            <v>19755</v>
          </cell>
          <cell r="F108">
            <v>19.2</v>
          </cell>
          <cell r="G108">
            <v>14613</v>
          </cell>
          <cell r="H108">
            <v>14.2</v>
          </cell>
          <cell r="I108">
            <v>5142</v>
          </cell>
          <cell r="J108">
            <v>5</v>
          </cell>
        </row>
        <row r="111">
          <cell r="D111" t="str">
            <v>J &amp; J Financi</v>
          </cell>
          <cell r="E111" t="str">
            <v>al Management</v>
          </cell>
          <cell r="F111" t="str">
            <v>Reporting</v>
          </cell>
          <cell r="G111" t="str">
            <v>System</v>
          </cell>
          <cell r="J111" t="str">
            <v>PAGE         3</v>
          </cell>
        </row>
        <row r="112">
          <cell r="D112" t="str">
            <v>Perfo</v>
          </cell>
          <cell r="E112" t="str">
            <v>rmance Analysi</v>
          </cell>
          <cell r="F112" t="str">
            <v>s Routine</v>
          </cell>
          <cell r="J112" t="str">
            <v>REPORT CC00160A</v>
          </cell>
        </row>
        <row r="113">
          <cell r="D113" t="str">
            <v>Option</v>
          </cell>
          <cell r="E113" t="str">
            <v>10 - 950000 N</v>
          </cell>
          <cell r="F113" t="str">
            <v>et Income</v>
          </cell>
          <cell r="J113">
            <v>37628.521527777775</v>
          </cell>
        </row>
        <row r="114">
          <cell r="D114" t="str">
            <v>DEC 2002 Ac</v>
          </cell>
          <cell r="E114" t="str">
            <v>tual vs      D</v>
          </cell>
          <cell r="F114" t="str">
            <v>EC 2001 A</v>
          </cell>
          <cell r="G114" t="str">
            <v>ctual</v>
          </cell>
        </row>
        <row r="115">
          <cell r="D115" t="str">
            <v>52 Weeks</v>
          </cell>
          <cell r="E115" t="str">
            <v>Ending Decemb</v>
          </cell>
          <cell r="F115" t="str">
            <v>er 29, 20</v>
          </cell>
          <cell r="G115">
            <v>2</v>
          </cell>
        </row>
        <row r="117">
          <cell r="C117" t="str">
            <v>Current</v>
          </cell>
          <cell r="D117" t="str">
            <v>Prior</v>
          </cell>
          <cell r="E117" t="e">
            <v>#NAME?</v>
          </cell>
          <cell r="F117" t="str">
            <v>nge------</v>
          </cell>
          <cell r="G117" t="e">
            <v>#NAME?</v>
          </cell>
          <cell r="H117" t="str">
            <v>s--------</v>
          </cell>
          <cell r="I117" t="e">
            <v>#NAME?</v>
          </cell>
          <cell r="J117" t="str">
            <v>y--------</v>
          </cell>
        </row>
        <row r="118">
          <cell r="C118" t="str">
            <v>Period</v>
          </cell>
          <cell r="D118" t="str">
            <v>Period</v>
          </cell>
          <cell r="E118" t="str">
            <v>Amount</v>
          </cell>
          <cell r="F118" t="str">
            <v>%</v>
          </cell>
          <cell r="G118" t="str">
            <v>Amount</v>
          </cell>
          <cell r="H118" t="str">
            <v>%</v>
          </cell>
          <cell r="I118" t="str">
            <v>Amount</v>
          </cell>
          <cell r="J118" t="str">
            <v>%</v>
          </cell>
        </row>
        <row r="119">
          <cell r="C119" t="str">
            <v>-------------</v>
          </cell>
          <cell r="D119" t="str">
            <v>-------------</v>
          </cell>
          <cell r="E119" t="str">
            <v>-------------</v>
          </cell>
          <cell r="F119" t="str">
            <v>--------</v>
          </cell>
          <cell r="G119" t="str">
            <v>-------------</v>
          </cell>
          <cell r="H119" t="str">
            <v>--------</v>
          </cell>
          <cell r="I119" t="str">
            <v>-------------</v>
          </cell>
          <cell r="J119" t="str">
            <v>--------</v>
          </cell>
        </row>
        <row r="121">
          <cell r="B121" t="str">
            <v>2860 Jan-Cil Argentina</v>
          </cell>
          <cell r="C121">
            <v>-1401</v>
          </cell>
          <cell r="D121">
            <v>-3581</v>
          </cell>
          <cell r="E121">
            <v>2180</v>
          </cell>
          <cell r="F121">
            <v>60.9</v>
          </cell>
          <cell r="G121">
            <v>-153</v>
          </cell>
          <cell r="H121">
            <v>-4.3</v>
          </cell>
          <cell r="I121">
            <v>2333</v>
          </cell>
          <cell r="J121">
            <v>65.2</v>
          </cell>
        </row>
        <row r="122">
          <cell r="B122" t="str">
            <v>3160 Jan-Cil Brazil</v>
          </cell>
          <cell r="C122">
            <v>10292</v>
          </cell>
          <cell r="D122">
            <v>15603</v>
          </cell>
          <cell r="E122">
            <v>-5311</v>
          </cell>
          <cell r="F122">
            <v>-34</v>
          </cell>
          <cell r="G122">
            <v>-3142</v>
          </cell>
          <cell r="H122">
            <v>-20.100000000000001</v>
          </cell>
          <cell r="I122">
            <v>-2169</v>
          </cell>
          <cell r="J122">
            <v>-13.9</v>
          </cell>
        </row>
        <row r="123">
          <cell r="B123" t="str">
            <v>2117 Jan-Cil Colombia</v>
          </cell>
          <cell r="C123">
            <v>1230</v>
          </cell>
          <cell r="D123">
            <v>575</v>
          </cell>
          <cell r="E123">
            <v>655</v>
          </cell>
          <cell r="F123">
            <v>113.9</v>
          </cell>
          <cell r="G123">
            <v>751</v>
          </cell>
          <cell r="H123">
            <v>130.6</v>
          </cell>
          <cell r="I123">
            <v>-96</v>
          </cell>
          <cell r="J123">
            <v>-16.7</v>
          </cell>
        </row>
        <row r="124">
          <cell r="B124" t="str">
            <v>2490 Janssen Cilag Mexico</v>
          </cell>
          <cell r="C124">
            <v>44304</v>
          </cell>
          <cell r="D124">
            <v>37294</v>
          </cell>
          <cell r="E124">
            <v>7010</v>
          </cell>
          <cell r="F124">
            <v>18.8</v>
          </cell>
          <cell r="G124">
            <v>8388</v>
          </cell>
          <cell r="H124">
            <v>22.5</v>
          </cell>
          <cell r="I124">
            <v>-1378</v>
          </cell>
          <cell r="J124">
            <v>-3.7</v>
          </cell>
        </row>
        <row r="125">
          <cell r="B125" t="str">
            <v>5252 Jan-Cil Venezuela</v>
          </cell>
          <cell r="C125">
            <v>-789</v>
          </cell>
          <cell r="D125">
            <v>1595</v>
          </cell>
          <cell r="E125">
            <v>-2384</v>
          </cell>
          <cell r="F125">
            <v>-149.5</v>
          </cell>
          <cell r="G125">
            <v>-2384</v>
          </cell>
          <cell r="H125">
            <v>-149.5</v>
          </cell>
          <cell r="I125" t="str">
            <v>-</v>
          </cell>
          <cell r="J125" t="str">
            <v>-</v>
          </cell>
        </row>
        <row r="126">
          <cell r="C126" t="str">
            <v>-------------</v>
          </cell>
          <cell r="D126" t="str">
            <v>-------------</v>
          </cell>
          <cell r="E126" t="str">
            <v>-------------</v>
          </cell>
          <cell r="F126" t="str">
            <v>--------</v>
          </cell>
          <cell r="G126" t="str">
            <v>-------------</v>
          </cell>
          <cell r="H126" t="str">
            <v>--------</v>
          </cell>
          <cell r="I126" t="str">
            <v>-------------</v>
          </cell>
          <cell r="J126" t="str">
            <v>--------</v>
          </cell>
        </row>
        <row r="127">
          <cell r="B127" t="str">
            <v>Total Latin Am.</v>
          </cell>
          <cell r="C127">
            <v>53636</v>
          </cell>
          <cell r="D127">
            <v>51486</v>
          </cell>
          <cell r="E127">
            <v>2150</v>
          </cell>
          <cell r="F127">
            <v>4.2</v>
          </cell>
          <cell r="G127">
            <v>3460</v>
          </cell>
          <cell r="H127">
            <v>6.7</v>
          </cell>
          <cell r="I127">
            <v>-1310</v>
          </cell>
          <cell r="J127">
            <v>-2.5</v>
          </cell>
        </row>
        <row r="129">
          <cell r="B129" t="str">
            <v>2380 Janssen Pharmaceutical KK</v>
          </cell>
          <cell r="C129">
            <v>15192</v>
          </cell>
          <cell r="D129">
            <v>8146</v>
          </cell>
          <cell r="E129">
            <v>7046</v>
          </cell>
          <cell r="F129">
            <v>86.5</v>
          </cell>
          <cell r="G129">
            <v>7540</v>
          </cell>
          <cell r="H129">
            <v>92.6</v>
          </cell>
          <cell r="I129">
            <v>-494</v>
          </cell>
          <cell r="J129">
            <v>-6.1</v>
          </cell>
        </row>
        <row r="130">
          <cell r="B130" t="str">
            <v>2400 Jan-Cil K.K. Japan</v>
          </cell>
          <cell r="C130">
            <v>1213</v>
          </cell>
          <cell r="D130">
            <v>2179</v>
          </cell>
          <cell r="E130">
            <v>-966</v>
          </cell>
          <cell r="F130">
            <v>-44.3</v>
          </cell>
          <cell r="G130">
            <v>-926</v>
          </cell>
          <cell r="H130">
            <v>-42.5</v>
          </cell>
          <cell r="I130">
            <v>-40</v>
          </cell>
          <cell r="J130">
            <v>-1.8</v>
          </cell>
        </row>
        <row r="131">
          <cell r="C131" t="str">
            <v>-------------</v>
          </cell>
          <cell r="D131" t="str">
            <v>-------------</v>
          </cell>
          <cell r="E131" t="str">
            <v>-------------</v>
          </cell>
          <cell r="F131" t="str">
            <v>--------</v>
          </cell>
          <cell r="G131" t="str">
            <v>-------------</v>
          </cell>
          <cell r="H131" t="str">
            <v>--------</v>
          </cell>
          <cell r="I131" t="str">
            <v>-------------</v>
          </cell>
          <cell r="J131" t="str">
            <v>--------</v>
          </cell>
        </row>
        <row r="132">
          <cell r="B132" t="str">
            <v>Total Japan</v>
          </cell>
          <cell r="C132">
            <v>16405</v>
          </cell>
          <cell r="D132">
            <v>10325</v>
          </cell>
          <cell r="E132">
            <v>6080</v>
          </cell>
          <cell r="F132">
            <v>58.9</v>
          </cell>
          <cell r="G132">
            <v>6614</v>
          </cell>
          <cell r="H132">
            <v>64.099999999999994</v>
          </cell>
          <cell r="I132">
            <v>-534</v>
          </cell>
          <cell r="J132">
            <v>-5.2</v>
          </cell>
        </row>
        <row r="134">
          <cell r="B134" t="str">
            <v>3450 Janssen China</v>
          </cell>
          <cell r="C134">
            <v>57481</v>
          </cell>
          <cell r="D134">
            <v>40427</v>
          </cell>
          <cell r="E134">
            <v>17054</v>
          </cell>
          <cell r="F134">
            <v>42.2</v>
          </cell>
          <cell r="G134">
            <v>17053</v>
          </cell>
          <cell r="H134">
            <v>42.2</v>
          </cell>
          <cell r="I134">
            <v>1</v>
          </cell>
          <cell r="J134" t="str">
            <v>-</v>
          </cell>
        </row>
        <row r="135">
          <cell r="B135" t="str">
            <v>2010 Jan-Cil Australia</v>
          </cell>
          <cell r="C135">
            <v>1455</v>
          </cell>
          <cell r="D135">
            <v>1688</v>
          </cell>
          <cell r="E135">
            <v>-233</v>
          </cell>
          <cell r="F135">
            <v>-13.8</v>
          </cell>
          <cell r="G135">
            <v>-306</v>
          </cell>
          <cell r="H135">
            <v>-18.2</v>
          </cell>
          <cell r="I135">
            <v>73</v>
          </cell>
          <cell r="J135">
            <v>4.3</v>
          </cell>
        </row>
        <row r="136">
          <cell r="B136" t="str">
            <v>3840 Jan-Cil Hong Kong</v>
          </cell>
          <cell r="C136">
            <v>1466</v>
          </cell>
          <cell r="D136">
            <v>1415</v>
          </cell>
          <cell r="E136">
            <v>51</v>
          </cell>
          <cell r="F136">
            <v>3.6</v>
          </cell>
          <cell r="G136">
            <v>51</v>
          </cell>
          <cell r="H136">
            <v>3.6</v>
          </cell>
          <cell r="I136" t="str">
            <v>-</v>
          </cell>
          <cell r="J136" t="str">
            <v>-</v>
          </cell>
        </row>
        <row r="137">
          <cell r="B137" t="str">
            <v>3873 Jan-Cil India</v>
          </cell>
          <cell r="C137">
            <v>2499</v>
          </cell>
          <cell r="D137">
            <v>1443</v>
          </cell>
          <cell r="E137">
            <v>1056</v>
          </cell>
          <cell r="F137">
            <v>73.2</v>
          </cell>
          <cell r="G137">
            <v>1129</v>
          </cell>
          <cell r="H137">
            <v>78.3</v>
          </cell>
          <cell r="I137">
            <v>-73</v>
          </cell>
          <cell r="J137">
            <v>-5.0999999999999996</v>
          </cell>
        </row>
        <row r="138">
          <cell r="B138" t="str">
            <v>2440 Jan-Cil Korea</v>
          </cell>
          <cell r="C138">
            <v>2048</v>
          </cell>
          <cell r="D138">
            <v>2082</v>
          </cell>
          <cell r="E138">
            <v>-34</v>
          </cell>
          <cell r="F138">
            <v>-1.6</v>
          </cell>
          <cell r="G138">
            <v>-104</v>
          </cell>
          <cell r="H138">
            <v>-5</v>
          </cell>
          <cell r="I138">
            <v>70</v>
          </cell>
          <cell r="J138">
            <v>3.4</v>
          </cell>
        </row>
        <row r="139">
          <cell r="B139" t="str">
            <v>4350 Jan-Cil Philippines</v>
          </cell>
          <cell r="C139">
            <v>1765</v>
          </cell>
          <cell r="D139">
            <v>1936</v>
          </cell>
          <cell r="E139">
            <v>-171</v>
          </cell>
          <cell r="F139">
            <v>-8.8000000000000007</v>
          </cell>
          <cell r="G139">
            <v>-144</v>
          </cell>
          <cell r="H139">
            <v>-7.5</v>
          </cell>
          <cell r="I139">
            <v>-27</v>
          </cell>
          <cell r="J139">
            <v>-1.4</v>
          </cell>
        </row>
        <row r="140">
          <cell r="B140" t="str">
            <v>3880 Jan-Cil S.M.</v>
          </cell>
          <cell r="C140">
            <v>1459</v>
          </cell>
          <cell r="D140">
            <v>1952</v>
          </cell>
          <cell r="E140">
            <v>-493</v>
          </cell>
          <cell r="F140">
            <v>-25.3</v>
          </cell>
          <cell r="G140">
            <v>-492</v>
          </cell>
          <cell r="H140">
            <v>-25.2</v>
          </cell>
          <cell r="I140">
            <v>-1</v>
          </cell>
          <cell r="J140" t="str">
            <v>-</v>
          </cell>
        </row>
        <row r="141">
          <cell r="B141" t="str">
            <v>3885 Jan-Cil Indonesia</v>
          </cell>
          <cell r="C141">
            <v>858</v>
          </cell>
          <cell r="D141">
            <v>1159</v>
          </cell>
          <cell r="E141">
            <v>-301</v>
          </cell>
          <cell r="F141">
            <v>-26</v>
          </cell>
          <cell r="G141">
            <v>-373</v>
          </cell>
          <cell r="H141">
            <v>-32.200000000000003</v>
          </cell>
          <cell r="I141">
            <v>72</v>
          </cell>
          <cell r="J141">
            <v>6.2</v>
          </cell>
        </row>
        <row r="142">
          <cell r="B142" t="str">
            <v>4900 Jan-Cil Taiwan</v>
          </cell>
          <cell r="C142">
            <v>1118</v>
          </cell>
          <cell r="D142">
            <v>2640</v>
          </cell>
          <cell r="E142">
            <v>-1522</v>
          </cell>
          <cell r="F142">
            <v>-57.7</v>
          </cell>
          <cell r="G142">
            <v>-1497</v>
          </cell>
          <cell r="H142">
            <v>-56.7</v>
          </cell>
          <cell r="I142">
            <v>-25</v>
          </cell>
          <cell r="J142">
            <v>-0.9</v>
          </cell>
        </row>
        <row r="143">
          <cell r="B143" t="str">
            <v>2670 Jan-Cil Thailand</v>
          </cell>
          <cell r="C143">
            <v>343</v>
          </cell>
          <cell r="D143">
            <v>453</v>
          </cell>
          <cell r="E143">
            <v>-110</v>
          </cell>
          <cell r="F143">
            <v>-24.3</v>
          </cell>
          <cell r="G143">
            <v>-121</v>
          </cell>
          <cell r="H143">
            <v>-26.8</v>
          </cell>
          <cell r="I143">
            <v>11</v>
          </cell>
          <cell r="J143">
            <v>2.5</v>
          </cell>
        </row>
        <row r="144">
          <cell r="C144" t="str">
            <v>-------------</v>
          </cell>
          <cell r="D144" t="str">
            <v>-------------</v>
          </cell>
          <cell r="E144" t="str">
            <v>-------------</v>
          </cell>
          <cell r="F144" t="str">
            <v>--------</v>
          </cell>
          <cell r="G144" t="str">
            <v>-------------</v>
          </cell>
          <cell r="H144" t="str">
            <v>--------</v>
          </cell>
          <cell r="I144" t="str">
            <v>-------------</v>
          </cell>
          <cell r="J144" t="str">
            <v>--------</v>
          </cell>
        </row>
        <row r="145">
          <cell r="B145" t="str">
            <v>Asia/Pac Chang</v>
          </cell>
          <cell r="C145">
            <v>70492</v>
          </cell>
          <cell r="D145">
            <v>55195</v>
          </cell>
          <cell r="E145">
            <v>15297</v>
          </cell>
          <cell r="F145">
            <v>27.7</v>
          </cell>
          <cell r="G145">
            <v>15194</v>
          </cell>
          <cell r="H145">
            <v>27.5</v>
          </cell>
          <cell r="I145">
            <v>103</v>
          </cell>
          <cell r="J145">
            <v>0.2</v>
          </cell>
        </row>
        <row r="146">
          <cell r="C146" t="str">
            <v>-------------</v>
          </cell>
          <cell r="D146" t="str">
            <v>-------------</v>
          </cell>
          <cell r="E146" t="str">
            <v>-------------</v>
          </cell>
          <cell r="F146" t="str">
            <v>--------</v>
          </cell>
          <cell r="G146" t="str">
            <v>-------------</v>
          </cell>
          <cell r="H146" t="str">
            <v>--------</v>
          </cell>
          <cell r="I146" t="str">
            <v>-------------</v>
          </cell>
          <cell r="J146" t="str">
            <v>--------</v>
          </cell>
        </row>
        <row r="147">
          <cell r="B147" t="str">
            <v>Total Asia/Pacific</v>
          </cell>
          <cell r="C147">
            <v>86897</v>
          </cell>
          <cell r="D147">
            <v>65520</v>
          </cell>
          <cell r="E147">
            <v>21377</v>
          </cell>
          <cell r="F147">
            <v>32.6</v>
          </cell>
          <cell r="G147">
            <v>21808</v>
          </cell>
          <cell r="H147">
            <v>33.299999999999997</v>
          </cell>
          <cell r="I147">
            <v>-431</v>
          </cell>
          <cell r="J147">
            <v>-0.7</v>
          </cell>
        </row>
        <row r="148">
          <cell r="C148" t="str">
            <v>-------------</v>
          </cell>
          <cell r="D148" t="str">
            <v>-------------</v>
          </cell>
          <cell r="E148" t="str">
            <v>-------------</v>
          </cell>
          <cell r="F148" t="str">
            <v>--------</v>
          </cell>
          <cell r="G148" t="str">
            <v>-------------</v>
          </cell>
          <cell r="H148" t="str">
            <v>--------</v>
          </cell>
          <cell r="I148" t="str">
            <v>-------------</v>
          </cell>
          <cell r="J148" t="str">
            <v>--------</v>
          </cell>
        </row>
        <row r="149">
          <cell r="B149" t="str">
            <v>Total Sartarelli</v>
          </cell>
          <cell r="C149">
            <v>140533</v>
          </cell>
          <cell r="D149">
            <v>117006</v>
          </cell>
          <cell r="E149">
            <v>23527</v>
          </cell>
          <cell r="F149">
            <v>20.100000000000001</v>
          </cell>
          <cell r="G149">
            <v>25268</v>
          </cell>
          <cell r="H149">
            <v>21.6</v>
          </cell>
          <cell r="I149">
            <v>-1741</v>
          </cell>
          <cell r="J149">
            <v>-1.5</v>
          </cell>
        </row>
        <row r="151">
          <cell r="B151" t="str">
            <v>1960 PGSM USA</v>
          </cell>
          <cell r="C151">
            <v>-57677</v>
          </cell>
          <cell r="D151">
            <v>-55555</v>
          </cell>
          <cell r="E151">
            <v>-2122</v>
          </cell>
          <cell r="F151">
            <v>-3.8</v>
          </cell>
          <cell r="G151">
            <v>-2122</v>
          </cell>
          <cell r="H151">
            <v>-3.8</v>
          </cell>
          <cell r="I151" t="str">
            <v>-</v>
          </cell>
          <cell r="J151" t="str">
            <v>-</v>
          </cell>
        </row>
        <row r="152">
          <cell r="B152" t="str">
            <v>3091 PGSM Beerse</v>
          </cell>
          <cell r="C152">
            <v>-21982</v>
          </cell>
          <cell r="D152">
            <v>-21200</v>
          </cell>
          <cell r="E152">
            <v>-782</v>
          </cell>
          <cell r="F152">
            <v>-3.7</v>
          </cell>
          <cell r="G152">
            <v>372</v>
          </cell>
          <cell r="H152">
            <v>1.8</v>
          </cell>
          <cell r="I152">
            <v>-1154</v>
          </cell>
          <cell r="J152">
            <v>-5.4</v>
          </cell>
        </row>
        <row r="153">
          <cell r="C153" t="str">
            <v>-------------</v>
          </cell>
          <cell r="D153" t="str">
            <v>-------------</v>
          </cell>
          <cell r="E153" t="str">
            <v>-------------</v>
          </cell>
          <cell r="F153" t="str">
            <v>--------</v>
          </cell>
          <cell r="G153" t="str">
            <v>-------------</v>
          </cell>
          <cell r="H153" t="str">
            <v>--------</v>
          </cell>
          <cell r="I153" t="str">
            <v>-------------</v>
          </cell>
          <cell r="J153" t="str">
            <v>--------</v>
          </cell>
        </row>
        <row r="154">
          <cell r="B154" t="str">
            <v>PGSM-Wemlinger</v>
          </cell>
          <cell r="C154">
            <v>-79659</v>
          </cell>
          <cell r="D154">
            <v>-76755</v>
          </cell>
          <cell r="E154">
            <v>-2904</v>
          </cell>
          <cell r="F154">
            <v>-3.8</v>
          </cell>
          <cell r="G154">
            <v>-1750</v>
          </cell>
          <cell r="H154">
            <v>-2.2999999999999998</v>
          </cell>
          <cell r="I154">
            <v>-1154</v>
          </cell>
          <cell r="J154">
            <v>-1.5</v>
          </cell>
        </row>
        <row r="156">
          <cell r="B156" t="str">
            <v>3090 Janssen Belgium</v>
          </cell>
          <cell r="C156">
            <v>525089</v>
          </cell>
          <cell r="D156">
            <v>323249</v>
          </cell>
          <cell r="E156">
            <v>201840</v>
          </cell>
          <cell r="F156">
            <v>62.4</v>
          </cell>
          <cell r="G156">
            <v>174256</v>
          </cell>
          <cell r="H156">
            <v>53.9</v>
          </cell>
          <cell r="I156">
            <v>27584</v>
          </cell>
          <cell r="J156">
            <v>8.5</v>
          </cell>
        </row>
        <row r="157">
          <cell r="B157" t="str">
            <v>1157 Beerse Alza</v>
          </cell>
          <cell r="C157" t="str">
            <v>--</v>
          </cell>
          <cell r="D157">
            <v>28968</v>
          </cell>
          <cell r="E157">
            <v>-28968</v>
          </cell>
          <cell r="F157">
            <v>-100</v>
          </cell>
          <cell r="G157">
            <v>-28968</v>
          </cell>
          <cell r="H157">
            <v>-100</v>
          </cell>
          <cell r="I157" t="str">
            <v>-</v>
          </cell>
          <cell r="J157" t="str">
            <v>-</v>
          </cell>
        </row>
        <row r="158">
          <cell r="C158" t="str">
            <v>-------------</v>
          </cell>
          <cell r="D158" t="str">
            <v>-------------</v>
          </cell>
          <cell r="E158" t="str">
            <v>-------------</v>
          </cell>
          <cell r="F158" t="str">
            <v>--------</v>
          </cell>
          <cell r="G158" t="str">
            <v>-------------</v>
          </cell>
          <cell r="H158" t="str">
            <v>--------</v>
          </cell>
          <cell r="I158" t="str">
            <v>-------------</v>
          </cell>
          <cell r="J158" t="str">
            <v>--------</v>
          </cell>
        </row>
        <row r="159">
          <cell r="B159" t="str">
            <v>Tot Jans Beerse</v>
          </cell>
          <cell r="C159">
            <v>525089</v>
          </cell>
          <cell r="D159">
            <v>352217</v>
          </cell>
          <cell r="E159">
            <v>172872</v>
          </cell>
          <cell r="F159">
            <v>49.1</v>
          </cell>
          <cell r="G159">
            <v>145288</v>
          </cell>
          <cell r="H159">
            <v>41.2</v>
          </cell>
          <cell r="I159">
            <v>27584</v>
          </cell>
          <cell r="J159">
            <v>7.8</v>
          </cell>
        </row>
        <row r="162">
          <cell r="D162" t="str">
            <v>J &amp; J Financi</v>
          </cell>
          <cell r="E162" t="str">
            <v>al Management</v>
          </cell>
          <cell r="F162" t="str">
            <v>Reporting</v>
          </cell>
          <cell r="G162" t="str">
            <v>System</v>
          </cell>
          <cell r="J162" t="str">
            <v>PAGE         4</v>
          </cell>
        </row>
        <row r="163">
          <cell r="D163" t="str">
            <v>Perfo</v>
          </cell>
          <cell r="E163" t="str">
            <v>rmance Analysi</v>
          </cell>
          <cell r="F163" t="str">
            <v>s Routine</v>
          </cell>
          <cell r="J163" t="str">
            <v>REPORT CC00160A</v>
          </cell>
        </row>
        <row r="164">
          <cell r="D164" t="str">
            <v>Option</v>
          </cell>
          <cell r="E164" t="str">
            <v>10 - 950000 N</v>
          </cell>
          <cell r="F164" t="str">
            <v>et Income</v>
          </cell>
          <cell r="J164">
            <v>37628.521527777775</v>
          </cell>
        </row>
        <row r="165">
          <cell r="D165" t="str">
            <v>DEC 2002 Ac</v>
          </cell>
          <cell r="E165" t="str">
            <v>tual vs      D</v>
          </cell>
          <cell r="F165" t="str">
            <v>EC 2001 A</v>
          </cell>
          <cell r="G165" t="str">
            <v>ctual</v>
          </cell>
        </row>
        <row r="166">
          <cell r="D166" t="str">
            <v>52 Weeks</v>
          </cell>
          <cell r="E166" t="str">
            <v>Ending Decemb</v>
          </cell>
          <cell r="F166" t="str">
            <v>er 29, 20</v>
          </cell>
          <cell r="G166">
            <v>2</v>
          </cell>
        </row>
        <row r="168">
          <cell r="C168" t="str">
            <v>Current</v>
          </cell>
          <cell r="D168" t="str">
            <v>Prior</v>
          </cell>
          <cell r="E168" t="e">
            <v>#NAME?</v>
          </cell>
          <cell r="F168" t="str">
            <v>nge------</v>
          </cell>
          <cell r="G168" t="e">
            <v>#NAME?</v>
          </cell>
          <cell r="H168" t="str">
            <v>s--------</v>
          </cell>
          <cell r="I168" t="e">
            <v>#NAME?</v>
          </cell>
          <cell r="J168" t="str">
            <v>y--------</v>
          </cell>
        </row>
        <row r="169">
          <cell r="C169" t="str">
            <v>Period</v>
          </cell>
          <cell r="D169" t="str">
            <v>Period</v>
          </cell>
          <cell r="E169" t="str">
            <v>Amount</v>
          </cell>
          <cell r="F169" t="str">
            <v>%</v>
          </cell>
          <cell r="G169" t="str">
            <v>Amount</v>
          </cell>
          <cell r="H169" t="str">
            <v>%</v>
          </cell>
          <cell r="I169" t="str">
            <v>Amount</v>
          </cell>
          <cell r="J169" t="str">
            <v>%</v>
          </cell>
        </row>
        <row r="170">
          <cell r="C170" t="str">
            <v>-------------</v>
          </cell>
          <cell r="D170" t="str">
            <v>-------------</v>
          </cell>
          <cell r="E170" t="str">
            <v>-------------</v>
          </cell>
          <cell r="F170" t="str">
            <v>--------</v>
          </cell>
          <cell r="G170" t="str">
            <v>-------------</v>
          </cell>
          <cell r="H170" t="str">
            <v>--------</v>
          </cell>
          <cell r="I170" t="str">
            <v>-------------</v>
          </cell>
          <cell r="J170" t="str">
            <v>--------</v>
          </cell>
        </row>
        <row r="172">
          <cell r="B172" t="str">
            <v>3950 Janssen Ireland Mfg</v>
          </cell>
          <cell r="C172">
            <v>343171</v>
          </cell>
          <cell r="D172">
            <v>243524</v>
          </cell>
          <cell r="E172">
            <v>99647</v>
          </cell>
          <cell r="F172">
            <v>40.9</v>
          </cell>
          <cell r="G172">
            <v>81621</v>
          </cell>
          <cell r="H172">
            <v>33.5</v>
          </cell>
          <cell r="I172">
            <v>18026</v>
          </cell>
          <cell r="J172">
            <v>7.4</v>
          </cell>
        </row>
        <row r="173">
          <cell r="B173" t="str">
            <v>2161 OMJ Mfg Ireland</v>
          </cell>
          <cell r="C173">
            <v>331206</v>
          </cell>
          <cell r="D173">
            <v>422074</v>
          </cell>
          <cell r="E173">
            <v>-90868</v>
          </cell>
          <cell r="F173">
            <v>-21.5</v>
          </cell>
          <cell r="G173">
            <v>-90868</v>
          </cell>
          <cell r="H173">
            <v>-21.5</v>
          </cell>
          <cell r="I173" t="str">
            <v>-</v>
          </cell>
          <cell r="J173" t="str">
            <v>-</v>
          </cell>
        </row>
        <row r="174">
          <cell r="B174" t="str">
            <v>2164 Ortho Biotech CFC PR</v>
          </cell>
          <cell r="C174">
            <v>146380</v>
          </cell>
          <cell r="D174">
            <v>148967</v>
          </cell>
          <cell r="E174">
            <v>-2587</v>
          </cell>
          <cell r="F174">
            <v>-1.7</v>
          </cell>
          <cell r="G174">
            <v>-2587</v>
          </cell>
          <cell r="H174">
            <v>-1.7</v>
          </cell>
          <cell r="I174" t="str">
            <v>-</v>
          </cell>
          <cell r="J174" t="str">
            <v>-</v>
          </cell>
        </row>
        <row r="175">
          <cell r="B175" t="str">
            <v>4680 Cilag CH-Schaff Operation</v>
          </cell>
          <cell r="C175">
            <v>55038</v>
          </cell>
          <cell r="D175">
            <v>43945</v>
          </cell>
          <cell r="E175">
            <v>11093</v>
          </cell>
          <cell r="F175">
            <v>25.2</v>
          </cell>
          <cell r="G175">
            <v>6753</v>
          </cell>
          <cell r="H175">
            <v>15.4</v>
          </cell>
          <cell r="I175">
            <v>4340</v>
          </cell>
          <cell r="J175">
            <v>9.9</v>
          </cell>
        </row>
        <row r="176">
          <cell r="B176" t="str">
            <v>4690 Jan-Cil Zug</v>
          </cell>
          <cell r="C176">
            <v>138717</v>
          </cell>
          <cell r="D176">
            <v>175233</v>
          </cell>
          <cell r="E176">
            <v>-36516</v>
          </cell>
          <cell r="F176">
            <v>-20.8</v>
          </cell>
          <cell r="G176">
            <v>-47457</v>
          </cell>
          <cell r="H176">
            <v>-27.1</v>
          </cell>
          <cell r="I176">
            <v>10941</v>
          </cell>
          <cell r="J176">
            <v>6.2</v>
          </cell>
        </row>
        <row r="177">
          <cell r="B177" t="str">
            <v>3010 Tasmanian Alkaloids</v>
          </cell>
          <cell r="C177">
            <v>12540</v>
          </cell>
          <cell r="D177">
            <v>15146</v>
          </cell>
          <cell r="E177">
            <v>-2606</v>
          </cell>
          <cell r="F177">
            <v>-17.2</v>
          </cell>
          <cell r="G177">
            <v>-3238</v>
          </cell>
          <cell r="H177">
            <v>-21.4</v>
          </cell>
          <cell r="I177">
            <v>632</v>
          </cell>
          <cell r="J177">
            <v>4.2</v>
          </cell>
        </row>
        <row r="178">
          <cell r="B178" t="str">
            <v>2660 Silsa Switzerland</v>
          </cell>
          <cell r="C178">
            <v>-3</v>
          </cell>
          <cell r="D178">
            <v>-1</v>
          </cell>
          <cell r="E178">
            <v>-2</v>
          </cell>
          <cell r="F178">
            <v>-200</v>
          </cell>
          <cell r="G178">
            <v>-2</v>
          </cell>
          <cell r="H178">
            <v>-150</v>
          </cell>
          <cell r="I178">
            <v>-1</v>
          </cell>
          <cell r="J178">
            <v>-50</v>
          </cell>
        </row>
        <row r="179">
          <cell r="B179" t="str">
            <v>1660 Noramco USA</v>
          </cell>
          <cell r="C179">
            <v>5443</v>
          </cell>
          <cell r="D179">
            <v>1459</v>
          </cell>
          <cell r="E179">
            <v>3984</v>
          </cell>
          <cell r="F179">
            <v>273.10000000000002</v>
          </cell>
          <cell r="G179">
            <v>3984</v>
          </cell>
          <cell r="H179">
            <v>273.10000000000002</v>
          </cell>
          <cell r="I179" t="str">
            <v>-</v>
          </cell>
          <cell r="J179" t="str">
            <v>-</v>
          </cell>
        </row>
        <row r="180">
          <cell r="C180" t="str">
            <v>-------------</v>
          </cell>
          <cell r="D180" t="str">
            <v>-------------</v>
          </cell>
          <cell r="E180" t="str">
            <v>-------------</v>
          </cell>
          <cell r="F180" t="str">
            <v>--------</v>
          </cell>
          <cell r="G180" t="str">
            <v>-------------</v>
          </cell>
          <cell r="H180" t="str">
            <v>--------</v>
          </cell>
          <cell r="I180" t="str">
            <v>-------------</v>
          </cell>
          <cell r="J180" t="str">
            <v>--------</v>
          </cell>
        </row>
        <row r="181">
          <cell r="B181" t="str">
            <v>Subtot Sourcing</v>
          </cell>
          <cell r="C181">
            <v>1032492</v>
          </cell>
          <cell r="D181">
            <v>1050347</v>
          </cell>
          <cell r="E181">
            <v>-17855</v>
          </cell>
          <cell r="F181">
            <v>-1.7</v>
          </cell>
          <cell r="G181">
            <v>-51793</v>
          </cell>
          <cell r="H181">
            <v>-4.9000000000000004</v>
          </cell>
          <cell r="I181">
            <v>33938</v>
          </cell>
          <cell r="J181">
            <v>3.2</v>
          </cell>
        </row>
        <row r="182">
          <cell r="C182" t="str">
            <v>-------------</v>
          </cell>
          <cell r="D182" t="str">
            <v>-------------</v>
          </cell>
          <cell r="E182" t="str">
            <v>-------------</v>
          </cell>
          <cell r="F182" t="str">
            <v>--------</v>
          </cell>
          <cell r="G182" t="str">
            <v>-------------</v>
          </cell>
          <cell r="H182" t="str">
            <v>--------</v>
          </cell>
          <cell r="I182" t="str">
            <v>-------------</v>
          </cell>
          <cell r="J182" t="str">
            <v>--------</v>
          </cell>
        </row>
        <row r="183">
          <cell r="B183" t="str">
            <v>Total Sourcing-Shetty</v>
          </cell>
          <cell r="C183">
            <v>1557581</v>
          </cell>
          <cell r="D183">
            <v>1402564</v>
          </cell>
          <cell r="E183">
            <v>155017</v>
          </cell>
          <cell r="F183">
            <v>11.1</v>
          </cell>
          <cell r="G183">
            <v>93496</v>
          </cell>
          <cell r="H183">
            <v>6.7</v>
          </cell>
          <cell r="I183">
            <v>61521</v>
          </cell>
          <cell r="J183">
            <v>4.4000000000000004</v>
          </cell>
        </row>
        <row r="185">
          <cell r="B185" t="str">
            <v>3085 JRF-Beerse</v>
          </cell>
          <cell r="C185">
            <v>-365755</v>
          </cell>
          <cell r="D185">
            <v>-319948</v>
          </cell>
          <cell r="E185">
            <v>-45807</v>
          </cell>
          <cell r="F185">
            <v>-14.3</v>
          </cell>
          <cell r="G185">
            <v>-26594</v>
          </cell>
          <cell r="H185">
            <v>-8.3000000000000007</v>
          </cell>
          <cell r="I185">
            <v>-19213</v>
          </cell>
          <cell r="J185">
            <v>-6</v>
          </cell>
        </row>
        <row r="186">
          <cell r="B186" t="str">
            <v>1745 JRF-USA</v>
          </cell>
          <cell r="C186" t="str">
            <v>--</v>
          </cell>
          <cell r="D186" t="str">
            <v>--</v>
          </cell>
          <cell r="E186" t="str">
            <v>-</v>
          </cell>
          <cell r="F186" t="str">
            <v>-</v>
          </cell>
          <cell r="G186" t="str">
            <v>-</v>
          </cell>
          <cell r="H186" t="str">
            <v>-</v>
          </cell>
          <cell r="I186" t="str">
            <v>-</v>
          </cell>
          <cell r="J186" t="str">
            <v>-</v>
          </cell>
        </row>
        <row r="187">
          <cell r="B187" t="str">
            <v>1270 PRD USA</v>
          </cell>
          <cell r="C187">
            <v>-486672</v>
          </cell>
          <cell r="D187">
            <v>-538014</v>
          </cell>
          <cell r="E187">
            <v>51342</v>
          </cell>
          <cell r="F187">
            <v>9.5</v>
          </cell>
          <cell r="G187">
            <v>51342</v>
          </cell>
          <cell r="H187">
            <v>9.5</v>
          </cell>
          <cell r="I187" t="str">
            <v>-</v>
          </cell>
          <cell r="J187" t="str">
            <v>-</v>
          </cell>
        </row>
        <row r="188">
          <cell r="B188" t="str">
            <v>4740 JRF PRI UK</v>
          </cell>
          <cell r="C188">
            <v>-72300</v>
          </cell>
          <cell r="D188">
            <v>-75616</v>
          </cell>
          <cell r="E188">
            <v>3316</v>
          </cell>
          <cell r="F188">
            <v>4.4000000000000004</v>
          </cell>
          <cell r="G188">
            <v>6271</v>
          </cell>
          <cell r="H188">
            <v>8.3000000000000007</v>
          </cell>
          <cell r="I188">
            <v>-2955</v>
          </cell>
          <cell r="J188">
            <v>-3.9</v>
          </cell>
        </row>
        <row r="189">
          <cell r="C189" t="str">
            <v>-------------</v>
          </cell>
          <cell r="D189" t="str">
            <v>-------------</v>
          </cell>
          <cell r="E189" t="str">
            <v>-------------</v>
          </cell>
          <cell r="F189" t="str">
            <v>--------</v>
          </cell>
          <cell r="G189" t="str">
            <v>-------------</v>
          </cell>
          <cell r="H189" t="str">
            <v>--------</v>
          </cell>
          <cell r="I189" t="str">
            <v>-------------</v>
          </cell>
          <cell r="J189" t="str">
            <v>--------</v>
          </cell>
        </row>
        <row r="190">
          <cell r="B190" t="str">
            <v>Total PRD</v>
          </cell>
          <cell r="C190">
            <v>-924727</v>
          </cell>
          <cell r="D190">
            <v>-933578</v>
          </cell>
          <cell r="E190">
            <v>8851</v>
          </cell>
          <cell r="F190">
            <v>0.9</v>
          </cell>
          <cell r="G190">
            <v>31019</v>
          </cell>
          <cell r="H190">
            <v>3.3</v>
          </cell>
          <cell r="I190">
            <v>-22168</v>
          </cell>
          <cell r="J190">
            <v>-2.4</v>
          </cell>
        </row>
        <row r="192">
          <cell r="B192" t="str">
            <v>1861 Centocor R&amp;D USA</v>
          </cell>
          <cell r="C192">
            <v>-204125</v>
          </cell>
          <cell r="D192">
            <v>-118407</v>
          </cell>
          <cell r="E192">
            <v>-85718</v>
          </cell>
          <cell r="F192">
            <v>-72.400000000000006</v>
          </cell>
          <cell r="G192">
            <v>-85718</v>
          </cell>
          <cell r="H192">
            <v>-72.400000000000006</v>
          </cell>
          <cell r="I192" t="str">
            <v>-</v>
          </cell>
          <cell r="J192" t="str">
            <v>-</v>
          </cell>
        </row>
        <row r="193">
          <cell r="B193" t="str">
            <v>3105 Tibo-Virco Belgium</v>
          </cell>
          <cell r="C193">
            <v>-61526</v>
          </cell>
          <cell r="E193">
            <v>-61526</v>
          </cell>
          <cell r="F193" t="str">
            <v>-</v>
          </cell>
          <cell r="G193">
            <v>-61526</v>
          </cell>
          <cell r="H193" t="str">
            <v>-</v>
          </cell>
          <cell r="I193" t="str">
            <v>-</v>
          </cell>
          <cell r="J193" t="str">
            <v>-</v>
          </cell>
        </row>
        <row r="194">
          <cell r="C194" t="str">
            <v>-------------</v>
          </cell>
          <cell r="D194" t="str">
            <v>-------------</v>
          </cell>
          <cell r="E194" t="str">
            <v>-------------</v>
          </cell>
          <cell r="F194" t="str">
            <v>--------</v>
          </cell>
          <cell r="G194" t="str">
            <v>-------------</v>
          </cell>
          <cell r="H194" t="str">
            <v>--------</v>
          </cell>
          <cell r="I194" t="str">
            <v>-------------</v>
          </cell>
          <cell r="J194" t="str">
            <v>--------</v>
          </cell>
        </row>
        <row r="195">
          <cell r="B195" t="str">
            <v>Total Research</v>
          </cell>
          <cell r="C195">
            <v>-1190378</v>
          </cell>
          <cell r="D195">
            <v>-1051985</v>
          </cell>
          <cell r="E195">
            <v>-138393</v>
          </cell>
          <cell r="F195">
            <v>-13.2</v>
          </cell>
          <cell r="G195">
            <v>-116225</v>
          </cell>
          <cell r="H195">
            <v>-11</v>
          </cell>
          <cell r="I195">
            <v>-22168</v>
          </cell>
          <cell r="J195">
            <v>-2.1</v>
          </cell>
        </row>
        <row r="197">
          <cell r="B197" t="str">
            <v>1860 Centocor USA</v>
          </cell>
          <cell r="C197">
            <v>421209</v>
          </cell>
          <cell r="D197">
            <v>247070</v>
          </cell>
          <cell r="E197">
            <v>174139</v>
          </cell>
          <cell r="F197">
            <v>70.5</v>
          </cell>
          <cell r="G197">
            <v>174139</v>
          </cell>
          <cell r="H197">
            <v>70.5</v>
          </cell>
          <cell r="I197" t="str">
            <v>-</v>
          </cell>
          <cell r="J197" t="str">
            <v>-</v>
          </cell>
        </row>
        <row r="199">
          <cell r="B199" t="str">
            <v>1155 Alza USA</v>
          </cell>
          <cell r="C199">
            <v>-32351</v>
          </cell>
          <cell r="D199">
            <v>7082</v>
          </cell>
          <cell r="E199">
            <v>-39433</v>
          </cell>
          <cell r="F199">
            <v>-556.79999999999995</v>
          </cell>
          <cell r="G199">
            <v>-39433</v>
          </cell>
          <cell r="H199">
            <v>-556.79999999999995</v>
          </cell>
          <cell r="I199" t="str">
            <v>-</v>
          </cell>
          <cell r="J199" t="str">
            <v>-</v>
          </cell>
        </row>
        <row r="200">
          <cell r="B200" t="str">
            <v>3911 Alza Mfg Ireland</v>
          </cell>
          <cell r="C200" t="str">
            <v>--</v>
          </cell>
          <cell r="D200" t="str">
            <v>--</v>
          </cell>
          <cell r="E200" t="str">
            <v>-</v>
          </cell>
          <cell r="F200" t="str">
            <v>-</v>
          </cell>
          <cell r="G200" t="str">
            <v>-</v>
          </cell>
          <cell r="H200" t="str">
            <v>-</v>
          </cell>
          <cell r="I200" t="str">
            <v>-</v>
          </cell>
          <cell r="J200" t="str">
            <v>-</v>
          </cell>
        </row>
        <row r="201">
          <cell r="C201" t="str">
            <v>-------------</v>
          </cell>
          <cell r="D201" t="str">
            <v>-------------</v>
          </cell>
          <cell r="E201" t="str">
            <v>-------------</v>
          </cell>
          <cell r="F201" t="str">
            <v>--------</v>
          </cell>
          <cell r="G201" t="str">
            <v>-------------</v>
          </cell>
          <cell r="H201" t="str">
            <v>--------</v>
          </cell>
          <cell r="I201" t="str">
            <v>-------------</v>
          </cell>
          <cell r="J201" t="str">
            <v>--------</v>
          </cell>
        </row>
        <row r="202">
          <cell r="B202" t="str">
            <v>Total Saks</v>
          </cell>
          <cell r="C202">
            <v>-32351</v>
          </cell>
          <cell r="D202">
            <v>7082</v>
          </cell>
          <cell r="E202">
            <v>-39433</v>
          </cell>
          <cell r="F202">
            <v>-556.79999999999995</v>
          </cell>
          <cell r="G202">
            <v>-39433</v>
          </cell>
          <cell r="H202">
            <v>-556.79999999999995</v>
          </cell>
          <cell r="I202" t="str">
            <v>-</v>
          </cell>
          <cell r="J202" t="str">
            <v>-</v>
          </cell>
        </row>
        <row r="203">
          <cell r="C203" t="str">
            <v>-------------</v>
          </cell>
          <cell r="D203" t="str">
            <v>-------------</v>
          </cell>
          <cell r="E203" t="str">
            <v>-------------</v>
          </cell>
          <cell r="F203" t="str">
            <v>--------</v>
          </cell>
          <cell r="G203" t="str">
            <v>-------------</v>
          </cell>
          <cell r="H203" t="str">
            <v>--------</v>
          </cell>
          <cell r="I203" t="str">
            <v>-------------</v>
          </cell>
          <cell r="J203" t="str">
            <v>--------</v>
          </cell>
        </row>
        <row r="204">
          <cell r="B204" t="str">
            <v>Total Pharmaceuticals</v>
          </cell>
          <cell r="C204">
            <v>4281091</v>
          </cell>
          <cell r="D204">
            <v>3563985</v>
          </cell>
          <cell r="E204">
            <v>717106</v>
          </cell>
          <cell r="F204">
            <v>20.100000000000001</v>
          </cell>
          <cell r="G204">
            <v>668708</v>
          </cell>
          <cell r="H204">
            <v>18.8</v>
          </cell>
          <cell r="I204">
            <v>48398</v>
          </cell>
          <cell r="J204">
            <v>1.4</v>
          </cell>
        </row>
      </sheetData>
      <sheetData sheetId="14"/>
      <sheetData sheetId="15"/>
      <sheetData sheetId="16"/>
      <sheetData sheetId="17"/>
      <sheetData sheetId="18"/>
      <sheetData sheetId="19"/>
      <sheetData sheetId="20"/>
      <sheetData sheetId="2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_OE"/>
      <sheetName val="YTDMI_OE"/>
      <sheetName val="SUMMARY (2)"/>
      <sheetName val="SUMMARY"/>
      <sheetName val="SYSTEMS OE"/>
      <sheetName val="SYSTEMS PY"/>
      <sheetName val="04 BP vs 03 BP"/>
      <sheetName val="02 YTD Actual vs OE"/>
      <sheetName val="03 vs 02"/>
      <sheetName val="03BP vs 02"/>
      <sheetName val="Systems 03 BP vs 02 Act"/>
      <sheetName val="03 BP vs 02 Act "/>
      <sheetName val="ytd_py"/>
      <sheetName val="02 Act vs 01"/>
      <sheetName val="02 YTD Act vs PY "/>
      <sheetName val="QTD_PY"/>
      <sheetName val="QTD vs PY"/>
      <sheetName val="02 QTD Act vs PY  "/>
      <sheetName val="QTD_OE"/>
      <sheetName val="Sheet5"/>
      <sheetName val="02 QTD Act vs OE"/>
      <sheetName val="group adj"/>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13">
          <cell r="B13" t="str">
            <v>1540 Ortho-McNeil Pharm USA</v>
          </cell>
          <cell r="C13">
            <v>3447481</v>
          </cell>
          <cell r="D13">
            <v>3136119</v>
          </cell>
          <cell r="E13">
            <v>311362</v>
          </cell>
          <cell r="F13">
            <v>9.9</v>
          </cell>
          <cell r="G13">
            <v>311362</v>
          </cell>
          <cell r="H13">
            <v>9.9</v>
          </cell>
          <cell r="I13" t="str">
            <v>-</v>
          </cell>
          <cell r="J13" t="str">
            <v>-</v>
          </cell>
        </row>
        <row r="14">
          <cell r="B14" t="str">
            <v>1541 Ortho-McNeil Alza USA</v>
          </cell>
          <cell r="C14" t="str">
            <v>--</v>
          </cell>
          <cell r="D14">
            <v>352036</v>
          </cell>
          <cell r="E14">
            <v>-352036</v>
          </cell>
          <cell r="F14">
            <v>-100</v>
          </cell>
          <cell r="G14">
            <v>-352036</v>
          </cell>
          <cell r="H14">
            <v>-100</v>
          </cell>
          <cell r="I14" t="str">
            <v>-</v>
          </cell>
          <cell r="J14" t="str">
            <v>-</v>
          </cell>
        </row>
        <row r="15">
          <cell r="C15" t="str">
            <v>-------------</v>
          </cell>
          <cell r="D15" t="str">
            <v>-------------</v>
          </cell>
          <cell r="E15" t="str">
            <v>-------------</v>
          </cell>
          <cell r="F15" t="str">
            <v>--------</v>
          </cell>
          <cell r="G15" t="str">
            <v>-------------</v>
          </cell>
          <cell r="H15" t="str">
            <v>--------</v>
          </cell>
          <cell r="I15" t="str">
            <v>-------------</v>
          </cell>
          <cell r="J15" t="str">
            <v>--------</v>
          </cell>
        </row>
        <row r="16">
          <cell r="B16" t="str">
            <v>Total OMP</v>
          </cell>
          <cell r="C16">
            <v>3447481</v>
          </cell>
          <cell r="D16">
            <v>3488155</v>
          </cell>
          <cell r="E16">
            <v>-40674</v>
          </cell>
          <cell r="F16">
            <v>-1.2</v>
          </cell>
          <cell r="G16">
            <v>-40674</v>
          </cell>
          <cell r="H16">
            <v>-1.2</v>
          </cell>
          <cell r="I16" t="str">
            <v>-</v>
          </cell>
          <cell r="J16" t="str">
            <v>-</v>
          </cell>
        </row>
        <row r="18">
          <cell r="B18" t="str">
            <v>1740 Janssen USA</v>
          </cell>
          <cell r="C18">
            <v>2848384</v>
          </cell>
          <cell r="D18">
            <v>2370527</v>
          </cell>
          <cell r="E18">
            <v>477857</v>
          </cell>
          <cell r="F18">
            <v>20.2</v>
          </cell>
          <cell r="G18">
            <v>477857</v>
          </cell>
          <cell r="H18">
            <v>20.2</v>
          </cell>
          <cell r="I18" t="str">
            <v>-</v>
          </cell>
          <cell r="J18" t="str">
            <v>-</v>
          </cell>
        </row>
        <row r="19">
          <cell r="B19" t="str">
            <v>1156 Janssen Alza_USA</v>
          </cell>
          <cell r="C19" t="str">
            <v>--</v>
          </cell>
          <cell r="D19" t="str">
            <v>--</v>
          </cell>
          <cell r="E19" t="str">
            <v>-</v>
          </cell>
          <cell r="F19" t="str">
            <v>-</v>
          </cell>
          <cell r="G19" t="str">
            <v>-</v>
          </cell>
          <cell r="H19" t="str">
            <v>-</v>
          </cell>
          <cell r="I19" t="str">
            <v>-</v>
          </cell>
          <cell r="J19" t="str">
            <v>-</v>
          </cell>
        </row>
        <row r="20">
          <cell r="B20" t="str">
            <v>2162 Janssen CFC PR</v>
          </cell>
          <cell r="C20" t="str">
            <v>--</v>
          </cell>
          <cell r="D20" t="str">
            <v>--</v>
          </cell>
          <cell r="E20" t="str">
            <v>-</v>
          </cell>
          <cell r="F20" t="str">
            <v>-</v>
          </cell>
          <cell r="G20" t="str">
            <v>-</v>
          </cell>
          <cell r="H20" t="str">
            <v>-</v>
          </cell>
          <cell r="I20" t="str">
            <v>-</v>
          </cell>
          <cell r="J20" t="str">
            <v>-</v>
          </cell>
        </row>
        <row r="21">
          <cell r="C21" t="str">
            <v>-------------</v>
          </cell>
          <cell r="D21" t="str">
            <v>-------------</v>
          </cell>
          <cell r="E21" t="str">
            <v>-------------</v>
          </cell>
          <cell r="F21" t="str">
            <v>--------</v>
          </cell>
          <cell r="G21" t="str">
            <v>-------------</v>
          </cell>
          <cell r="H21" t="str">
            <v>--------</v>
          </cell>
          <cell r="I21" t="str">
            <v>-------------</v>
          </cell>
          <cell r="J21" t="str">
            <v>--------</v>
          </cell>
        </row>
        <row r="22">
          <cell r="B22" t="str">
            <v>Tot Janssen USA</v>
          </cell>
          <cell r="C22">
            <v>2848384</v>
          </cell>
          <cell r="D22">
            <v>2370527</v>
          </cell>
          <cell r="E22">
            <v>477857</v>
          </cell>
          <cell r="F22">
            <v>20.2</v>
          </cell>
          <cell r="G22">
            <v>477857</v>
          </cell>
          <cell r="H22">
            <v>20.2</v>
          </cell>
          <cell r="I22" t="str">
            <v>-</v>
          </cell>
          <cell r="J22" t="str">
            <v>-</v>
          </cell>
        </row>
        <row r="24">
          <cell r="B24" t="str">
            <v>3290 Janssen-Ortho Canada</v>
          </cell>
          <cell r="C24">
            <v>207069</v>
          </cell>
          <cell r="D24">
            <v>176656</v>
          </cell>
          <cell r="E24">
            <v>30413</v>
          </cell>
          <cell r="F24">
            <v>17.2</v>
          </cell>
          <cell r="G24">
            <v>33181</v>
          </cell>
          <cell r="H24">
            <v>18.8</v>
          </cell>
          <cell r="I24">
            <v>-2768</v>
          </cell>
          <cell r="J24">
            <v>-1.6</v>
          </cell>
        </row>
        <row r="25">
          <cell r="B25" t="str">
            <v>1159 JOI Canada Alza</v>
          </cell>
          <cell r="C25" t="str">
            <v>--</v>
          </cell>
          <cell r="D25">
            <v>6451</v>
          </cell>
          <cell r="E25">
            <v>-6451</v>
          </cell>
          <cell r="F25">
            <v>-100</v>
          </cell>
          <cell r="G25">
            <v>-6451</v>
          </cell>
          <cell r="H25">
            <v>-100</v>
          </cell>
          <cell r="I25" t="str">
            <v>-</v>
          </cell>
          <cell r="J25" t="str">
            <v>-</v>
          </cell>
        </row>
        <row r="26">
          <cell r="B26" t="str">
            <v>3292 Jan-Ortho Alza Canada</v>
          </cell>
          <cell r="C26" t="str">
            <v>--</v>
          </cell>
          <cell r="D26">
            <v>1581</v>
          </cell>
          <cell r="E26">
            <v>-1581</v>
          </cell>
          <cell r="F26">
            <v>-100</v>
          </cell>
          <cell r="G26">
            <v>-1581</v>
          </cell>
          <cell r="H26">
            <v>-100</v>
          </cell>
          <cell r="I26" t="str">
            <v>-</v>
          </cell>
          <cell r="J26" t="str">
            <v>-</v>
          </cell>
        </row>
        <row r="27">
          <cell r="C27" t="str">
            <v>-------------</v>
          </cell>
          <cell r="D27" t="str">
            <v>-------------</v>
          </cell>
          <cell r="E27" t="str">
            <v>-------------</v>
          </cell>
          <cell r="F27" t="str">
            <v>--------</v>
          </cell>
          <cell r="G27" t="str">
            <v>-------------</v>
          </cell>
          <cell r="H27" t="str">
            <v>--------</v>
          </cell>
          <cell r="I27" t="str">
            <v>-------------</v>
          </cell>
          <cell r="J27" t="str">
            <v>--------</v>
          </cell>
        </row>
        <row r="28">
          <cell r="B28" t="str">
            <v>Tot JOI Canada</v>
          </cell>
          <cell r="C28">
            <v>207069</v>
          </cell>
          <cell r="D28">
            <v>184688</v>
          </cell>
          <cell r="E28">
            <v>22381</v>
          </cell>
          <cell r="F28">
            <v>12.1</v>
          </cell>
          <cell r="G28">
            <v>25149</v>
          </cell>
          <cell r="H28">
            <v>13.6</v>
          </cell>
          <cell r="I28">
            <v>-2768</v>
          </cell>
          <cell r="J28">
            <v>-1.5</v>
          </cell>
        </row>
        <row r="30">
          <cell r="B30" t="str">
            <v>1295 Ortho Biotech Int'l</v>
          </cell>
          <cell r="C30">
            <v>10782</v>
          </cell>
          <cell r="D30">
            <v>12160</v>
          </cell>
          <cell r="E30">
            <v>-1378</v>
          </cell>
          <cell r="F30">
            <v>-11.3</v>
          </cell>
          <cell r="G30">
            <v>-1378</v>
          </cell>
          <cell r="H30">
            <v>-11.3</v>
          </cell>
          <cell r="I30" t="str">
            <v>-</v>
          </cell>
          <cell r="J30" t="str">
            <v>-</v>
          </cell>
        </row>
        <row r="31">
          <cell r="C31" t="str">
            <v>-------------</v>
          </cell>
          <cell r="D31" t="str">
            <v>-------------</v>
          </cell>
          <cell r="E31" t="str">
            <v>-------------</v>
          </cell>
          <cell r="F31" t="str">
            <v>--------</v>
          </cell>
          <cell r="G31" t="str">
            <v>-------------</v>
          </cell>
          <cell r="H31" t="str">
            <v>--------</v>
          </cell>
          <cell r="I31" t="str">
            <v>-------------</v>
          </cell>
          <cell r="J31" t="str">
            <v>--------</v>
          </cell>
        </row>
        <row r="32">
          <cell r="B32" t="str">
            <v>Total Scodari</v>
          </cell>
          <cell r="C32">
            <v>6513716</v>
          </cell>
          <cell r="D32">
            <v>6055530</v>
          </cell>
          <cell r="E32">
            <v>458186</v>
          </cell>
          <cell r="F32">
            <v>7.6</v>
          </cell>
          <cell r="G32">
            <v>460954</v>
          </cell>
          <cell r="H32">
            <v>7.6</v>
          </cell>
          <cell r="I32">
            <v>-2768</v>
          </cell>
          <cell r="J32" t="str">
            <v>-</v>
          </cell>
        </row>
        <row r="34">
          <cell r="B34" t="str">
            <v>1290 Ortho Biotech USA</v>
          </cell>
          <cell r="C34">
            <v>3160760</v>
          </cell>
          <cell r="D34">
            <v>2367856</v>
          </cell>
          <cell r="E34">
            <v>792904</v>
          </cell>
          <cell r="F34">
            <v>33.5</v>
          </cell>
          <cell r="G34">
            <v>792904</v>
          </cell>
          <cell r="H34">
            <v>33.5</v>
          </cell>
          <cell r="I34" t="str">
            <v>-</v>
          </cell>
          <cell r="J34" t="str">
            <v>-</v>
          </cell>
        </row>
        <row r="35">
          <cell r="B35" t="str">
            <v>1292 Ortho Biotech Alza USA</v>
          </cell>
          <cell r="C35" t="str">
            <v>--</v>
          </cell>
          <cell r="D35">
            <v>114558</v>
          </cell>
          <cell r="E35">
            <v>-114558</v>
          </cell>
          <cell r="F35">
            <v>-100</v>
          </cell>
          <cell r="G35">
            <v>-114558</v>
          </cell>
          <cell r="H35">
            <v>-100</v>
          </cell>
          <cell r="I35" t="str">
            <v>-</v>
          </cell>
          <cell r="J35" t="str">
            <v>-</v>
          </cell>
        </row>
        <row r="36">
          <cell r="C36" t="str">
            <v>-------------</v>
          </cell>
          <cell r="D36" t="str">
            <v>-------------</v>
          </cell>
          <cell r="E36" t="str">
            <v>-------------</v>
          </cell>
          <cell r="F36" t="str">
            <v>--------</v>
          </cell>
          <cell r="G36" t="str">
            <v>-------------</v>
          </cell>
          <cell r="H36" t="str">
            <v>--------</v>
          </cell>
          <cell r="I36" t="str">
            <v>-------------</v>
          </cell>
          <cell r="J36" t="str">
            <v>--------</v>
          </cell>
        </row>
        <row r="37">
          <cell r="B37" t="str">
            <v>Tot Ortho Biot</v>
          </cell>
          <cell r="C37">
            <v>3160760</v>
          </cell>
          <cell r="D37">
            <v>2482414</v>
          </cell>
          <cell r="E37">
            <v>678346</v>
          </cell>
          <cell r="F37">
            <v>27.3</v>
          </cell>
          <cell r="G37">
            <v>678346</v>
          </cell>
          <cell r="H37">
            <v>27.3</v>
          </cell>
          <cell r="I37" t="str">
            <v>-</v>
          </cell>
          <cell r="J37" t="str">
            <v>-</v>
          </cell>
        </row>
        <row r="39">
          <cell r="B39" t="str">
            <v>1291 Ortho Biotech Manati</v>
          </cell>
          <cell r="C39" t="str">
            <v>--</v>
          </cell>
          <cell r="D39" t="str">
            <v>--</v>
          </cell>
          <cell r="E39" t="str">
            <v>-</v>
          </cell>
          <cell r="F39" t="str">
            <v>-</v>
          </cell>
          <cell r="G39" t="str">
            <v>-</v>
          </cell>
          <cell r="H39" t="str">
            <v>-</v>
          </cell>
          <cell r="I39" t="str">
            <v>-</v>
          </cell>
          <cell r="J39" t="str">
            <v>-</v>
          </cell>
        </row>
        <row r="40">
          <cell r="B40" t="str">
            <v>4691 Ortho Biotech Zug</v>
          </cell>
          <cell r="C40">
            <v>31831</v>
          </cell>
          <cell r="D40">
            <v>28852</v>
          </cell>
          <cell r="E40">
            <v>2979</v>
          </cell>
          <cell r="F40">
            <v>10.3</v>
          </cell>
          <cell r="G40">
            <v>468</v>
          </cell>
          <cell r="H40">
            <v>1.6</v>
          </cell>
          <cell r="I40">
            <v>2511</v>
          </cell>
          <cell r="J40">
            <v>8.6999999999999993</v>
          </cell>
        </row>
        <row r="41">
          <cell r="C41" t="str">
            <v>-------------</v>
          </cell>
          <cell r="D41" t="str">
            <v>-------------</v>
          </cell>
          <cell r="E41" t="str">
            <v>-------------</v>
          </cell>
          <cell r="F41" t="str">
            <v>--------</v>
          </cell>
          <cell r="G41" t="str">
            <v>-------------</v>
          </cell>
          <cell r="H41" t="str">
            <v>--------</v>
          </cell>
          <cell r="I41" t="str">
            <v>-------------</v>
          </cell>
          <cell r="J41" t="str">
            <v>--------</v>
          </cell>
        </row>
        <row r="42">
          <cell r="B42" t="str">
            <v>OBII Sourcing</v>
          </cell>
          <cell r="C42">
            <v>31831</v>
          </cell>
          <cell r="D42">
            <v>28852</v>
          </cell>
          <cell r="E42">
            <v>2979</v>
          </cell>
          <cell r="F42">
            <v>10.3</v>
          </cell>
          <cell r="G42">
            <v>468</v>
          </cell>
          <cell r="H42">
            <v>1.6</v>
          </cell>
          <cell r="I42">
            <v>2511</v>
          </cell>
          <cell r="J42">
            <v>8.6999999999999993</v>
          </cell>
        </row>
        <row r="44">
          <cell r="B44" t="str">
            <v>3291 Ortho Biotech Canada</v>
          </cell>
          <cell r="C44">
            <v>113708</v>
          </cell>
          <cell r="D44">
            <v>98728</v>
          </cell>
          <cell r="E44">
            <v>14980</v>
          </cell>
          <cell r="F44">
            <v>15.2</v>
          </cell>
          <cell r="G44">
            <v>16499</v>
          </cell>
          <cell r="H44">
            <v>16.7</v>
          </cell>
          <cell r="I44">
            <v>-1519</v>
          </cell>
          <cell r="J44">
            <v>-1.5</v>
          </cell>
        </row>
        <row r="46">
          <cell r="B46" t="str">
            <v>3536 Ortho Biotech France</v>
          </cell>
          <cell r="C46">
            <v>143945</v>
          </cell>
          <cell r="D46">
            <v>109694</v>
          </cell>
          <cell r="E46">
            <v>34251</v>
          </cell>
          <cell r="F46">
            <v>31.2</v>
          </cell>
          <cell r="G46">
            <v>26689</v>
          </cell>
          <cell r="H46">
            <v>24.3</v>
          </cell>
          <cell r="I46">
            <v>7562</v>
          </cell>
          <cell r="J46">
            <v>6.9</v>
          </cell>
        </row>
        <row r="47">
          <cell r="B47" t="str">
            <v>2266 Ortho Biotech Germany</v>
          </cell>
          <cell r="C47">
            <v>169164</v>
          </cell>
          <cell r="D47">
            <v>153287</v>
          </cell>
          <cell r="E47">
            <v>15877</v>
          </cell>
          <cell r="F47">
            <v>10.4</v>
          </cell>
          <cell r="G47">
            <v>6991</v>
          </cell>
          <cell r="H47">
            <v>4.5999999999999996</v>
          </cell>
          <cell r="I47">
            <v>8886</v>
          </cell>
          <cell r="J47">
            <v>5.8</v>
          </cell>
        </row>
        <row r="48">
          <cell r="B48" t="str">
            <v>2356 Ortho Biotech Italy</v>
          </cell>
          <cell r="C48">
            <v>164489</v>
          </cell>
          <cell r="D48">
            <v>136333</v>
          </cell>
          <cell r="E48">
            <v>28156</v>
          </cell>
          <cell r="F48">
            <v>20.7</v>
          </cell>
          <cell r="G48">
            <v>19516</v>
          </cell>
          <cell r="H48">
            <v>14.3</v>
          </cell>
          <cell r="I48">
            <v>8640</v>
          </cell>
          <cell r="J48">
            <v>6.3</v>
          </cell>
        </row>
        <row r="49">
          <cell r="B49" t="str">
            <v>2726 Ortho Biotech UK</v>
          </cell>
          <cell r="C49">
            <v>61984</v>
          </cell>
          <cell r="D49">
            <v>66460</v>
          </cell>
          <cell r="E49">
            <v>-4476</v>
          </cell>
          <cell r="F49">
            <v>-6.7</v>
          </cell>
          <cell r="G49">
            <v>-7009</v>
          </cell>
          <cell r="H49">
            <v>-10.5</v>
          </cell>
          <cell r="I49">
            <v>2533</v>
          </cell>
          <cell r="J49">
            <v>3.8</v>
          </cell>
        </row>
        <row r="50">
          <cell r="C50" t="str">
            <v>-------------</v>
          </cell>
          <cell r="D50" t="str">
            <v>-------------</v>
          </cell>
          <cell r="E50" t="str">
            <v>-------------</v>
          </cell>
          <cell r="F50" t="str">
            <v>--------</v>
          </cell>
          <cell r="G50" t="str">
            <v>-------------</v>
          </cell>
          <cell r="H50" t="str">
            <v>--------</v>
          </cell>
          <cell r="I50" t="str">
            <v>-------------</v>
          </cell>
          <cell r="J50" t="str">
            <v>--------</v>
          </cell>
        </row>
        <row r="51">
          <cell r="B51" t="str">
            <v>OBI Europe</v>
          </cell>
          <cell r="C51">
            <v>539582</v>
          </cell>
          <cell r="D51">
            <v>465774</v>
          </cell>
          <cell r="E51">
            <v>73808</v>
          </cell>
          <cell r="F51">
            <v>15.8</v>
          </cell>
          <cell r="G51">
            <v>46187</v>
          </cell>
          <cell r="H51">
            <v>9.9</v>
          </cell>
          <cell r="I51">
            <v>27621</v>
          </cell>
          <cell r="J51">
            <v>5.9</v>
          </cell>
        </row>
        <row r="52">
          <cell r="C52" t="str">
            <v>-------------</v>
          </cell>
          <cell r="D52" t="str">
            <v>-------------</v>
          </cell>
          <cell r="E52" t="str">
            <v>-------------</v>
          </cell>
          <cell r="F52" t="str">
            <v>--------</v>
          </cell>
          <cell r="G52" t="str">
            <v>-------------</v>
          </cell>
          <cell r="H52" t="str">
            <v>--------</v>
          </cell>
          <cell r="I52" t="str">
            <v>-------------</v>
          </cell>
          <cell r="J52" t="str">
            <v>--------</v>
          </cell>
        </row>
        <row r="53">
          <cell r="B53" t="str">
            <v>Total Webb</v>
          </cell>
          <cell r="C53">
            <v>3845881</v>
          </cell>
          <cell r="D53">
            <v>3075768</v>
          </cell>
          <cell r="E53">
            <v>770113</v>
          </cell>
          <cell r="F53">
            <v>25</v>
          </cell>
          <cell r="G53">
            <v>741500</v>
          </cell>
          <cell r="H53">
            <v>24.1</v>
          </cell>
          <cell r="I53">
            <v>28613</v>
          </cell>
          <cell r="J53">
            <v>0.9</v>
          </cell>
        </row>
        <row r="56">
          <cell r="D56" t="str">
            <v>J &amp; J Financia</v>
          </cell>
          <cell r="E56" t="str">
            <v>l Management R</v>
          </cell>
          <cell r="F56" t="str">
            <v>eporting</v>
          </cell>
          <cell r="G56" t="str">
            <v>System</v>
          </cell>
          <cell r="J56" t="str">
            <v>PAGE         2</v>
          </cell>
        </row>
        <row r="57">
          <cell r="D57" t="str">
            <v>Perfor</v>
          </cell>
          <cell r="E57" t="str">
            <v>mance Analysis</v>
          </cell>
          <cell r="F57" t="str">
            <v>Routine</v>
          </cell>
          <cell r="J57" t="str">
            <v>REPORT CC00160A</v>
          </cell>
        </row>
        <row r="58">
          <cell r="C58" t="str">
            <v>O</v>
          </cell>
          <cell r="D58" t="str">
            <v>ption 10 - 2000</v>
          </cell>
          <cell r="E58" t="str">
            <v>00 Net Trade S</v>
          </cell>
          <cell r="F58" t="str">
            <v>ales (Ex</v>
          </cell>
          <cell r="G58" t="str">
            <v>Interco)</v>
          </cell>
          <cell r="J58">
            <v>37620.497916666667</v>
          </cell>
        </row>
        <row r="59">
          <cell r="D59" t="str">
            <v>DEC 2002 Act</v>
          </cell>
          <cell r="E59" t="str">
            <v>ual vs      DE</v>
          </cell>
          <cell r="F59" t="str">
            <v>C 2001 A</v>
          </cell>
          <cell r="G59" t="str">
            <v>ctual</v>
          </cell>
        </row>
        <row r="60">
          <cell r="D60" t="str">
            <v>52 Weeks</v>
          </cell>
          <cell r="E60" t="str">
            <v>Ending Decembe</v>
          </cell>
          <cell r="F60" t="str">
            <v>r 29, 20</v>
          </cell>
          <cell r="G60">
            <v>2</v>
          </cell>
        </row>
        <row r="62">
          <cell r="C62" t="str">
            <v>Current</v>
          </cell>
          <cell r="D62" t="str">
            <v>Prior</v>
          </cell>
          <cell r="E62" t="e">
            <v>#NAME?</v>
          </cell>
          <cell r="F62" t="str">
            <v>ge------</v>
          </cell>
          <cell r="G62" t="e">
            <v>#NAME?</v>
          </cell>
          <cell r="H62" t="str">
            <v>s--------</v>
          </cell>
          <cell r="I62" t="e">
            <v>#NAME?</v>
          </cell>
          <cell r="J62" t="str">
            <v>y--------</v>
          </cell>
        </row>
        <row r="63">
          <cell r="C63" t="str">
            <v>Period</v>
          </cell>
          <cell r="D63" t="str">
            <v>Period</v>
          </cell>
          <cell r="E63" t="str">
            <v>Amount</v>
          </cell>
          <cell r="F63" t="str">
            <v>%</v>
          </cell>
          <cell r="G63" t="str">
            <v>Amount</v>
          </cell>
          <cell r="H63" t="str">
            <v>%</v>
          </cell>
          <cell r="I63" t="str">
            <v>Amount</v>
          </cell>
          <cell r="J63" t="str">
            <v>%</v>
          </cell>
        </row>
        <row r="64">
          <cell r="C64" t="str">
            <v>-------------</v>
          </cell>
          <cell r="D64" t="str">
            <v>-------------</v>
          </cell>
          <cell r="E64" t="str">
            <v>-------------</v>
          </cell>
          <cell r="F64" t="str">
            <v>--------</v>
          </cell>
          <cell r="G64" t="str">
            <v>-------------</v>
          </cell>
          <cell r="H64" t="str">
            <v>--------</v>
          </cell>
          <cell r="I64" t="str">
            <v>-------------</v>
          </cell>
          <cell r="J64" t="str">
            <v>--------</v>
          </cell>
        </row>
        <row r="66">
          <cell r="B66" t="str">
            <v>3065 Jan-Cil Austria</v>
          </cell>
          <cell r="C66">
            <v>83511</v>
          </cell>
          <cell r="D66">
            <v>82650</v>
          </cell>
          <cell r="E66">
            <v>861</v>
          </cell>
          <cell r="F66">
            <v>1</v>
          </cell>
          <cell r="G66">
            <v>-3526</v>
          </cell>
          <cell r="H66">
            <v>-4.3</v>
          </cell>
          <cell r="I66">
            <v>4387</v>
          </cell>
          <cell r="J66">
            <v>5.3</v>
          </cell>
        </row>
        <row r="67">
          <cell r="B67" t="str">
            <v>2626 Jan-Cil Denmark</v>
          </cell>
          <cell r="C67">
            <v>26029</v>
          </cell>
          <cell r="D67">
            <v>22403</v>
          </cell>
          <cell r="E67">
            <v>3626</v>
          </cell>
          <cell r="F67">
            <v>16.2</v>
          </cell>
          <cell r="G67">
            <v>2186</v>
          </cell>
          <cell r="H67">
            <v>9.8000000000000007</v>
          </cell>
          <cell r="I67">
            <v>1440</v>
          </cell>
          <cell r="J67">
            <v>6.4</v>
          </cell>
        </row>
        <row r="68">
          <cell r="B68" t="str">
            <v>2628 Jan-Cil Finland</v>
          </cell>
          <cell r="C68">
            <v>29192</v>
          </cell>
          <cell r="D68">
            <v>25128</v>
          </cell>
          <cell r="E68">
            <v>4064</v>
          </cell>
          <cell r="F68">
            <v>16.2</v>
          </cell>
          <cell r="G68">
            <v>2531</v>
          </cell>
          <cell r="H68">
            <v>10.1</v>
          </cell>
          <cell r="I68">
            <v>1533</v>
          </cell>
          <cell r="J68">
            <v>6.1</v>
          </cell>
        </row>
        <row r="69">
          <cell r="B69" t="str">
            <v>2265 Jan-Cil Germany</v>
          </cell>
          <cell r="C69">
            <v>294375</v>
          </cell>
          <cell r="D69">
            <v>276325</v>
          </cell>
          <cell r="E69">
            <v>18050</v>
          </cell>
          <cell r="F69">
            <v>6.5</v>
          </cell>
          <cell r="G69">
            <v>2587</v>
          </cell>
          <cell r="H69">
            <v>0.9</v>
          </cell>
          <cell r="I69">
            <v>15463</v>
          </cell>
          <cell r="J69">
            <v>5.6</v>
          </cell>
        </row>
        <row r="70">
          <cell r="B70" t="str">
            <v>2315 Jan-Cil Greece</v>
          </cell>
          <cell r="C70">
            <v>153544</v>
          </cell>
          <cell r="D70">
            <v>123856</v>
          </cell>
          <cell r="E70">
            <v>29688</v>
          </cell>
          <cell r="F70">
            <v>24</v>
          </cell>
          <cell r="G70">
            <v>21623</v>
          </cell>
          <cell r="H70">
            <v>17.5</v>
          </cell>
          <cell r="I70">
            <v>8065</v>
          </cell>
          <cell r="J70">
            <v>6.5</v>
          </cell>
        </row>
        <row r="71">
          <cell r="B71" t="str">
            <v>2355 Jan-Cil Italy</v>
          </cell>
          <cell r="C71">
            <v>187007</v>
          </cell>
          <cell r="D71">
            <v>167529</v>
          </cell>
          <cell r="E71">
            <v>19478</v>
          </cell>
          <cell r="F71">
            <v>11.6</v>
          </cell>
          <cell r="G71">
            <v>9654</v>
          </cell>
          <cell r="H71">
            <v>5.8</v>
          </cell>
          <cell r="I71">
            <v>9824</v>
          </cell>
          <cell r="J71">
            <v>5.9</v>
          </cell>
        </row>
        <row r="72">
          <cell r="B72" t="str">
            <v>2627 Jan-Cil Norway</v>
          </cell>
          <cell r="C72">
            <v>20453</v>
          </cell>
          <cell r="D72">
            <v>16549</v>
          </cell>
          <cell r="E72">
            <v>3904</v>
          </cell>
          <cell r="F72">
            <v>23.6</v>
          </cell>
          <cell r="G72">
            <v>1540</v>
          </cell>
          <cell r="H72">
            <v>9.3000000000000007</v>
          </cell>
          <cell r="I72">
            <v>2364</v>
          </cell>
          <cell r="J72">
            <v>14.3</v>
          </cell>
        </row>
        <row r="73">
          <cell r="B73" t="str">
            <v>4386 Jan-Cil Poland</v>
          </cell>
          <cell r="C73">
            <v>86066</v>
          </cell>
          <cell r="D73">
            <v>78749</v>
          </cell>
          <cell r="E73">
            <v>7317</v>
          </cell>
          <cell r="F73">
            <v>9.3000000000000007</v>
          </cell>
          <cell r="G73">
            <v>6718</v>
          </cell>
          <cell r="H73">
            <v>8.5</v>
          </cell>
          <cell r="I73">
            <v>599</v>
          </cell>
          <cell r="J73">
            <v>0.8</v>
          </cell>
        </row>
        <row r="74">
          <cell r="B74" t="str">
            <v>2625 Jan-Cil Sweden</v>
          </cell>
          <cell r="C74">
            <v>66313</v>
          </cell>
          <cell r="D74">
            <v>60430</v>
          </cell>
          <cell r="E74">
            <v>5883</v>
          </cell>
          <cell r="F74">
            <v>9.6999999999999993</v>
          </cell>
          <cell r="G74">
            <v>2071</v>
          </cell>
          <cell r="H74">
            <v>3.4</v>
          </cell>
          <cell r="I74">
            <v>3812</v>
          </cell>
          <cell r="J74">
            <v>6.3</v>
          </cell>
        </row>
        <row r="75">
          <cell r="B75" t="str">
            <v>2655 Jan-Cil Switzerland</v>
          </cell>
          <cell r="C75">
            <v>63887</v>
          </cell>
          <cell r="D75">
            <v>57262</v>
          </cell>
          <cell r="E75">
            <v>6625</v>
          </cell>
          <cell r="F75">
            <v>11.6</v>
          </cell>
          <cell r="G75">
            <v>1587</v>
          </cell>
          <cell r="H75">
            <v>2.8</v>
          </cell>
          <cell r="I75">
            <v>5038</v>
          </cell>
          <cell r="J75">
            <v>8.8000000000000007</v>
          </cell>
        </row>
        <row r="76">
          <cell r="C76" t="str">
            <v>-------------</v>
          </cell>
          <cell r="D76" t="str">
            <v>-------------</v>
          </cell>
          <cell r="E76" t="str">
            <v>-------------</v>
          </cell>
          <cell r="F76" t="str">
            <v>--------</v>
          </cell>
          <cell r="G76" t="str">
            <v>-------------</v>
          </cell>
          <cell r="H76" t="str">
            <v>--------</v>
          </cell>
          <cell r="I76" t="str">
            <v>-------------</v>
          </cell>
          <cell r="J76" t="str">
            <v>--------</v>
          </cell>
        </row>
        <row r="77">
          <cell r="B77" t="str">
            <v>W. Eur Cermak</v>
          </cell>
          <cell r="C77">
            <v>1010377</v>
          </cell>
          <cell r="D77">
            <v>910881</v>
          </cell>
          <cell r="E77">
            <v>99496</v>
          </cell>
          <cell r="F77">
            <v>10.9</v>
          </cell>
          <cell r="G77">
            <v>46971</v>
          </cell>
          <cell r="H77">
            <v>5.2</v>
          </cell>
          <cell r="I77">
            <v>52525</v>
          </cell>
          <cell r="J77">
            <v>5.8</v>
          </cell>
        </row>
        <row r="79">
          <cell r="B79" t="str">
            <v>2126 Jan-Cil Czech Republic</v>
          </cell>
          <cell r="C79">
            <v>29853</v>
          </cell>
          <cell r="D79">
            <v>24797</v>
          </cell>
          <cell r="E79">
            <v>5056</v>
          </cell>
          <cell r="F79">
            <v>20.399999999999999</v>
          </cell>
          <cell r="G79">
            <v>816</v>
          </cell>
          <cell r="H79">
            <v>3.3</v>
          </cell>
          <cell r="I79">
            <v>4240</v>
          </cell>
          <cell r="J79">
            <v>17.100000000000001</v>
          </cell>
        </row>
        <row r="80">
          <cell r="B80" t="str">
            <v>2135 Jan-Cil E Europe</v>
          </cell>
          <cell r="C80">
            <v>69314</v>
          </cell>
          <cell r="D80">
            <v>85120</v>
          </cell>
          <cell r="E80">
            <v>-15806</v>
          </cell>
          <cell r="F80">
            <v>-18.600000000000001</v>
          </cell>
          <cell r="G80">
            <v>-19447</v>
          </cell>
          <cell r="H80">
            <v>-22.8</v>
          </cell>
          <cell r="I80">
            <v>3641</v>
          </cell>
          <cell r="J80">
            <v>4.3</v>
          </cell>
        </row>
        <row r="81">
          <cell r="B81" t="str">
            <v>2326 Jan-Cil Hungary</v>
          </cell>
          <cell r="C81">
            <v>28342</v>
          </cell>
          <cell r="D81">
            <v>20372</v>
          </cell>
          <cell r="E81">
            <v>7970</v>
          </cell>
          <cell r="F81">
            <v>39.1</v>
          </cell>
          <cell r="G81">
            <v>5048</v>
          </cell>
          <cell r="H81">
            <v>24.8</v>
          </cell>
          <cell r="I81">
            <v>2922</v>
          </cell>
          <cell r="J81">
            <v>14.3</v>
          </cell>
        </row>
        <row r="82">
          <cell r="B82" t="str">
            <v>2145 Jan-Cil Russia</v>
          </cell>
          <cell r="C82">
            <v>45142</v>
          </cell>
          <cell r="D82" t="str">
            <v>--</v>
          </cell>
          <cell r="E82">
            <v>45142</v>
          </cell>
          <cell r="F82" t="str">
            <v>-</v>
          </cell>
          <cell r="G82">
            <v>45142</v>
          </cell>
          <cell r="H82" t="str">
            <v>-</v>
          </cell>
          <cell r="I82" t="str">
            <v>-</v>
          </cell>
          <cell r="J82" t="str">
            <v>-</v>
          </cell>
        </row>
        <row r="83">
          <cell r="C83" t="str">
            <v>-------------</v>
          </cell>
          <cell r="D83" t="str">
            <v>-------------</v>
          </cell>
          <cell r="E83" t="str">
            <v>-------------</v>
          </cell>
          <cell r="F83" t="str">
            <v>--------</v>
          </cell>
          <cell r="G83" t="str">
            <v>-------------</v>
          </cell>
          <cell r="H83" t="str">
            <v>--------</v>
          </cell>
          <cell r="I83" t="str">
            <v>-------------</v>
          </cell>
          <cell r="J83" t="str">
            <v>--------</v>
          </cell>
        </row>
        <row r="84">
          <cell r="B84" t="str">
            <v>E. Eur Cermak</v>
          </cell>
          <cell r="C84">
            <v>172651</v>
          </cell>
          <cell r="D84">
            <v>130289</v>
          </cell>
          <cell r="E84">
            <v>42362</v>
          </cell>
          <cell r="F84">
            <v>32.5</v>
          </cell>
          <cell r="G84">
            <v>31559</v>
          </cell>
          <cell r="H84">
            <v>24.2</v>
          </cell>
          <cell r="I84">
            <v>10803</v>
          </cell>
          <cell r="J84">
            <v>8.3000000000000007</v>
          </cell>
        </row>
        <row r="85">
          <cell r="C85" t="str">
            <v>-------------</v>
          </cell>
          <cell r="D85" t="str">
            <v>-------------</v>
          </cell>
          <cell r="E85" t="str">
            <v>-------------</v>
          </cell>
          <cell r="F85" t="str">
            <v>--------</v>
          </cell>
          <cell r="G85" t="str">
            <v>-------------</v>
          </cell>
          <cell r="H85" t="str">
            <v>--------</v>
          </cell>
          <cell r="I85" t="str">
            <v>-------------</v>
          </cell>
          <cell r="J85" t="str">
            <v>--------</v>
          </cell>
        </row>
        <row r="86">
          <cell r="B86" t="str">
            <v>Total Cermak</v>
          </cell>
          <cell r="C86">
            <v>1183028</v>
          </cell>
          <cell r="D86">
            <v>1041170</v>
          </cell>
          <cell r="E86">
            <v>141858</v>
          </cell>
          <cell r="F86">
            <v>13.6</v>
          </cell>
          <cell r="G86">
            <v>78530</v>
          </cell>
          <cell r="H86">
            <v>7.5</v>
          </cell>
          <cell r="I86">
            <v>63328</v>
          </cell>
          <cell r="J86">
            <v>6.1</v>
          </cell>
        </row>
        <row r="88">
          <cell r="B88" t="str">
            <v>3095 Jan-Cil Belgium</v>
          </cell>
          <cell r="C88">
            <v>163977</v>
          </cell>
          <cell r="D88">
            <v>144020</v>
          </cell>
          <cell r="E88">
            <v>19957</v>
          </cell>
          <cell r="F88">
            <v>13.9</v>
          </cell>
          <cell r="G88">
            <v>11343</v>
          </cell>
          <cell r="H88">
            <v>7.9</v>
          </cell>
          <cell r="I88">
            <v>8614</v>
          </cell>
          <cell r="J88">
            <v>6</v>
          </cell>
        </row>
        <row r="89">
          <cell r="B89" t="str">
            <v>3535 Jan-Cil France</v>
          </cell>
          <cell r="C89">
            <v>436063</v>
          </cell>
          <cell r="D89">
            <v>372879</v>
          </cell>
          <cell r="E89">
            <v>63184</v>
          </cell>
          <cell r="F89">
            <v>16.899999999999999</v>
          </cell>
          <cell r="G89">
            <v>40278</v>
          </cell>
          <cell r="H89">
            <v>10.8</v>
          </cell>
          <cell r="I89">
            <v>22906</v>
          </cell>
          <cell r="J89">
            <v>6.1</v>
          </cell>
        </row>
        <row r="90">
          <cell r="B90" t="str">
            <v>4250 Jan-Cil Holland</v>
          </cell>
          <cell r="C90">
            <v>100077</v>
          </cell>
          <cell r="D90">
            <v>91412</v>
          </cell>
          <cell r="E90">
            <v>8665</v>
          </cell>
          <cell r="F90">
            <v>9.5</v>
          </cell>
          <cell r="G90">
            <v>3408</v>
          </cell>
          <cell r="H90">
            <v>3.7</v>
          </cell>
          <cell r="I90">
            <v>5257</v>
          </cell>
          <cell r="J90">
            <v>5.8</v>
          </cell>
        </row>
        <row r="91">
          <cell r="B91" t="str">
            <v>2575 Jan-Cil Portugal</v>
          </cell>
          <cell r="C91">
            <v>60683</v>
          </cell>
          <cell r="D91">
            <v>70168</v>
          </cell>
          <cell r="E91">
            <v>-9485</v>
          </cell>
          <cell r="F91">
            <v>-13.5</v>
          </cell>
          <cell r="G91">
            <v>-12673</v>
          </cell>
          <cell r="H91">
            <v>-18.100000000000001</v>
          </cell>
          <cell r="I91">
            <v>3188</v>
          </cell>
          <cell r="J91">
            <v>4.5</v>
          </cell>
        </row>
        <row r="92">
          <cell r="B92" t="str">
            <v>2605 Jan-Cil Spain</v>
          </cell>
          <cell r="C92">
            <v>248108</v>
          </cell>
          <cell r="D92">
            <v>189664</v>
          </cell>
          <cell r="E92">
            <v>58444</v>
          </cell>
          <cell r="F92">
            <v>30.8</v>
          </cell>
          <cell r="G92">
            <v>45411</v>
          </cell>
          <cell r="H92">
            <v>23.9</v>
          </cell>
          <cell r="I92">
            <v>13033</v>
          </cell>
          <cell r="J92">
            <v>6.9</v>
          </cell>
        </row>
        <row r="93">
          <cell r="B93" t="str">
            <v>2725 Jan-Cil UK</v>
          </cell>
          <cell r="C93">
            <v>235203</v>
          </cell>
          <cell r="D93">
            <v>203746</v>
          </cell>
          <cell r="E93">
            <v>31457</v>
          </cell>
          <cell r="F93">
            <v>15.4</v>
          </cell>
          <cell r="G93">
            <v>21844</v>
          </cell>
          <cell r="H93">
            <v>10.7</v>
          </cell>
          <cell r="I93">
            <v>9613</v>
          </cell>
          <cell r="J93">
            <v>4.7</v>
          </cell>
        </row>
        <row r="94">
          <cell r="C94" t="str">
            <v>-------------</v>
          </cell>
          <cell r="D94" t="str">
            <v>-------------</v>
          </cell>
          <cell r="E94" t="str">
            <v>-------------</v>
          </cell>
          <cell r="F94" t="str">
            <v>--------</v>
          </cell>
          <cell r="G94" t="str">
            <v>-------------</v>
          </cell>
          <cell r="H94" t="str">
            <v>--------</v>
          </cell>
          <cell r="I94" t="str">
            <v>-------------</v>
          </cell>
          <cell r="J94" t="str">
            <v>--------</v>
          </cell>
        </row>
        <row r="95">
          <cell r="B95" t="str">
            <v>W. Eur Verbeeck</v>
          </cell>
          <cell r="C95">
            <v>1244111</v>
          </cell>
          <cell r="D95">
            <v>1071889</v>
          </cell>
          <cell r="E95">
            <v>172222</v>
          </cell>
          <cell r="F95">
            <v>16.100000000000001</v>
          </cell>
          <cell r="G95">
            <v>109612</v>
          </cell>
          <cell r="H95">
            <v>10.199999999999999</v>
          </cell>
          <cell r="I95">
            <v>62610</v>
          </cell>
          <cell r="J95">
            <v>5.8</v>
          </cell>
        </row>
        <row r="97">
          <cell r="B97" t="str">
            <v>3507 Jan-Cil Egypt</v>
          </cell>
          <cell r="C97">
            <v>6857</v>
          </cell>
          <cell r="D97">
            <v>7735</v>
          </cell>
          <cell r="E97">
            <v>-878</v>
          </cell>
          <cell r="F97">
            <v>-11.4</v>
          </cell>
          <cell r="G97">
            <v>112</v>
          </cell>
          <cell r="H97">
            <v>1.4</v>
          </cell>
          <cell r="I97">
            <v>-990</v>
          </cell>
          <cell r="J97">
            <v>-12.8</v>
          </cell>
        </row>
        <row r="98">
          <cell r="B98" t="str">
            <v>4967 Jan-Cil Israel</v>
          </cell>
          <cell r="C98">
            <v>11196</v>
          </cell>
          <cell r="D98">
            <v>12410</v>
          </cell>
          <cell r="E98">
            <v>-1214</v>
          </cell>
          <cell r="F98">
            <v>-9.8000000000000007</v>
          </cell>
          <cell r="G98">
            <v>164</v>
          </cell>
          <cell r="H98">
            <v>1.3</v>
          </cell>
          <cell r="I98">
            <v>-1378</v>
          </cell>
          <cell r="J98">
            <v>-11.1</v>
          </cell>
        </row>
        <row r="99">
          <cell r="B99" t="str">
            <v>4720 Jan-Cil ME/W Africa</v>
          </cell>
          <cell r="C99">
            <v>149072</v>
          </cell>
          <cell r="D99">
            <v>120408</v>
          </cell>
          <cell r="E99">
            <v>28664</v>
          </cell>
          <cell r="F99">
            <v>23.8</v>
          </cell>
          <cell r="G99">
            <v>20833</v>
          </cell>
          <cell r="H99">
            <v>17.3</v>
          </cell>
          <cell r="I99">
            <v>7831</v>
          </cell>
          <cell r="J99">
            <v>6.5</v>
          </cell>
        </row>
        <row r="100">
          <cell r="B100" t="str">
            <v>2547 Jan-Cil Pakistan</v>
          </cell>
          <cell r="C100">
            <v>8064</v>
          </cell>
          <cell r="D100">
            <v>7154</v>
          </cell>
          <cell r="E100">
            <v>910</v>
          </cell>
          <cell r="F100">
            <v>12.7</v>
          </cell>
          <cell r="G100">
            <v>666</v>
          </cell>
          <cell r="H100">
            <v>9.3000000000000007</v>
          </cell>
          <cell r="I100">
            <v>244</v>
          </cell>
          <cell r="J100">
            <v>3.4</v>
          </cell>
        </row>
        <row r="101">
          <cell r="B101" t="str">
            <v>4510 Jan-Cil So. Africa</v>
          </cell>
          <cell r="C101">
            <v>30304</v>
          </cell>
          <cell r="D101">
            <v>33368</v>
          </cell>
          <cell r="E101">
            <v>-3064</v>
          </cell>
          <cell r="F101">
            <v>-9.1999999999999993</v>
          </cell>
          <cell r="G101">
            <v>4090</v>
          </cell>
          <cell r="H101">
            <v>12.3</v>
          </cell>
          <cell r="I101">
            <v>-7154</v>
          </cell>
          <cell r="J101">
            <v>-21.4</v>
          </cell>
        </row>
        <row r="102">
          <cell r="B102" t="str">
            <v>2697 Jan-Cil Turkey</v>
          </cell>
          <cell r="C102">
            <v>18290</v>
          </cell>
          <cell r="D102">
            <v>16263</v>
          </cell>
          <cell r="E102">
            <v>2027</v>
          </cell>
          <cell r="F102">
            <v>12.5</v>
          </cell>
          <cell r="G102">
            <v>2027</v>
          </cell>
          <cell r="H102">
            <v>12.5</v>
          </cell>
          <cell r="I102" t="str">
            <v>-</v>
          </cell>
          <cell r="J102" t="str">
            <v>-</v>
          </cell>
        </row>
        <row r="103">
          <cell r="C103" t="str">
            <v>-------------</v>
          </cell>
          <cell r="D103" t="str">
            <v>-------------</v>
          </cell>
          <cell r="E103" t="str">
            <v>-------------</v>
          </cell>
          <cell r="F103" t="str">
            <v>--------</v>
          </cell>
          <cell r="G103" t="str">
            <v>-------------</v>
          </cell>
          <cell r="H103" t="str">
            <v>--------</v>
          </cell>
          <cell r="I103" t="str">
            <v>-------------</v>
          </cell>
          <cell r="J103" t="str">
            <v>--------</v>
          </cell>
        </row>
        <row r="104">
          <cell r="B104" t="str">
            <v>MEWAfr Verbeeck</v>
          </cell>
          <cell r="C104">
            <v>223783</v>
          </cell>
          <cell r="D104">
            <v>197338</v>
          </cell>
          <cell r="E104">
            <v>26445</v>
          </cell>
          <cell r="F104">
            <v>13.4</v>
          </cell>
          <cell r="G104">
            <v>27893</v>
          </cell>
          <cell r="H104">
            <v>14.1</v>
          </cell>
          <cell r="I104">
            <v>-1448</v>
          </cell>
          <cell r="J104">
            <v>-0.7</v>
          </cell>
        </row>
        <row r="105">
          <cell r="C105" t="str">
            <v>-------------</v>
          </cell>
          <cell r="D105" t="str">
            <v>-------------</v>
          </cell>
          <cell r="E105" t="str">
            <v>-------------</v>
          </cell>
          <cell r="F105" t="str">
            <v>--------</v>
          </cell>
          <cell r="G105" t="str">
            <v>-------------</v>
          </cell>
          <cell r="H105" t="str">
            <v>--------</v>
          </cell>
          <cell r="I105" t="str">
            <v>-------------</v>
          </cell>
          <cell r="J105" t="str">
            <v>--------</v>
          </cell>
        </row>
        <row r="106">
          <cell r="B106" t="str">
            <v>Total Verbeeck</v>
          </cell>
          <cell r="C106">
            <v>1467894</v>
          </cell>
          <cell r="D106">
            <v>1269227</v>
          </cell>
          <cell r="E106">
            <v>198667</v>
          </cell>
          <cell r="F106">
            <v>15.7</v>
          </cell>
          <cell r="G106">
            <v>137504</v>
          </cell>
          <cell r="H106">
            <v>10.8</v>
          </cell>
          <cell r="I106">
            <v>61163</v>
          </cell>
          <cell r="J106">
            <v>4.8</v>
          </cell>
        </row>
        <row r="107">
          <cell r="C107" t="str">
            <v>-------------</v>
          </cell>
          <cell r="D107" t="str">
            <v>-------------</v>
          </cell>
          <cell r="E107" t="str">
            <v>-------------</v>
          </cell>
          <cell r="F107" t="str">
            <v>--------</v>
          </cell>
          <cell r="G107" t="str">
            <v>-------------</v>
          </cell>
          <cell r="H107" t="str">
            <v>--------</v>
          </cell>
          <cell r="I107" t="str">
            <v>-------------</v>
          </cell>
          <cell r="J107" t="str">
            <v>--------</v>
          </cell>
        </row>
        <row r="108">
          <cell r="B108" t="str">
            <v>Total Norton</v>
          </cell>
          <cell r="C108">
            <v>2650922</v>
          </cell>
          <cell r="D108">
            <v>2310397</v>
          </cell>
          <cell r="E108">
            <v>340525</v>
          </cell>
          <cell r="F108">
            <v>14.7</v>
          </cell>
          <cell r="G108">
            <v>216034</v>
          </cell>
          <cell r="H108">
            <v>9.4</v>
          </cell>
          <cell r="I108">
            <v>124491</v>
          </cell>
          <cell r="J108">
            <v>5.4</v>
          </cell>
        </row>
        <row r="111">
          <cell r="D111" t="str">
            <v>J &amp; J Financia</v>
          </cell>
          <cell r="E111" t="str">
            <v>l Management R</v>
          </cell>
          <cell r="F111" t="str">
            <v>eporting</v>
          </cell>
          <cell r="G111" t="str">
            <v>System</v>
          </cell>
          <cell r="J111" t="str">
            <v>PAGE         3</v>
          </cell>
        </row>
        <row r="112">
          <cell r="D112" t="str">
            <v>Perfor</v>
          </cell>
          <cell r="E112" t="str">
            <v>mance Analysis</v>
          </cell>
          <cell r="F112" t="str">
            <v>Routine</v>
          </cell>
          <cell r="J112" t="str">
            <v>REPORT CC00160A</v>
          </cell>
        </row>
        <row r="113">
          <cell r="C113" t="str">
            <v>O</v>
          </cell>
          <cell r="D113" t="str">
            <v>ption 10 - 2000</v>
          </cell>
          <cell r="E113" t="str">
            <v>00 Net Trade S</v>
          </cell>
          <cell r="F113" t="str">
            <v>ales (Ex</v>
          </cell>
          <cell r="G113" t="str">
            <v>Interco)</v>
          </cell>
          <cell r="J113">
            <v>37620.497916666667</v>
          </cell>
        </row>
        <row r="114">
          <cell r="D114" t="str">
            <v>DEC 2002 Act</v>
          </cell>
          <cell r="E114" t="str">
            <v>ual vs      DE</v>
          </cell>
          <cell r="F114" t="str">
            <v>C 2001 A</v>
          </cell>
          <cell r="G114" t="str">
            <v>ctual</v>
          </cell>
        </row>
        <row r="115">
          <cell r="D115" t="str">
            <v>52 Weeks</v>
          </cell>
          <cell r="E115" t="str">
            <v>Ending Decembe</v>
          </cell>
          <cell r="F115" t="str">
            <v>r 29, 20</v>
          </cell>
          <cell r="G115">
            <v>2</v>
          </cell>
        </row>
        <row r="117">
          <cell r="C117" t="str">
            <v>Current</v>
          </cell>
          <cell r="D117" t="str">
            <v>Prior</v>
          </cell>
          <cell r="E117" t="e">
            <v>#NAME?</v>
          </cell>
          <cell r="F117" t="str">
            <v>ge------</v>
          </cell>
          <cell r="G117" t="e">
            <v>#NAME?</v>
          </cell>
          <cell r="H117" t="str">
            <v>s--------</v>
          </cell>
          <cell r="I117" t="e">
            <v>#NAME?</v>
          </cell>
          <cell r="J117" t="str">
            <v>y--------</v>
          </cell>
        </row>
        <row r="118">
          <cell r="C118" t="str">
            <v>Period</v>
          </cell>
          <cell r="D118" t="str">
            <v>Period</v>
          </cell>
          <cell r="E118" t="str">
            <v>Amount</v>
          </cell>
          <cell r="F118" t="str">
            <v>%</v>
          </cell>
          <cell r="G118" t="str">
            <v>Amount</v>
          </cell>
          <cell r="H118" t="str">
            <v>%</v>
          </cell>
          <cell r="I118" t="str">
            <v>Amount</v>
          </cell>
          <cell r="J118" t="str">
            <v>%</v>
          </cell>
        </row>
        <row r="119">
          <cell r="C119" t="str">
            <v>-------------</v>
          </cell>
          <cell r="D119" t="str">
            <v>-------------</v>
          </cell>
          <cell r="E119" t="str">
            <v>-------------</v>
          </cell>
          <cell r="F119" t="str">
            <v>--------</v>
          </cell>
          <cell r="G119" t="str">
            <v>-------------</v>
          </cell>
          <cell r="H119" t="str">
            <v>--------</v>
          </cell>
          <cell r="I119" t="str">
            <v>-------------</v>
          </cell>
          <cell r="J119" t="str">
            <v>--------</v>
          </cell>
        </row>
        <row r="121">
          <cell r="B121" t="str">
            <v>2860 Jan-Cil Argentina</v>
          </cell>
          <cell r="C121">
            <v>17720</v>
          </cell>
          <cell r="D121">
            <v>45901</v>
          </cell>
          <cell r="E121">
            <v>-28181</v>
          </cell>
          <cell r="F121">
            <v>-61.4</v>
          </cell>
          <cell r="G121">
            <v>1339</v>
          </cell>
          <cell r="H121">
            <v>2.9</v>
          </cell>
          <cell r="I121">
            <v>-29520</v>
          </cell>
          <cell r="J121">
            <v>-64.3</v>
          </cell>
        </row>
        <row r="122">
          <cell r="B122" t="str">
            <v>3160 Jan-Cil Brazil</v>
          </cell>
          <cell r="C122">
            <v>100016</v>
          </cell>
          <cell r="D122">
            <v>112630</v>
          </cell>
          <cell r="E122">
            <v>-12614</v>
          </cell>
          <cell r="F122">
            <v>-11.2</v>
          </cell>
          <cell r="G122">
            <v>8469</v>
          </cell>
          <cell r="H122">
            <v>7.5</v>
          </cell>
          <cell r="I122">
            <v>-21083</v>
          </cell>
          <cell r="J122">
            <v>-18.7</v>
          </cell>
        </row>
        <row r="123">
          <cell r="B123" t="str">
            <v>2117 Jan-Cil Colombia</v>
          </cell>
          <cell r="C123" t="str">
            <v>--</v>
          </cell>
          <cell r="D123">
            <v>11040</v>
          </cell>
          <cell r="E123">
            <v>-11040</v>
          </cell>
          <cell r="F123">
            <v>-100</v>
          </cell>
          <cell r="G123">
            <v>-11040</v>
          </cell>
          <cell r="H123">
            <v>-100</v>
          </cell>
          <cell r="I123" t="str">
            <v>-</v>
          </cell>
          <cell r="J123" t="str">
            <v>-</v>
          </cell>
        </row>
        <row r="124">
          <cell r="B124" t="str">
            <v>2490 Janssen Cilag Mexico</v>
          </cell>
          <cell r="C124">
            <v>239976</v>
          </cell>
          <cell r="D124">
            <v>224505</v>
          </cell>
          <cell r="E124">
            <v>15471</v>
          </cell>
          <cell r="F124">
            <v>6.9</v>
          </cell>
          <cell r="G124">
            <v>22936</v>
          </cell>
          <cell r="H124">
            <v>10.199999999999999</v>
          </cell>
          <cell r="I124">
            <v>-7465</v>
          </cell>
          <cell r="J124">
            <v>-3.3</v>
          </cell>
        </row>
        <row r="125">
          <cell r="B125" t="str">
            <v>5252 Jan-Cil Venezuela</v>
          </cell>
          <cell r="C125">
            <v>18830</v>
          </cell>
          <cell r="D125">
            <v>20956</v>
          </cell>
          <cell r="E125">
            <v>-2126</v>
          </cell>
          <cell r="F125">
            <v>-10.1</v>
          </cell>
          <cell r="G125">
            <v>-2126</v>
          </cell>
          <cell r="H125">
            <v>-10.1</v>
          </cell>
          <cell r="I125" t="str">
            <v>-</v>
          </cell>
          <cell r="J125" t="str">
            <v>-</v>
          </cell>
        </row>
        <row r="126">
          <cell r="C126" t="str">
            <v>-------------</v>
          </cell>
          <cell r="D126" t="str">
            <v>-------------</v>
          </cell>
          <cell r="E126" t="str">
            <v>-------------</v>
          </cell>
          <cell r="F126" t="str">
            <v>--------</v>
          </cell>
          <cell r="G126" t="str">
            <v>-------------</v>
          </cell>
          <cell r="H126" t="str">
            <v>--------</v>
          </cell>
          <cell r="I126" t="str">
            <v>-------------</v>
          </cell>
          <cell r="J126" t="str">
            <v>--------</v>
          </cell>
        </row>
        <row r="127">
          <cell r="B127" t="str">
            <v>Total Latin Am.</v>
          </cell>
          <cell r="C127">
            <v>376542</v>
          </cell>
          <cell r="D127">
            <v>415032</v>
          </cell>
          <cell r="E127">
            <v>-38490</v>
          </cell>
          <cell r="F127">
            <v>-9.3000000000000007</v>
          </cell>
          <cell r="G127">
            <v>19578</v>
          </cell>
          <cell r="H127">
            <v>4.7</v>
          </cell>
          <cell r="I127">
            <v>-58068</v>
          </cell>
          <cell r="J127">
            <v>-14</v>
          </cell>
        </row>
        <row r="129">
          <cell r="B129" t="str">
            <v>2380 Janssen Pharmaceutical</v>
          </cell>
          <cell r="C129" t="str">
            <v>KK      418,476</v>
          </cell>
          <cell r="D129">
            <v>340690</v>
          </cell>
          <cell r="E129">
            <v>77786</v>
          </cell>
          <cell r="F129">
            <v>22.8</v>
          </cell>
          <cell r="G129">
            <v>91385</v>
          </cell>
          <cell r="H129">
            <v>26.8</v>
          </cell>
          <cell r="I129">
            <v>-13599</v>
          </cell>
          <cell r="J129">
            <v>-4</v>
          </cell>
        </row>
        <row r="130">
          <cell r="B130" t="str">
            <v>2400 Jan-Cil K.K. Japan</v>
          </cell>
          <cell r="C130" t="str">
            <v>--</v>
          </cell>
          <cell r="D130" t="str">
            <v>--</v>
          </cell>
          <cell r="E130" t="str">
            <v>-</v>
          </cell>
          <cell r="F130" t="str">
            <v>-</v>
          </cell>
          <cell r="G130" t="str">
            <v>-</v>
          </cell>
          <cell r="H130" t="str">
            <v>-</v>
          </cell>
          <cell r="I130" t="str">
            <v>-</v>
          </cell>
          <cell r="J130" t="str">
            <v>-</v>
          </cell>
        </row>
        <row r="131">
          <cell r="C131" t="str">
            <v>-------------</v>
          </cell>
          <cell r="D131" t="str">
            <v>-------------</v>
          </cell>
          <cell r="E131" t="str">
            <v>-------------</v>
          </cell>
          <cell r="F131" t="str">
            <v>--------</v>
          </cell>
          <cell r="G131" t="str">
            <v>-------------</v>
          </cell>
          <cell r="H131" t="str">
            <v>--------</v>
          </cell>
          <cell r="I131" t="str">
            <v>-------------</v>
          </cell>
          <cell r="J131" t="str">
            <v>--------</v>
          </cell>
        </row>
        <row r="132">
          <cell r="B132" t="str">
            <v>Total Japan</v>
          </cell>
          <cell r="C132">
            <v>418476</v>
          </cell>
          <cell r="D132">
            <v>340690</v>
          </cell>
          <cell r="E132">
            <v>77786</v>
          </cell>
          <cell r="F132">
            <v>22.8</v>
          </cell>
          <cell r="G132">
            <v>91385</v>
          </cell>
          <cell r="H132">
            <v>26.8</v>
          </cell>
          <cell r="I132">
            <v>-13599</v>
          </cell>
          <cell r="J132">
            <v>-4</v>
          </cell>
        </row>
        <row r="134">
          <cell r="B134" t="str">
            <v>3450 Janssen China</v>
          </cell>
          <cell r="C134">
            <v>275332</v>
          </cell>
          <cell r="D134">
            <v>243272</v>
          </cell>
          <cell r="E134">
            <v>32060</v>
          </cell>
          <cell r="F134">
            <v>13.2</v>
          </cell>
          <cell r="G134">
            <v>32056</v>
          </cell>
          <cell r="H134">
            <v>13.2</v>
          </cell>
          <cell r="I134">
            <v>4</v>
          </cell>
          <cell r="J134" t="str">
            <v>-</v>
          </cell>
        </row>
        <row r="135">
          <cell r="B135" t="str">
            <v>2010 Jan-Cil Australia</v>
          </cell>
          <cell r="C135">
            <v>102198</v>
          </cell>
          <cell r="D135">
            <v>88699</v>
          </cell>
          <cell r="E135">
            <v>13499</v>
          </cell>
          <cell r="F135">
            <v>15.2</v>
          </cell>
          <cell r="G135">
            <v>8355</v>
          </cell>
          <cell r="H135">
            <v>9.4</v>
          </cell>
          <cell r="I135">
            <v>5144</v>
          </cell>
          <cell r="J135">
            <v>5.8</v>
          </cell>
        </row>
        <row r="136">
          <cell r="B136" t="str">
            <v>3840 Jan-Cil Hong Kong</v>
          </cell>
          <cell r="C136">
            <v>10812</v>
          </cell>
          <cell r="D136">
            <v>10872</v>
          </cell>
          <cell r="E136">
            <v>-60</v>
          </cell>
          <cell r="F136">
            <v>-0.6</v>
          </cell>
          <cell r="G136">
            <v>-59</v>
          </cell>
          <cell r="H136">
            <v>-0.5</v>
          </cell>
          <cell r="I136">
            <v>-1</v>
          </cell>
          <cell r="J136" t="str">
            <v>-</v>
          </cell>
        </row>
        <row r="137">
          <cell r="B137" t="str">
            <v>3873 Jan-Cil India</v>
          </cell>
          <cell r="C137">
            <v>22464</v>
          </cell>
          <cell r="D137">
            <v>25305</v>
          </cell>
          <cell r="E137">
            <v>-2841</v>
          </cell>
          <cell r="F137">
            <v>-11.2</v>
          </cell>
          <cell r="G137">
            <v>-2188</v>
          </cell>
          <cell r="H137">
            <v>-8.6</v>
          </cell>
          <cell r="I137">
            <v>-653</v>
          </cell>
          <cell r="J137">
            <v>-2.6</v>
          </cell>
        </row>
        <row r="138">
          <cell r="B138" t="str">
            <v>2440 Jan-Cil Korea</v>
          </cell>
          <cell r="C138">
            <v>103664</v>
          </cell>
          <cell r="D138">
            <v>87547</v>
          </cell>
          <cell r="E138">
            <v>16117</v>
          </cell>
          <cell r="F138">
            <v>18.399999999999999</v>
          </cell>
          <cell r="G138">
            <v>12546</v>
          </cell>
          <cell r="H138">
            <v>14.3</v>
          </cell>
          <cell r="I138">
            <v>3571</v>
          </cell>
          <cell r="J138">
            <v>4.0999999999999996</v>
          </cell>
        </row>
        <row r="139">
          <cell r="B139" t="str">
            <v>4350 Jan-Cil Philippines</v>
          </cell>
          <cell r="C139">
            <v>17653</v>
          </cell>
          <cell r="D139">
            <v>16649</v>
          </cell>
          <cell r="E139">
            <v>1004</v>
          </cell>
          <cell r="F139">
            <v>6</v>
          </cell>
          <cell r="G139">
            <v>1268</v>
          </cell>
          <cell r="H139">
            <v>7.6</v>
          </cell>
          <cell r="I139">
            <v>-264</v>
          </cell>
          <cell r="J139">
            <v>-1.6</v>
          </cell>
        </row>
        <row r="140">
          <cell r="B140" t="str">
            <v>3880 Jan-Cil S.M.</v>
          </cell>
          <cell r="C140">
            <v>22207</v>
          </cell>
          <cell r="D140">
            <v>19921</v>
          </cell>
          <cell r="E140">
            <v>2286</v>
          </cell>
          <cell r="F140">
            <v>11.5</v>
          </cell>
          <cell r="G140">
            <v>2303</v>
          </cell>
          <cell r="H140">
            <v>11.6</v>
          </cell>
          <cell r="I140">
            <v>-17</v>
          </cell>
          <cell r="J140">
            <v>-0.1</v>
          </cell>
        </row>
        <row r="141">
          <cell r="B141" t="str">
            <v>3885 Jan-Cil Indonesia</v>
          </cell>
          <cell r="C141">
            <v>11085</v>
          </cell>
          <cell r="D141">
            <v>7881</v>
          </cell>
          <cell r="E141">
            <v>3204</v>
          </cell>
          <cell r="F141">
            <v>40.700000000000003</v>
          </cell>
          <cell r="G141">
            <v>2272</v>
          </cell>
          <cell r="H141">
            <v>28.8</v>
          </cell>
          <cell r="I141">
            <v>932</v>
          </cell>
          <cell r="J141">
            <v>11.8</v>
          </cell>
        </row>
        <row r="142">
          <cell r="B142" t="str">
            <v>4900 Jan-Cil Taiwan</v>
          </cell>
          <cell r="C142">
            <v>35947</v>
          </cell>
          <cell r="D142">
            <v>35623</v>
          </cell>
          <cell r="E142">
            <v>324</v>
          </cell>
          <cell r="F142">
            <v>0.9</v>
          </cell>
          <cell r="G142">
            <v>1110</v>
          </cell>
          <cell r="H142">
            <v>3.1</v>
          </cell>
          <cell r="I142">
            <v>-786</v>
          </cell>
          <cell r="J142">
            <v>-2.2000000000000002</v>
          </cell>
        </row>
        <row r="143">
          <cell r="B143" t="str">
            <v>2670 Jan-Cil Thailand</v>
          </cell>
          <cell r="C143">
            <v>30410</v>
          </cell>
          <cell r="D143">
            <v>27099</v>
          </cell>
          <cell r="E143">
            <v>3311</v>
          </cell>
          <cell r="F143">
            <v>12.2</v>
          </cell>
          <cell r="G143">
            <v>2345</v>
          </cell>
          <cell r="H143">
            <v>8.6999999999999993</v>
          </cell>
          <cell r="I143">
            <v>966</v>
          </cell>
          <cell r="J143">
            <v>3.6</v>
          </cell>
        </row>
        <row r="144">
          <cell r="C144" t="str">
            <v>-------------</v>
          </cell>
          <cell r="D144" t="str">
            <v>-------------</v>
          </cell>
          <cell r="E144" t="str">
            <v>-------------</v>
          </cell>
          <cell r="F144" t="str">
            <v>--------</v>
          </cell>
          <cell r="G144" t="str">
            <v>-------------</v>
          </cell>
          <cell r="H144" t="str">
            <v>--------</v>
          </cell>
          <cell r="I144" t="str">
            <v>-------------</v>
          </cell>
          <cell r="J144" t="str">
            <v>--------</v>
          </cell>
        </row>
        <row r="145">
          <cell r="B145" t="str">
            <v>Asia/Pac Chang</v>
          </cell>
          <cell r="C145">
            <v>631772</v>
          </cell>
          <cell r="D145">
            <v>562868</v>
          </cell>
          <cell r="E145">
            <v>68904</v>
          </cell>
          <cell r="F145">
            <v>12.2</v>
          </cell>
          <cell r="G145">
            <v>60007</v>
          </cell>
          <cell r="H145">
            <v>10.7</v>
          </cell>
          <cell r="I145">
            <v>8897</v>
          </cell>
          <cell r="J145">
            <v>1.6</v>
          </cell>
        </row>
        <row r="146">
          <cell r="C146" t="str">
            <v>-------------</v>
          </cell>
          <cell r="D146" t="str">
            <v>-------------</v>
          </cell>
          <cell r="E146" t="str">
            <v>-------------</v>
          </cell>
          <cell r="F146" t="str">
            <v>--------</v>
          </cell>
          <cell r="G146" t="str">
            <v>-------------</v>
          </cell>
          <cell r="H146" t="str">
            <v>--------</v>
          </cell>
          <cell r="I146" t="str">
            <v>-------------</v>
          </cell>
          <cell r="J146" t="str">
            <v>--------</v>
          </cell>
        </row>
        <row r="147">
          <cell r="B147" t="str">
            <v>Total Asia/Pacific</v>
          </cell>
          <cell r="C147">
            <v>1050248</v>
          </cell>
          <cell r="D147">
            <v>903558</v>
          </cell>
          <cell r="E147">
            <v>146690</v>
          </cell>
          <cell r="F147">
            <v>16.2</v>
          </cell>
          <cell r="G147">
            <v>151392</v>
          </cell>
          <cell r="H147">
            <v>16.8</v>
          </cell>
          <cell r="I147">
            <v>-4702</v>
          </cell>
          <cell r="J147">
            <v>-0.5</v>
          </cell>
        </row>
        <row r="148">
          <cell r="C148" t="str">
            <v>-------------</v>
          </cell>
          <cell r="D148" t="str">
            <v>-------------</v>
          </cell>
          <cell r="E148" t="str">
            <v>-------------</v>
          </cell>
          <cell r="F148" t="str">
            <v>--------</v>
          </cell>
          <cell r="G148" t="str">
            <v>-------------</v>
          </cell>
          <cell r="H148" t="str">
            <v>--------</v>
          </cell>
          <cell r="I148" t="str">
            <v>-------------</v>
          </cell>
          <cell r="J148" t="str">
            <v>--------</v>
          </cell>
        </row>
        <row r="149">
          <cell r="B149" t="str">
            <v>Total Sartarelli</v>
          </cell>
          <cell r="C149">
            <v>1426790</v>
          </cell>
          <cell r="D149">
            <v>1318590</v>
          </cell>
          <cell r="E149">
            <v>108200</v>
          </cell>
          <cell r="F149">
            <v>8.1999999999999993</v>
          </cell>
          <cell r="G149">
            <v>170970</v>
          </cell>
          <cell r="H149">
            <v>13</v>
          </cell>
          <cell r="I149">
            <v>-62770</v>
          </cell>
          <cell r="J149">
            <v>-4.8</v>
          </cell>
        </row>
        <row r="151">
          <cell r="B151" t="str">
            <v>1960 PGSM USA</v>
          </cell>
          <cell r="C151" t="str">
            <v>--</v>
          </cell>
          <cell r="D151" t="str">
            <v>--</v>
          </cell>
          <cell r="E151" t="str">
            <v>-</v>
          </cell>
          <cell r="F151" t="str">
            <v>-</v>
          </cell>
          <cell r="G151" t="str">
            <v>-</v>
          </cell>
          <cell r="H151" t="str">
            <v>-</v>
          </cell>
          <cell r="I151" t="str">
            <v>-</v>
          </cell>
          <cell r="J151" t="str">
            <v>-</v>
          </cell>
        </row>
        <row r="152">
          <cell r="B152" t="str">
            <v>3091 PGSM Beerse</v>
          </cell>
          <cell r="C152" t="str">
            <v>--</v>
          </cell>
          <cell r="D152" t="str">
            <v>--</v>
          </cell>
          <cell r="E152" t="str">
            <v>-</v>
          </cell>
          <cell r="F152" t="str">
            <v>-</v>
          </cell>
          <cell r="G152" t="str">
            <v>-</v>
          </cell>
          <cell r="H152" t="str">
            <v>-</v>
          </cell>
          <cell r="I152" t="str">
            <v>-</v>
          </cell>
          <cell r="J152" t="str">
            <v>-</v>
          </cell>
        </row>
        <row r="153">
          <cell r="C153" t="str">
            <v>-------------</v>
          </cell>
          <cell r="D153" t="str">
            <v>-------------</v>
          </cell>
          <cell r="E153" t="str">
            <v>-------------</v>
          </cell>
          <cell r="F153" t="str">
            <v>--------</v>
          </cell>
          <cell r="G153" t="str">
            <v>-------------</v>
          </cell>
          <cell r="H153" t="str">
            <v>--------</v>
          </cell>
          <cell r="I153" t="str">
            <v>-------------</v>
          </cell>
          <cell r="J153" t="str">
            <v>--------</v>
          </cell>
        </row>
        <row r="154">
          <cell r="B154" t="str">
            <v>PGSM-Wemlinger</v>
          </cell>
          <cell r="E154" t="str">
            <v>-</v>
          </cell>
          <cell r="F154" t="str">
            <v>-</v>
          </cell>
          <cell r="G154" t="str">
            <v>-</v>
          </cell>
          <cell r="H154" t="str">
            <v>-</v>
          </cell>
          <cell r="I154" t="str">
            <v>-</v>
          </cell>
          <cell r="J154" t="str">
            <v>-</v>
          </cell>
        </row>
        <row r="156">
          <cell r="B156" t="str">
            <v>3090 Janssen Belgium</v>
          </cell>
          <cell r="C156">
            <v>108817</v>
          </cell>
          <cell r="D156">
            <v>97075</v>
          </cell>
          <cell r="E156">
            <v>11742</v>
          </cell>
          <cell r="F156">
            <v>12.1</v>
          </cell>
          <cell r="G156">
            <v>6026</v>
          </cell>
          <cell r="H156">
            <v>6.2</v>
          </cell>
          <cell r="I156">
            <v>5716</v>
          </cell>
          <cell r="J156">
            <v>5.9</v>
          </cell>
        </row>
        <row r="157">
          <cell r="B157" t="str">
            <v>1157 Beerse Alza</v>
          </cell>
          <cell r="C157" t="str">
            <v>--</v>
          </cell>
          <cell r="D157" t="str">
            <v>--</v>
          </cell>
          <cell r="E157" t="str">
            <v>-</v>
          </cell>
          <cell r="F157" t="str">
            <v>-</v>
          </cell>
          <cell r="G157" t="str">
            <v>-</v>
          </cell>
          <cell r="H157" t="str">
            <v>-</v>
          </cell>
          <cell r="I157" t="str">
            <v>-</v>
          </cell>
          <cell r="J157" t="str">
            <v>-</v>
          </cell>
        </row>
        <row r="158">
          <cell r="C158" t="str">
            <v>-------------</v>
          </cell>
          <cell r="D158" t="str">
            <v>-------------</v>
          </cell>
          <cell r="E158" t="str">
            <v>-------------</v>
          </cell>
          <cell r="F158" t="str">
            <v>--------</v>
          </cell>
          <cell r="G158" t="str">
            <v>-------------</v>
          </cell>
          <cell r="H158" t="str">
            <v>--------</v>
          </cell>
          <cell r="I158" t="str">
            <v>-------------</v>
          </cell>
          <cell r="J158" t="str">
            <v>--------</v>
          </cell>
        </row>
        <row r="159">
          <cell r="B159" t="str">
            <v>Tot Jans Beerse</v>
          </cell>
          <cell r="C159">
            <v>108817</v>
          </cell>
          <cell r="D159">
            <v>97075</v>
          </cell>
          <cell r="E159">
            <v>11742</v>
          </cell>
          <cell r="F159">
            <v>12.1</v>
          </cell>
          <cell r="G159">
            <v>6026</v>
          </cell>
          <cell r="H159">
            <v>6.2</v>
          </cell>
          <cell r="I159">
            <v>5716</v>
          </cell>
          <cell r="J159">
            <v>5.9</v>
          </cell>
        </row>
        <row r="162">
          <cell r="D162" t="str">
            <v>J &amp; J Financia</v>
          </cell>
          <cell r="E162" t="str">
            <v>l Management R</v>
          </cell>
          <cell r="F162" t="str">
            <v>eporting</v>
          </cell>
          <cell r="G162" t="str">
            <v>System</v>
          </cell>
          <cell r="J162" t="str">
            <v>PAGE         4</v>
          </cell>
        </row>
        <row r="163">
          <cell r="D163" t="str">
            <v>Perfor</v>
          </cell>
          <cell r="E163" t="str">
            <v>mance Analysis</v>
          </cell>
          <cell r="F163" t="str">
            <v>Routine</v>
          </cell>
          <cell r="J163" t="str">
            <v>REPORT CC00160A</v>
          </cell>
        </row>
        <row r="164">
          <cell r="C164" t="str">
            <v>O</v>
          </cell>
          <cell r="D164" t="str">
            <v>ption 10 - 2000</v>
          </cell>
          <cell r="E164" t="str">
            <v>00 Net Trade S</v>
          </cell>
          <cell r="F164" t="str">
            <v>ales (Ex</v>
          </cell>
          <cell r="G164" t="str">
            <v>Interco)</v>
          </cell>
          <cell r="J164">
            <v>37620.497916666667</v>
          </cell>
        </row>
        <row r="165">
          <cell r="D165" t="str">
            <v>DEC 2002 Act</v>
          </cell>
          <cell r="E165" t="str">
            <v>ual vs      DE</v>
          </cell>
          <cell r="F165" t="str">
            <v>C 2001 A</v>
          </cell>
          <cell r="G165" t="str">
            <v>ctual</v>
          </cell>
        </row>
        <row r="166">
          <cell r="D166" t="str">
            <v>52 Weeks</v>
          </cell>
          <cell r="E166" t="str">
            <v>Ending Decembe</v>
          </cell>
          <cell r="F166" t="str">
            <v>r 29, 20</v>
          </cell>
          <cell r="G166">
            <v>2</v>
          </cell>
        </row>
        <row r="168">
          <cell r="C168" t="str">
            <v>Current</v>
          </cell>
          <cell r="D168" t="str">
            <v>Prior</v>
          </cell>
          <cell r="E168" t="e">
            <v>#NAME?</v>
          </cell>
          <cell r="F168" t="str">
            <v>ge------</v>
          </cell>
          <cell r="G168" t="e">
            <v>#NAME?</v>
          </cell>
          <cell r="H168" t="str">
            <v>s--------</v>
          </cell>
          <cell r="I168" t="e">
            <v>#NAME?</v>
          </cell>
          <cell r="J168" t="str">
            <v>y--------</v>
          </cell>
        </row>
        <row r="169">
          <cell r="C169" t="str">
            <v>Period</v>
          </cell>
          <cell r="D169" t="str">
            <v>Period</v>
          </cell>
          <cell r="E169" t="str">
            <v>Amount</v>
          </cell>
          <cell r="F169" t="str">
            <v>%</v>
          </cell>
          <cell r="G169" t="str">
            <v>Amount</v>
          </cell>
          <cell r="H169" t="str">
            <v>%</v>
          </cell>
          <cell r="I169" t="str">
            <v>Amount</v>
          </cell>
          <cell r="J169" t="str">
            <v>%</v>
          </cell>
        </row>
        <row r="170">
          <cell r="C170" t="str">
            <v>-------------</v>
          </cell>
          <cell r="D170" t="str">
            <v>-------------</v>
          </cell>
          <cell r="E170" t="str">
            <v>-------------</v>
          </cell>
          <cell r="F170" t="str">
            <v>--------</v>
          </cell>
          <cell r="G170" t="str">
            <v>-------------</v>
          </cell>
          <cell r="H170" t="str">
            <v>--------</v>
          </cell>
          <cell r="I170" t="str">
            <v>-------------</v>
          </cell>
          <cell r="J170" t="str">
            <v>--------</v>
          </cell>
        </row>
        <row r="172">
          <cell r="B172" t="str">
            <v>3950 Janssen Ireland Mfg</v>
          </cell>
          <cell r="C172">
            <v>42236</v>
          </cell>
          <cell r="D172">
            <v>49011</v>
          </cell>
          <cell r="E172">
            <v>-6775</v>
          </cell>
          <cell r="F172">
            <v>-13.8</v>
          </cell>
          <cell r="G172">
            <v>-8993</v>
          </cell>
          <cell r="H172">
            <v>-18.3</v>
          </cell>
          <cell r="I172">
            <v>2218</v>
          </cell>
          <cell r="J172">
            <v>4.5</v>
          </cell>
        </row>
        <row r="173">
          <cell r="B173" t="str">
            <v>2161 OMJ Mfg Ireland</v>
          </cell>
          <cell r="C173" t="str">
            <v>--</v>
          </cell>
          <cell r="D173" t="str">
            <v>--</v>
          </cell>
          <cell r="E173" t="str">
            <v>-</v>
          </cell>
          <cell r="F173" t="str">
            <v>-</v>
          </cell>
          <cell r="G173" t="str">
            <v>-</v>
          </cell>
          <cell r="H173" t="str">
            <v>-</v>
          </cell>
          <cell r="I173" t="str">
            <v>-</v>
          </cell>
          <cell r="J173" t="str">
            <v>-</v>
          </cell>
        </row>
        <row r="174">
          <cell r="B174" t="str">
            <v>2164 Ortho Biotech CFC PR</v>
          </cell>
          <cell r="C174" t="str">
            <v>--</v>
          </cell>
          <cell r="D174" t="str">
            <v>--</v>
          </cell>
          <cell r="E174" t="str">
            <v>-</v>
          </cell>
          <cell r="F174" t="str">
            <v>-</v>
          </cell>
          <cell r="G174" t="str">
            <v>-</v>
          </cell>
          <cell r="H174" t="str">
            <v>-</v>
          </cell>
          <cell r="I174" t="str">
            <v>-</v>
          </cell>
          <cell r="J174" t="str">
            <v>-</v>
          </cell>
        </row>
        <row r="175">
          <cell r="B175" t="str">
            <v>4680 Cilag CH-Schaff Operati</v>
          </cell>
          <cell r="C175" t="str">
            <v>on       58,110</v>
          </cell>
          <cell r="D175">
            <v>40517</v>
          </cell>
          <cell r="E175">
            <v>17593</v>
          </cell>
          <cell r="F175">
            <v>43.4</v>
          </cell>
          <cell r="G175">
            <v>13011</v>
          </cell>
          <cell r="H175">
            <v>32.1</v>
          </cell>
          <cell r="I175">
            <v>4582</v>
          </cell>
          <cell r="J175">
            <v>11.3</v>
          </cell>
        </row>
        <row r="176">
          <cell r="B176" t="str">
            <v>4690 Jan-Cil Zug</v>
          </cell>
          <cell r="C176">
            <v>31579</v>
          </cell>
          <cell r="D176">
            <v>26216</v>
          </cell>
          <cell r="E176">
            <v>5363</v>
          </cell>
          <cell r="F176">
            <v>20.5</v>
          </cell>
          <cell r="G176">
            <v>2872</v>
          </cell>
          <cell r="H176">
            <v>11</v>
          </cell>
          <cell r="I176">
            <v>2491</v>
          </cell>
          <cell r="J176">
            <v>9.5</v>
          </cell>
        </row>
        <row r="177">
          <cell r="B177" t="str">
            <v>3010 Tasmanian Alkaloids</v>
          </cell>
          <cell r="C177">
            <v>42662</v>
          </cell>
          <cell r="D177">
            <v>39558</v>
          </cell>
          <cell r="E177">
            <v>3104</v>
          </cell>
          <cell r="F177">
            <v>7.8</v>
          </cell>
          <cell r="G177">
            <v>956</v>
          </cell>
          <cell r="H177">
            <v>2.4</v>
          </cell>
          <cell r="I177">
            <v>2148</v>
          </cell>
          <cell r="J177">
            <v>5.4</v>
          </cell>
        </row>
        <row r="178">
          <cell r="B178" t="str">
            <v>2660 Silsa Switzerland</v>
          </cell>
          <cell r="C178" t="str">
            <v>--</v>
          </cell>
          <cell r="D178" t="str">
            <v>--</v>
          </cell>
          <cell r="E178" t="str">
            <v>-</v>
          </cell>
          <cell r="F178" t="str">
            <v>-</v>
          </cell>
          <cell r="G178" t="str">
            <v>-</v>
          </cell>
          <cell r="H178" t="str">
            <v>-</v>
          </cell>
          <cell r="I178" t="str">
            <v>-</v>
          </cell>
          <cell r="J178" t="str">
            <v>-</v>
          </cell>
        </row>
        <row r="179">
          <cell r="B179" t="str">
            <v>1660 Noramco USA</v>
          </cell>
          <cell r="C179">
            <v>89277</v>
          </cell>
          <cell r="D179">
            <v>75778</v>
          </cell>
          <cell r="E179">
            <v>13499</v>
          </cell>
          <cell r="F179">
            <v>17.8</v>
          </cell>
          <cell r="G179">
            <v>13499</v>
          </cell>
          <cell r="H179">
            <v>17.8</v>
          </cell>
          <cell r="I179" t="str">
            <v>-</v>
          </cell>
          <cell r="J179" t="str">
            <v>-</v>
          </cell>
        </row>
        <row r="180">
          <cell r="C180" t="str">
            <v>-------------</v>
          </cell>
          <cell r="D180" t="str">
            <v>-------------</v>
          </cell>
          <cell r="E180" t="str">
            <v>-------------</v>
          </cell>
          <cell r="F180" t="str">
            <v>--------</v>
          </cell>
          <cell r="G180" t="str">
            <v>-------------</v>
          </cell>
          <cell r="H180" t="str">
            <v>--------</v>
          </cell>
          <cell r="I180" t="str">
            <v>-------------</v>
          </cell>
          <cell r="J180" t="str">
            <v>--------</v>
          </cell>
        </row>
        <row r="181">
          <cell r="B181" t="str">
            <v>Subtot Sourcing</v>
          </cell>
          <cell r="C181">
            <v>263864</v>
          </cell>
          <cell r="D181">
            <v>231080</v>
          </cell>
          <cell r="E181">
            <v>32784</v>
          </cell>
          <cell r="F181">
            <v>14.2</v>
          </cell>
          <cell r="G181">
            <v>21345</v>
          </cell>
          <cell r="H181">
            <v>9.1999999999999993</v>
          </cell>
          <cell r="I181">
            <v>11439</v>
          </cell>
          <cell r="J181">
            <v>5</v>
          </cell>
        </row>
        <row r="182">
          <cell r="C182" t="str">
            <v>-------------</v>
          </cell>
          <cell r="D182" t="str">
            <v>-------------</v>
          </cell>
          <cell r="E182" t="str">
            <v>-------------</v>
          </cell>
          <cell r="F182" t="str">
            <v>--------</v>
          </cell>
          <cell r="G182" t="str">
            <v>-------------</v>
          </cell>
          <cell r="H182" t="str">
            <v>--------</v>
          </cell>
          <cell r="I182" t="str">
            <v>-------------</v>
          </cell>
          <cell r="J182" t="str">
            <v>--------</v>
          </cell>
        </row>
        <row r="183">
          <cell r="B183" t="str">
            <v>Total Sourcing-Shetty</v>
          </cell>
          <cell r="C183">
            <v>372681</v>
          </cell>
          <cell r="D183">
            <v>328155</v>
          </cell>
          <cell r="E183">
            <v>44526</v>
          </cell>
          <cell r="F183">
            <v>13.6</v>
          </cell>
          <cell r="G183">
            <v>27371</v>
          </cell>
          <cell r="H183">
            <v>8.3000000000000007</v>
          </cell>
          <cell r="I183">
            <v>17155</v>
          </cell>
          <cell r="J183">
            <v>5.2</v>
          </cell>
        </row>
        <row r="185">
          <cell r="B185" t="str">
            <v>3085 JRF-Beerse</v>
          </cell>
          <cell r="C185" t="str">
            <v>--</v>
          </cell>
          <cell r="D185" t="str">
            <v>--</v>
          </cell>
          <cell r="E185" t="str">
            <v>-</v>
          </cell>
          <cell r="F185" t="str">
            <v>-</v>
          </cell>
          <cell r="G185" t="str">
            <v>-</v>
          </cell>
          <cell r="H185" t="str">
            <v>-</v>
          </cell>
          <cell r="I185" t="str">
            <v>-</v>
          </cell>
          <cell r="J185" t="str">
            <v>-</v>
          </cell>
        </row>
        <row r="186">
          <cell r="B186" t="str">
            <v>1745 JRF-USA</v>
          </cell>
          <cell r="C186" t="str">
            <v>--</v>
          </cell>
          <cell r="D186" t="str">
            <v>--</v>
          </cell>
          <cell r="E186" t="str">
            <v>-</v>
          </cell>
          <cell r="F186" t="str">
            <v>-</v>
          </cell>
          <cell r="G186" t="str">
            <v>-</v>
          </cell>
          <cell r="H186" t="str">
            <v>-</v>
          </cell>
          <cell r="I186" t="str">
            <v>-</v>
          </cell>
          <cell r="J186" t="str">
            <v>-</v>
          </cell>
        </row>
        <row r="187">
          <cell r="B187" t="str">
            <v>1270 PRD USA</v>
          </cell>
          <cell r="C187" t="str">
            <v>--</v>
          </cell>
          <cell r="D187" t="str">
            <v>--</v>
          </cell>
          <cell r="E187" t="str">
            <v>-</v>
          </cell>
          <cell r="F187" t="str">
            <v>-</v>
          </cell>
          <cell r="G187" t="str">
            <v>-</v>
          </cell>
          <cell r="H187" t="str">
            <v>-</v>
          </cell>
          <cell r="I187" t="str">
            <v>-</v>
          </cell>
          <cell r="J187" t="str">
            <v>-</v>
          </cell>
        </row>
        <row r="188">
          <cell r="B188" t="str">
            <v>4740 JRF PRI UK</v>
          </cell>
          <cell r="C188" t="str">
            <v>--</v>
          </cell>
          <cell r="D188" t="str">
            <v>--</v>
          </cell>
          <cell r="E188" t="str">
            <v>-</v>
          </cell>
          <cell r="F188" t="str">
            <v>-</v>
          </cell>
          <cell r="G188" t="str">
            <v>-</v>
          </cell>
          <cell r="H188" t="str">
            <v>-</v>
          </cell>
          <cell r="I188" t="str">
            <v>-</v>
          </cell>
          <cell r="J188" t="str">
            <v>-</v>
          </cell>
        </row>
        <row r="189">
          <cell r="C189" t="str">
            <v>-------------</v>
          </cell>
          <cell r="D189" t="str">
            <v>-------------</v>
          </cell>
          <cell r="E189" t="str">
            <v>-------------</v>
          </cell>
          <cell r="F189" t="str">
            <v>--------</v>
          </cell>
          <cell r="G189" t="str">
            <v>-------------</v>
          </cell>
          <cell r="H189" t="str">
            <v>--------</v>
          </cell>
          <cell r="I189" t="str">
            <v>-------------</v>
          </cell>
          <cell r="J189" t="str">
            <v>--------</v>
          </cell>
        </row>
        <row r="190">
          <cell r="B190" t="str">
            <v>Total PRD</v>
          </cell>
          <cell r="E190" t="str">
            <v>-</v>
          </cell>
          <cell r="F190" t="str">
            <v>-</v>
          </cell>
          <cell r="G190" t="str">
            <v>-</v>
          </cell>
          <cell r="H190" t="str">
            <v>-</v>
          </cell>
          <cell r="I190" t="str">
            <v>-</v>
          </cell>
          <cell r="J190" t="str">
            <v>-</v>
          </cell>
        </row>
        <row r="192">
          <cell r="B192" t="str">
            <v>1861 Centocor R&amp;D USA</v>
          </cell>
          <cell r="C192" t="str">
            <v>--</v>
          </cell>
          <cell r="D192" t="str">
            <v>--</v>
          </cell>
          <cell r="E192" t="str">
            <v>-</v>
          </cell>
          <cell r="F192" t="str">
            <v>-</v>
          </cell>
          <cell r="G192" t="str">
            <v>-</v>
          </cell>
          <cell r="H192" t="str">
            <v>-</v>
          </cell>
          <cell r="I192" t="str">
            <v>-</v>
          </cell>
          <cell r="J192" t="str">
            <v>-</v>
          </cell>
        </row>
        <row r="193">
          <cell r="B193" t="str">
            <v>3105 Tibo-Virco Belgium</v>
          </cell>
          <cell r="C193">
            <v>4188</v>
          </cell>
          <cell r="D193" t="str">
            <v>--</v>
          </cell>
          <cell r="E193">
            <v>4188</v>
          </cell>
          <cell r="F193" t="str">
            <v>-</v>
          </cell>
          <cell r="G193">
            <v>4188</v>
          </cell>
          <cell r="H193" t="str">
            <v>-</v>
          </cell>
          <cell r="I193" t="str">
            <v>-</v>
          </cell>
          <cell r="J193" t="str">
            <v>-</v>
          </cell>
        </row>
        <row r="194">
          <cell r="C194" t="str">
            <v>-------------</v>
          </cell>
          <cell r="D194" t="str">
            <v>-------------</v>
          </cell>
          <cell r="E194" t="str">
            <v>-------------</v>
          </cell>
          <cell r="F194" t="str">
            <v>--------</v>
          </cell>
          <cell r="G194" t="str">
            <v>-------------</v>
          </cell>
          <cell r="H194" t="str">
            <v>--------</v>
          </cell>
          <cell r="I194" t="str">
            <v>-------------</v>
          </cell>
          <cell r="J194" t="str">
            <v>--------</v>
          </cell>
        </row>
        <row r="195">
          <cell r="B195" t="str">
            <v>Total Research</v>
          </cell>
          <cell r="C195">
            <v>4188</v>
          </cell>
          <cell r="D195" t="str">
            <v>--</v>
          </cell>
          <cell r="E195">
            <v>4188</v>
          </cell>
          <cell r="F195" t="str">
            <v>-</v>
          </cell>
          <cell r="G195">
            <v>4188</v>
          </cell>
          <cell r="H195" t="str">
            <v>-</v>
          </cell>
          <cell r="I195" t="str">
            <v>-</v>
          </cell>
          <cell r="J195" t="str">
            <v>-</v>
          </cell>
        </row>
        <row r="197">
          <cell r="B197" t="str">
            <v>1860 Centocor USA</v>
          </cell>
          <cell r="C197">
            <v>1572119</v>
          </cell>
          <cell r="D197">
            <v>1055610</v>
          </cell>
          <cell r="E197">
            <v>516509</v>
          </cell>
          <cell r="F197">
            <v>48.9</v>
          </cell>
          <cell r="G197">
            <v>516509</v>
          </cell>
          <cell r="H197">
            <v>48.9</v>
          </cell>
          <cell r="I197" t="str">
            <v>-</v>
          </cell>
          <cell r="J197" t="str">
            <v>-</v>
          </cell>
        </row>
        <row r="199">
          <cell r="B199" t="str">
            <v>1155 Alza USA</v>
          </cell>
          <cell r="C199">
            <v>172143</v>
          </cell>
          <cell r="D199">
            <v>215107</v>
          </cell>
          <cell r="E199">
            <v>-42964</v>
          </cell>
          <cell r="F199">
            <v>-20</v>
          </cell>
          <cell r="G199">
            <v>-42964</v>
          </cell>
          <cell r="H199">
            <v>-20</v>
          </cell>
          <cell r="I199" t="str">
            <v>-</v>
          </cell>
          <cell r="J199" t="str">
            <v>-</v>
          </cell>
        </row>
        <row r="200">
          <cell r="B200" t="str">
            <v>3911 Alza Mfg Ireland</v>
          </cell>
          <cell r="C200" t="str">
            <v>--</v>
          </cell>
          <cell r="D200" t="str">
            <v>--</v>
          </cell>
          <cell r="E200" t="str">
            <v>-</v>
          </cell>
          <cell r="F200" t="str">
            <v>-</v>
          </cell>
          <cell r="G200" t="str">
            <v>-</v>
          </cell>
          <cell r="H200" t="str">
            <v>-</v>
          </cell>
          <cell r="I200" t="str">
            <v>-</v>
          </cell>
          <cell r="J200" t="str">
            <v>-</v>
          </cell>
        </row>
        <row r="201">
          <cell r="C201" t="str">
            <v>-------------</v>
          </cell>
          <cell r="D201" t="str">
            <v>-------------</v>
          </cell>
          <cell r="E201" t="str">
            <v>-------------</v>
          </cell>
          <cell r="F201" t="str">
            <v>--------</v>
          </cell>
          <cell r="G201" t="str">
            <v>-------------</v>
          </cell>
          <cell r="H201" t="str">
            <v>--------</v>
          </cell>
          <cell r="I201" t="str">
            <v>-------------</v>
          </cell>
          <cell r="J201" t="str">
            <v>--------</v>
          </cell>
        </row>
        <row r="202">
          <cell r="B202" t="str">
            <v>Total Saks</v>
          </cell>
          <cell r="C202">
            <v>172143</v>
          </cell>
          <cell r="D202">
            <v>215107</v>
          </cell>
          <cell r="E202">
            <v>-42964</v>
          </cell>
          <cell r="F202">
            <v>-20</v>
          </cell>
          <cell r="G202">
            <v>-42964</v>
          </cell>
          <cell r="H202">
            <v>-20</v>
          </cell>
          <cell r="I202" t="str">
            <v>-</v>
          </cell>
          <cell r="J202" t="str">
            <v>-</v>
          </cell>
        </row>
        <row r="203">
          <cell r="C203" t="str">
            <v>-------------</v>
          </cell>
          <cell r="D203" t="str">
            <v>-------------</v>
          </cell>
          <cell r="E203" t="str">
            <v>-------------</v>
          </cell>
          <cell r="F203" t="str">
            <v>--------</v>
          </cell>
          <cell r="G203" t="str">
            <v>-------------</v>
          </cell>
          <cell r="H203" t="str">
            <v>--------</v>
          </cell>
          <cell r="I203" t="str">
            <v>-------------</v>
          </cell>
          <cell r="J203" t="str">
            <v>--------</v>
          </cell>
        </row>
        <row r="204">
          <cell r="B204" t="str">
            <v>Total Pharmaceuticals</v>
          </cell>
          <cell r="C204">
            <v>16558440</v>
          </cell>
          <cell r="D204">
            <v>14359157</v>
          </cell>
          <cell r="E204">
            <v>2199283</v>
          </cell>
          <cell r="F204">
            <v>15.3</v>
          </cell>
          <cell r="G204">
            <v>2094562</v>
          </cell>
          <cell r="H204">
            <v>14.6</v>
          </cell>
          <cell r="I204">
            <v>104721</v>
          </cell>
          <cell r="J204">
            <v>0.7</v>
          </cell>
        </row>
      </sheetData>
      <sheetData sheetId="13" refreshError="1">
        <row r="13">
          <cell r="B13" t="str">
            <v>1540 Ortho-McNeil Pharm USA</v>
          </cell>
          <cell r="C13">
            <v>1052154</v>
          </cell>
          <cell r="D13">
            <v>1036454</v>
          </cell>
          <cell r="E13">
            <v>15700</v>
          </cell>
          <cell r="F13">
            <v>1.5</v>
          </cell>
          <cell r="G13">
            <v>15700</v>
          </cell>
          <cell r="H13">
            <v>1.5</v>
          </cell>
          <cell r="I13" t="str">
            <v>-</v>
          </cell>
          <cell r="J13" t="str">
            <v>-</v>
          </cell>
        </row>
        <row r="14">
          <cell r="B14" t="str">
            <v>1541 Ortho-McNeil Alza USA</v>
          </cell>
          <cell r="C14" t="str">
            <v>--</v>
          </cell>
          <cell r="D14">
            <v>14020</v>
          </cell>
          <cell r="E14">
            <v>-14020</v>
          </cell>
          <cell r="F14">
            <v>-100</v>
          </cell>
          <cell r="G14">
            <v>-14020</v>
          </cell>
          <cell r="H14">
            <v>-100</v>
          </cell>
          <cell r="I14" t="str">
            <v>-</v>
          </cell>
          <cell r="J14" t="str">
            <v>-</v>
          </cell>
        </row>
        <row r="15">
          <cell r="C15" t="str">
            <v>-------------</v>
          </cell>
          <cell r="D15" t="str">
            <v>-------------</v>
          </cell>
          <cell r="E15" t="str">
            <v>-------------</v>
          </cell>
          <cell r="F15" t="str">
            <v>--------</v>
          </cell>
          <cell r="G15" t="str">
            <v>-------------</v>
          </cell>
          <cell r="H15" t="str">
            <v>--------</v>
          </cell>
          <cell r="I15" t="str">
            <v>-------------</v>
          </cell>
          <cell r="J15" t="str">
            <v>--------</v>
          </cell>
        </row>
        <row r="16">
          <cell r="B16" t="str">
            <v>Total OMP</v>
          </cell>
          <cell r="C16">
            <v>1052154</v>
          </cell>
          <cell r="D16">
            <v>1050474</v>
          </cell>
          <cell r="E16">
            <v>1680</v>
          </cell>
          <cell r="F16">
            <v>0.2</v>
          </cell>
          <cell r="G16">
            <v>1680</v>
          </cell>
          <cell r="H16">
            <v>0.2</v>
          </cell>
          <cell r="I16" t="str">
            <v>-</v>
          </cell>
          <cell r="J16" t="str">
            <v>-</v>
          </cell>
        </row>
        <row r="18">
          <cell r="B18" t="str">
            <v>1740 Janssen USA</v>
          </cell>
          <cell r="C18">
            <v>638547</v>
          </cell>
          <cell r="D18">
            <v>388965</v>
          </cell>
          <cell r="E18">
            <v>249582</v>
          </cell>
          <cell r="F18">
            <v>64.2</v>
          </cell>
          <cell r="G18">
            <v>249582</v>
          </cell>
          <cell r="H18">
            <v>64.2</v>
          </cell>
          <cell r="I18" t="str">
            <v>-</v>
          </cell>
          <cell r="J18" t="str">
            <v>-</v>
          </cell>
        </row>
        <row r="19">
          <cell r="B19" t="str">
            <v>1156 Janssen Alza_USA</v>
          </cell>
          <cell r="C19" t="str">
            <v>--</v>
          </cell>
          <cell r="D19">
            <v>52839</v>
          </cell>
          <cell r="E19">
            <v>-52839</v>
          </cell>
          <cell r="F19">
            <v>-100</v>
          </cell>
          <cell r="G19">
            <v>-52839</v>
          </cell>
          <cell r="H19">
            <v>-100</v>
          </cell>
          <cell r="I19" t="str">
            <v>-</v>
          </cell>
          <cell r="J19" t="str">
            <v>-</v>
          </cell>
        </row>
        <row r="20">
          <cell r="B20" t="str">
            <v>2162 Janssen CFC PR</v>
          </cell>
          <cell r="C20">
            <v>134672</v>
          </cell>
          <cell r="D20">
            <v>145004</v>
          </cell>
          <cell r="E20">
            <v>-10332</v>
          </cell>
          <cell r="F20">
            <v>-7.1</v>
          </cell>
          <cell r="G20">
            <v>-10332</v>
          </cell>
          <cell r="H20">
            <v>-7.1</v>
          </cell>
          <cell r="I20" t="str">
            <v>-</v>
          </cell>
          <cell r="J20" t="str">
            <v>-</v>
          </cell>
        </row>
        <row r="21">
          <cell r="C21" t="str">
            <v>-------------</v>
          </cell>
          <cell r="D21" t="str">
            <v>-------------</v>
          </cell>
          <cell r="E21" t="str">
            <v>-------------</v>
          </cell>
          <cell r="F21" t="str">
            <v>--------</v>
          </cell>
          <cell r="G21" t="str">
            <v>-------------</v>
          </cell>
          <cell r="H21" t="str">
            <v>--------</v>
          </cell>
          <cell r="I21" t="str">
            <v>-------------</v>
          </cell>
          <cell r="J21" t="str">
            <v>--------</v>
          </cell>
        </row>
        <row r="22">
          <cell r="B22" t="str">
            <v>Tot Janssen USA</v>
          </cell>
          <cell r="C22">
            <v>773219</v>
          </cell>
          <cell r="D22">
            <v>586808</v>
          </cell>
          <cell r="E22">
            <v>186411</v>
          </cell>
          <cell r="F22">
            <v>31.8</v>
          </cell>
          <cell r="G22">
            <v>186411</v>
          </cell>
          <cell r="H22">
            <v>31.8</v>
          </cell>
          <cell r="I22" t="str">
            <v>-</v>
          </cell>
          <cell r="J22" t="str">
            <v>-</v>
          </cell>
        </row>
        <row r="24">
          <cell r="B24" t="str">
            <v>3290 Janssen-Ortho Canada</v>
          </cell>
          <cell r="C24">
            <v>10344</v>
          </cell>
          <cell r="D24">
            <v>3504</v>
          </cell>
          <cell r="E24">
            <v>6840</v>
          </cell>
          <cell r="F24">
            <v>195.2</v>
          </cell>
          <cell r="G24">
            <v>6977</v>
          </cell>
          <cell r="H24">
            <v>199.1</v>
          </cell>
          <cell r="I24">
            <v>-137</v>
          </cell>
          <cell r="J24">
            <v>-3.9</v>
          </cell>
        </row>
        <row r="25">
          <cell r="B25" t="str">
            <v>1159 JOI Canada Alza</v>
          </cell>
          <cell r="C25" t="str">
            <v>--</v>
          </cell>
          <cell r="D25">
            <v>-442</v>
          </cell>
          <cell r="E25">
            <v>442</v>
          </cell>
          <cell r="F25">
            <v>100</v>
          </cell>
          <cell r="G25">
            <v>442</v>
          </cell>
          <cell r="H25">
            <v>100</v>
          </cell>
          <cell r="I25" t="str">
            <v>-</v>
          </cell>
          <cell r="J25" t="str">
            <v>-</v>
          </cell>
        </row>
        <row r="26">
          <cell r="B26" t="str">
            <v>3292 Jan-Ortho Alza Canada</v>
          </cell>
          <cell r="C26" t="str">
            <v>--</v>
          </cell>
          <cell r="D26">
            <v>-1130</v>
          </cell>
          <cell r="E26">
            <v>1130</v>
          </cell>
          <cell r="F26">
            <v>100</v>
          </cell>
          <cell r="G26">
            <v>1130</v>
          </cell>
          <cell r="H26">
            <v>100</v>
          </cell>
          <cell r="I26" t="str">
            <v>-</v>
          </cell>
          <cell r="J26" t="str">
            <v>-</v>
          </cell>
        </row>
        <row r="27">
          <cell r="C27" t="str">
            <v>-------------</v>
          </cell>
          <cell r="D27" t="str">
            <v>-------------</v>
          </cell>
          <cell r="E27" t="str">
            <v>-------------</v>
          </cell>
          <cell r="F27" t="str">
            <v>--------</v>
          </cell>
          <cell r="G27" t="str">
            <v>-------------</v>
          </cell>
          <cell r="H27" t="str">
            <v>--------</v>
          </cell>
          <cell r="I27" t="str">
            <v>-------------</v>
          </cell>
          <cell r="J27" t="str">
            <v>--------</v>
          </cell>
        </row>
        <row r="28">
          <cell r="B28" t="str">
            <v>Tot JOI Canada</v>
          </cell>
          <cell r="C28">
            <v>10344</v>
          </cell>
          <cell r="D28">
            <v>1932</v>
          </cell>
          <cell r="E28">
            <v>8412</v>
          </cell>
          <cell r="F28">
            <v>435.4</v>
          </cell>
          <cell r="G28">
            <v>8549</v>
          </cell>
          <cell r="H28">
            <v>442.5</v>
          </cell>
          <cell r="I28">
            <v>-137</v>
          </cell>
          <cell r="J28">
            <v>-7.1</v>
          </cell>
        </row>
        <row r="30">
          <cell r="B30" t="str">
            <v>1295 Ortho Biotech Int'l</v>
          </cell>
          <cell r="C30">
            <v>-5663</v>
          </cell>
          <cell r="D30">
            <v>-7147</v>
          </cell>
          <cell r="E30">
            <v>1484</v>
          </cell>
          <cell r="F30">
            <v>20.8</v>
          </cell>
          <cell r="G30">
            <v>1484</v>
          </cell>
          <cell r="H30">
            <v>20.8</v>
          </cell>
          <cell r="I30" t="str">
            <v>-</v>
          </cell>
          <cell r="J30" t="str">
            <v>-</v>
          </cell>
        </row>
        <row r="31">
          <cell r="C31" t="str">
            <v>-------------</v>
          </cell>
          <cell r="D31" t="str">
            <v>-------------</v>
          </cell>
          <cell r="E31" t="str">
            <v>-------------</v>
          </cell>
          <cell r="F31" t="str">
            <v>--------</v>
          </cell>
          <cell r="G31" t="str">
            <v>-------------</v>
          </cell>
          <cell r="H31" t="str">
            <v>--------</v>
          </cell>
          <cell r="I31" t="str">
            <v>-------------</v>
          </cell>
          <cell r="J31" t="str">
            <v>--------</v>
          </cell>
        </row>
        <row r="32">
          <cell r="B32" t="str">
            <v>Total Scodari</v>
          </cell>
          <cell r="C32">
            <v>1830054</v>
          </cell>
          <cell r="D32">
            <v>1632067</v>
          </cell>
          <cell r="E32">
            <v>197987</v>
          </cell>
          <cell r="F32">
            <v>12.1</v>
          </cell>
          <cell r="G32">
            <v>198124</v>
          </cell>
          <cell r="H32">
            <v>12.1</v>
          </cell>
          <cell r="I32">
            <v>-137</v>
          </cell>
          <cell r="J32" t="str">
            <v>-</v>
          </cell>
        </row>
        <row r="34">
          <cell r="B34" t="str">
            <v>1290 Ortho Biotech USA</v>
          </cell>
          <cell r="C34">
            <v>1274205</v>
          </cell>
          <cell r="D34">
            <v>912211</v>
          </cell>
          <cell r="E34">
            <v>361994</v>
          </cell>
          <cell r="F34">
            <v>39.700000000000003</v>
          </cell>
          <cell r="G34">
            <v>361994</v>
          </cell>
          <cell r="H34">
            <v>39.700000000000003</v>
          </cell>
          <cell r="I34" t="str">
            <v>-</v>
          </cell>
          <cell r="J34" t="str">
            <v>-</v>
          </cell>
        </row>
        <row r="35">
          <cell r="B35" t="str">
            <v>1292 Ortho Biotech Alza USA</v>
          </cell>
          <cell r="C35" t="str">
            <v>--</v>
          </cell>
          <cell r="D35">
            <v>38241</v>
          </cell>
          <cell r="E35">
            <v>-38241</v>
          </cell>
          <cell r="F35">
            <v>-100</v>
          </cell>
          <cell r="G35">
            <v>-38241</v>
          </cell>
          <cell r="H35">
            <v>-100</v>
          </cell>
          <cell r="I35" t="str">
            <v>-</v>
          </cell>
          <cell r="J35" t="str">
            <v>-</v>
          </cell>
        </row>
        <row r="36">
          <cell r="C36" t="str">
            <v>-------------</v>
          </cell>
          <cell r="D36" t="str">
            <v>-------------</v>
          </cell>
          <cell r="E36" t="str">
            <v>-------------</v>
          </cell>
          <cell r="F36" t="str">
            <v>--------</v>
          </cell>
          <cell r="G36" t="str">
            <v>-------------</v>
          </cell>
          <cell r="H36" t="str">
            <v>--------</v>
          </cell>
          <cell r="I36" t="str">
            <v>-------------</v>
          </cell>
          <cell r="J36" t="str">
            <v>--------</v>
          </cell>
        </row>
        <row r="37">
          <cell r="B37" t="str">
            <v>Tot Ortho Biot</v>
          </cell>
          <cell r="C37">
            <v>1274205</v>
          </cell>
          <cell r="D37">
            <v>950452</v>
          </cell>
          <cell r="E37">
            <v>323753</v>
          </cell>
          <cell r="F37">
            <v>34.1</v>
          </cell>
          <cell r="G37">
            <v>323753</v>
          </cell>
          <cell r="H37">
            <v>34.1</v>
          </cell>
          <cell r="I37" t="str">
            <v>-</v>
          </cell>
          <cell r="J37" t="str">
            <v>-</v>
          </cell>
        </row>
        <row r="39">
          <cell r="B39" t="str">
            <v>1291 Ortho Biotech Manati</v>
          </cell>
          <cell r="C39">
            <v>155514</v>
          </cell>
          <cell r="D39">
            <v>126167</v>
          </cell>
          <cell r="E39">
            <v>29347</v>
          </cell>
          <cell r="F39">
            <v>23.3</v>
          </cell>
          <cell r="G39">
            <v>29347</v>
          </cell>
          <cell r="H39">
            <v>23.3</v>
          </cell>
          <cell r="I39" t="str">
            <v>-</v>
          </cell>
          <cell r="J39" t="str">
            <v>-</v>
          </cell>
        </row>
        <row r="40">
          <cell r="B40" t="str">
            <v>4691 Ortho Biotech Zug</v>
          </cell>
          <cell r="C40">
            <v>97192</v>
          </cell>
          <cell r="D40">
            <v>107782</v>
          </cell>
          <cell r="E40">
            <v>-10590</v>
          </cell>
          <cell r="F40">
            <v>-9.8000000000000007</v>
          </cell>
          <cell r="G40">
            <v>-18255</v>
          </cell>
          <cell r="H40">
            <v>-16.899999999999999</v>
          </cell>
          <cell r="I40">
            <v>7665</v>
          </cell>
          <cell r="J40">
            <v>7.1</v>
          </cell>
        </row>
        <row r="41">
          <cell r="C41" t="str">
            <v>-------------</v>
          </cell>
          <cell r="D41" t="str">
            <v>-------------</v>
          </cell>
          <cell r="E41" t="str">
            <v>-------------</v>
          </cell>
          <cell r="F41" t="str">
            <v>--------</v>
          </cell>
          <cell r="G41" t="str">
            <v>-------------</v>
          </cell>
          <cell r="H41" t="str">
            <v>--------</v>
          </cell>
          <cell r="I41" t="str">
            <v>-------------</v>
          </cell>
          <cell r="J41" t="str">
            <v>--------</v>
          </cell>
        </row>
        <row r="42">
          <cell r="B42" t="str">
            <v>OBII Sourcing</v>
          </cell>
          <cell r="C42">
            <v>252706</v>
          </cell>
          <cell r="D42">
            <v>233949</v>
          </cell>
          <cell r="E42">
            <v>18757</v>
          </cell>
          <cell r="F42">
            <v>8</v>
          </cell>
          <cell r="G42">
            <v>11092</v>
          </cell>
          <cell r="H42">
            <v>4.7</v>
          </cell>
          <cell r="I42">
            <v>7665</v>
          </cell>
          <cell r="J42">
            <v>3.3</v>
          </cell>
        </row>
        <row r="44">
          <cell r="B44" t="str">
            <v>3291 Ortho Biotech Canada</v>
          </cell>
          <cell r="C44">
            <v>-1366</v>
          </cell>
          <cell r="D44">
            <v>2915</v>
          </cell>
          <cell r="E44">
            <v>-4281</v>
          </cell>
          <cell r="F44">
            <v>-146.9</v>
          </cell>
          <cell r="G44">
            <v>-4299</v>
          </cell>
          <cell r="H44">
            <v>-147.5</v>
          </cell>
          <cell r="I44">
            <v>18</v>
          </cell>
          <cell r="J44">
            <v>0.6</v>
          </cell>
        </row>
        <row r="46">
          <cell r="B46" t="str">
            <v>3536 Ortho Biotech France</v>
          </cell>
          <cell r="C46">
            <v>-10859</v>
          </cell>
          <cell r="D46">
            <v>-633</v>
          </cell>
          <cell r="E46">
            <v>-10226</v>
          </cell>
          <cell r="F46" t="str">
            <v>(*)</v>
          </cell>
          <cell r="G46">
            <v>-9650</v>
          </cell>
          <cell r="H46" t="str">
            <v>(*)</v>
          </cell>
          <cell r="I46">
            <v>-576</v>
          </cell>
          <cell r="J46">
            <v>-90.9</v>
          </cell>
        </row>
        <row r="47">
          <cell r="B47" t="str">
            <v>2266 Ortho Biotech Germany</v>
          </cell>
          <cell r="C47">
            <v>-2411</v>
          </cell>
          <cell r="D47">
            <v>-1736</v>
          </cell>
          <cell r="E47">
            <v>-675</v>
          </cell>
          <cell r="F47">
            <v>-38.9</v>
          </cell>
          <cell r="G47">
            <v>-549</v>
          </cell>
          <cell r="H47">
            <v>-31.6</v>
          </cell>
          <cell r="I47">
            <v>-126</v>
          </cell>
          <cell r="J47">
            <v>-7.3</v>
          </cell>
        </row>
        <row r="48">
          <cell r="B48" t="str">
            <v>2356 Ortho Biotech Italy</v>
          </cell>
          <cell r="C48">
            <v>-894</v>
          </cell>
          <cell r="D48">
            <v>-172</v>
          </cell>
          <cell r="E48">
            <v>-722</v>
          </cell>
          <cell r="F48">
            <v>-419.8</v>
          </cell>
          <cell r="G48">
            <v>-673</v>
          </cell>
          <cell r="H48">
            <v>-391.2</v>
          </cell>
          <cell r="I48">
            <v>-49</v>
          </cell>
          <cell r="J48">
            <v>-28.6</v>
          </cell>
        </row>
        <row r="49">
          <cell r="B49" t="str">
            <v>2726 Ortho Biotech UK</v>
          </cell>
          <cell r="C49">
            <v>106</v>
          </cell>
          <cell r="D49">
            <v>-699</v>
          </cell>
          <cell r="E49">
            <v>805</v>
          </cell>
          <cell r="F49">
            <v>115.2</v>
          </cell>
          <cell r="G49">
            <v>801</v>
          </cell>
          <cell r="H49">
            <v>114.6</v>
          </cell>
          <cell r="I49">
            <v>4</v>
          </cell>
          <cell r="J49">
            <v>0.6</v>
          </cell>
        </row>
        <row r="50">
          <cell r="C50" t="str">
            <v>-------------</v>
          </cell>
          <cell r="D50" t="str">
            <v>-------------</v>
          </cell>
          <cell r="E50" t="str">
            <v>-------------</v>
          </cell>
          <cell r="F50" t="str">
            <v>--------</v>
          </cell>
          <cell r="G50" t="str">
            <v>-------------</v>
          </cell>
          <cell r="H50" t="str">
            <v>--------</v>
          </cell>
          <cell r="I50" t="str">
            <v>-------------</v>
          </cell>
          <cell r="J50" t="str">
            <v>--------</v>
          </cell>
        </row>
        <row r="51">
          <cell r="B51" t="str">
            <v>OBI Europe</v>
          </cell>
          <cell r="C51">
            <v>-14058</v>
          </cell>
          <cell r="D51">
            <v>-3240</v>
          </cell>
          <cell r="E51">
            <v>-10818</v>
          </cell>
          <cell r="F51">
            <v>-333.9</v>
          </cell>
          <cell r="G51">
            <v>-10071</v>
          </cell>
          <cell r="H51">
            <v>-310.8</v>
          </cell>
          <cell r="I51">
            <v>-747</v>
          </cell>
          <cell r="J51">
            <v>-23.1</v>
          </cell>
        </row>
        <row r="52">
          <cell r="C52" t="str">
            <v>-------------</v>
          </cell>
          <cell r="D52" t="str">
            <v>-------------</v>
          </cell>
          <cell r="E52" t="str">
            <v>-------------</v>
          </cell>
          <cell r="F52" t="str">
            <v>--------</v>
          </cell>
          <cell r="G52" t="str">
            <v>-------------</v>
          </cell>
          <cell r="H52" t="str">
            <v>--------</v>
          </cell>
          <cell r="I52" t="str">
            <v>-------------</v>
          </cell>
          <cell r="J52" t="str">
            <v>--------</v>
          </cell>
        </row>
        <row r="53">
          <cell r="B53" t="str">
            <v>Total Webb</v>
          </cell>
          <cell r="C53">
            <v>1511487</v>
          </cell>
          <cell r="D53">
            <v>1184076</v>
          </cell>
          <cell r="E53">
            <v>327411</v>
          </cell>
          <cell r="F53">
            <v>27.7</v>
          </cell>
          <cell r="G53">
            <v>320475</v>
          </cell>
          <cell r="H53">
            <v>27.1</v>
          </cell>
          <cell r="I53">
            <v>6936</v>
          </cell>
          <cell r="J53">
            <v>0.6</v>
          </cell>
        </row>
        <row r="56">
          <cell r="D56" t="str">
            <v>J &amp; J Financi</v>
          </cell>
          <cell r="E56" t="str">
            <v>al Management</v>
          </cell>
          <cell r="F56" t="str">
            <v>Reporting</v>
          </cell>
          <cell r="G56" t="str">
            <v>System</v>
          </cell>
          <cell r="J56" t="str">
            <v>PAGE         2</v>
          </cell>
        </row>
        <row r="57">
          <cell r="D57" t="str">
            <v>Perfo</v>
          </cell>
          <cell r="E57" t="str">
            <v>rmance Analysi</v>
          </cell>
          <cell r="F57" t="str">
            <v>s Routine</v>
          </cell>
          <cell r="J57" t="str">
            <v>REPORT CC00160A</v>
          </cell>
        </row>
        <row r="58">
          <cell r="D58" t="str">
            <v>Option</v>
          </cell>
          <cell r="E58" t="str">
            <v>10 - 950000 N</v>
          </cell>
          <cell r="F58" t="str">
            <v>et Income</v>
          </cell>
          <cell r="J58">
            <v>37628.521527777775</v>
          </cell>
        </row>
        <row r="59">
          <cell r="D59" t="str">
            <v>DEC 2002 Ac</v>
          </cell>
          <cell r="E59" t="str">
            <v>tual vs      D</v>
          </cell>
          <cell r="F59" t="str">
            <v>EC 2001 A</v>
          </cell>
          <cell r="G59" t="str">
            <v>ctual</v>
          </cell>
        </row>
        <row r="60">
          <cell r="D60" t="str">
            <v>52 Weeks</v>
          </cell>
          <cell r="E60" t="str">
            <v>Ending Decemb</v>
          </cell>
          <cell r="F60" t="str">
            <v>er 29, 20</v>
          </cell>
          <cell r="G60">
            <v>2</v>
          </cell>
        </row>
        <row r="62">
          <cell r="C62" t="str">
            <v>Current</v>
          </cell>
          <cell r="D62" t="str">
            <v>Prior</v>
          </cell>
          <cell r="E62" t="e">
            <v>#NAME?</v>
          </cell>
          <cell r="F62" t="str">
            <v>nge------</v>
          </cell>
          <cell r="G62" t="e">
            <v>#NAME?</v>
          </cell>
          <cell r="H62" t="str">
            <v>s--------</v>
          </cell>
          <cell r="I62" t="e">
            <v>#NAME?</v>
          </cell>
          <cell r="J62" t="str">
            <v>y--------</v>
          </cell>
        </row>
        <row r="63">
          <cell r="C63" t="str">
            <v>Period</v>
          </cell>
          <cell r="D63" t="str">
            <v>Period</v>
          </cell>
          <cell r="E63" t="str">
            <v>Amount</v>
          </cell>
          <cell r="F63" t="str">
            <v>%</v>
          </cell>
          <cell r="G63" t="str">
            <v>Amount</v>
          </cell>
          <cell r="H63" t="str">
            <v>%</v>
          </cell>
          <cell r="I63" t="str">
            <v>Amount</v>
          </cell>
          <cell r="J63" t="str">
            <v>%</v>
          </cell>
        </row>
        <row r="64">
          <cell r="C64" t="str">
            <v>-------------</v>
          </cell>
          <cell r="D64" t="str">
            <v>-------------</v>
          </cell>
          <cell r="E64" t="str">
            <v>-------------</v>
          </cell>
          <cell r="F64" t="str">
            <v>--------</v>
          </cell>
          <cell r="G64" t="str">
            <v>-------------</v>
          </cell>
          <cell r="H64" t="str">
            <v>--------</v>
          </cell>
          <cell r="I64" t="str">
            <v>-------------</v>
          </cell>
          <cell r="J64" t="str">
            <v>--------</v>
          </cell>
        </row>
        <row r="66">
          <cell r="B66" t="str">
            <v>3065 Jan-Cil Austria</v>
          </cell>
          <cell r="C66">
            <v>3858</v>
          </cell>
          <cell r="D66">
            <v>5462</v>
          </cell>
          <cell r="E66">
            <v>-1604</v>
          </cell>
          <cell r="F66">
            <v>-29.4</v>
          </cell>
          <cell r="G66">
            <v>-1807</v>
          </cell>
          <cell r="H66">
            <v>-33.1</v>
          </cell>
          <cell r="I66">
            <v>203</v>
          </cell>
          <cell r="J66">
            <v>3.7</v>
          </cell>
        </row>
        <row r="67">
          <cell r="B67" t="str">
            <v>2626 Jan-Cil Denmark</v>
          </cell>
          <cell r="C67">
            <v>624</v>
          </cell>
          <cell r="D67">
            <v>37</v>
          </cell>
          <cell r="E67">
            <v>587</v>
          </cell>
          <cell r="F67" t="str">
            <v>*</v>
          </cell>
          <cell r="G67">
            <v>558</v>
          </cell>
          <cell r="H67" t="str">
            <v>*</v>
          </cell>
          <cell r="I67">
            <v>29</v>
          </cell>
          <cell r="J67">
            <v>78.599999999999994</v>
          </cell>
        </row>
        <row r="68">
          <cell r="B68" t="str">
            <v>2628 Jan-Cil Finland</v>
          </cell>
          <cell r="C68">
            <v>1908</v>
          </cell>
          <cell r="D68">
            <v>1968</v>
          </cell>
          <cell r="E68">
            <v>-60</v>
          </cell>
          <cell r="F68">
            <v>-3</v>
          </cell>
          <cell r="G68">
            <v>-160</v>
          </cell>
          <cell r="H68">
            <v>-8.1</v>
          </cell>
          <cell r="I68">
            <v>100</v>
          </cell>
          <cell r="J68">
            <v>5.0999999999999996</v>
          </cell>
        </row>
        <row r="69">
          <cell r="B69" t="str">
            <v>2265 Jan-Cil Germany</v>
          </cell>
          <cell r="C69">
            <v>206</v>
          </cell>
          <cell r="D69">
            <v>7792</v>
          </cell>
          <cell r="E69">
            <v>-7586</v>
          </cell>
          <cell r="F69">
            <v>-97.4</v>
          </cell>
          <cell r="G69">
            <v>-7597</v>
          </cell>
          <cell r="H69">
            <v>-97.5</v>
          </cell>
          <cell r="I69">
            <v>11</v>
          </cell>
          <cell r="J69">
            <v>0.1</v>
          </cell>
        </row>
        <row r="70">
          <cell r="B70" t="str">
            <v>2315 Jan-Cil Greece</v>
          </cell>
          <cell r="C70">
            <v>5475</v>
          </cell>
          <cell r="D70">
            <v>4893</v>
          </cell>
          <cell r="E70">
            <v>582</v>
          </cell>
          <cell r="F70">
            <v>11.9</v>
          </cell>
          <cell r="G70">
            <v>294</v>
          </cell>
          <cell r="H70">
            <v>6</v>
          </cell>
          <cell r="I70">
            <v>288</v>
          </cell>
          <cell r="J70">
            <v>5.9</v>
          </cell>
        </row>
        <row r="71">
          <cell r="B71" t="str">
            <v>2355 Jan-Cil Italy</v>
          </cell>
          <cell r="C71">
            <v>3793</v>
          </cell>
          <cell r="D71">
            <v>1801</v>
          </cell>
          <cell r="E71">
            <v>1992</v>
          </cell>
          <cell r="F71">
            <v>110.6</v>
          </cell>
          <cell r="G71">
            <v>1793</v>
          </cell>
          <cell r="H71">
            <v>99.6</v>
          </cell>
          <cell r="I71">
            <v>199</v>
          </cell>
          <cell r="J71">
            <v>11.1</v>
          </cell>
        </row>
        <row r="72">
          <cell r="B72" t="str">
            <v>2627 Jan-Cil Norway</v>
          </cell>
          <cell r="C72">
            <v>433</v>
          </cell>
          <cell r="D72">
            <v>654</v>
          </cell>
          <cell r="E72">
            <v>-221</v>
          </cell>
          <cell r="F72">
            <v>-33.799999999999997</v>
          </cell>
          <cell r="G72">
            <v>-271</v>
          </cell>
          <cell r="H72">
            <v>-41.5</v>
          </cell>
          <cell r="I72">
            <v>50</v>
          </cell>
          <cell r="J72">
            <v>7.7</v>
          </cell>
        </row>
        <row r="73">
          <cell r="B73" t="str">
            <v>4386 Jan-Cil Poland</v>
          </cell>
          <cell r="C73">
            <v>-6221</v>
          </cell>
          <cell r="D73">
            <v>-2592</v>
          </cell>
          <cell r="E73">
            <v>-3629</v>
          </cell>
          <cell r="F73">
            <v>-140</v>
          </cell>
          <cell r="G73">
            <v>-3585</v>
          </cell>
          <cell r="H73">
            <v>-138.30000000000001</v>
          </cell>
          <cell r="I73">
            <v>-44</v>
          </cell>
          <cell r="J73">
            <v>-1.7</v>
          </cell>
        </row>
        <row r="74">
          <cell r="B74" t="str">
            <v>2625 Jan-Cil Sweden</v>
          </cell>
          <cell r="C74">
            <v>1430</v>
          </cell>
          <cell r="D74">
            <v>695</v>
          </cell>
          <cell r="E74">
            <v>735</v>
          </cell>
          <cell r="F74">
            <v>105.8</v>
          </cell>
          <cell r="G74">
            <v>653</v>
          </cell>
          <cell r="H74">
            <v>93.9</v>
          </cell>
          <cell r="I74">
            <v>82</v>
          </cell>
          <cell r="J74">
            <v>11.9</v>
          </cell>
        </row>
        <row r="75">
          <cell r="B75" t="str">
            <v>2655 Jan-Cil Switzerland</v>
          </cell>
          <cell r="C75">
            <v>4058</v>
          </cell>
          <cell r="D75">
            <v>3596</v>
          </cell>
          <cell r="E75">
            <v>462</v>
          </cell>
          <cell r="F75">
            <v>12.8</v>
          </cell>
          <cell r="G75">
            <v>142</v>
          </cell>
          <cell r="H75">
            <v>4</v>
          </cell>
          <cell r="I75">
            <v>320</v>
          </cell>
          <cell r="J75">
            <v>8.9</v>
          </cell>
        </row>
        <row r="76">
          <cell r="C76" t="str">
            <v>-------------</v>
          </cell>
          <cell r="D76" t="str">
            <v>-------------</v>
          </cell>
          <cell r="E76" t="str">
            <v>-------------</v>
          </cell>
          <cell r="F76" t="str">
            <v>--------</v>
          </cell>
          <cell r="G76" t="str">
            <v>-------------</v>
          </cell>
          <cell r="H76" t="str">
            <v>--------</v>
          </cell>
          <cell r="I76" t="str">
            <v>-------------</v>
          </cell>
          <cell r="J76" t="str">
            <v>--------</v>
          </cell>
        </row>
        <row r="77">
          <cell r="B77" t="str">
            <v>W. Eur Cermak</v>
          </cell>
          <cell r="C77">
            <v>15564</v>
          </cell>
          <cell r="D77">
            <v>24306</v>
          </cell>
          <cell r="E77">
            <v>-8742</v>
          </cell>
          <cell r="F77">
            <v>-36</v>
          </cell>
          <cell r="G77">
            <v>-9981</v>
          </cell>
          <cell r="H77">
            <v>-41.1</v>
          </cell>
          <cell r="I77">
            <v>1239</v>
          </cell>
          <cell r="J77">
            <v>5.0999999999999996</v>
          </cell>
        </row>
        <row r="79">
          <cell r="B79" t="str">
            <v>2126 Jan-Cil Czech Republic</v>
          </cell>
          <cell r="C79">
            <v>509</v>
          </cell>
          <cell r="D79">
            <v>-1334</v>
          </cell>
          <cell r="E79">
            <v>1843</v>
          </cell>
          <cell r="F79">
            <v>138.19999999999999</v>
          </cell>
          <cell r="G79">
            <v>1771</v>
          </cell>
          <cell r="H79">
            <v>132.69999999999999</v>
          </cell>
          <cell r="I79">
            <v>72</v>
          </cell>
          <cell r="J79">
            <v>5.4</v>
          </cell>
        </row>
        <row r="80">
          <cell r="B80" t="str">
            <v>2135 Jan-Cil E Europe</v>
          </cell>
          <cell r="C80">
            <v>13866</v>
          </cell>
          <cell r="D80">
            <v>14244</v>
          </cell>
          <cell r="E80">
            <v>-378</v>
          </cell>
          <cell r="F80">
            <v>-2.7</v>
          </cell>
          <cell r="G80">
            <v>-1106</v>
          </cell>
          <cell r="H80">
            <v>-7.8</v>
          </cell>
          <cell r="I80">
            <v>728</v>
          </cell>
          <cell r="J80">
            <v>5.0999999999999996</v>
          </cell>
        </row>
        <row r="81">
          <cell r="B81" t="str">
            <v>2326 Jan-Cil Hungary</v>
          </cell>
          <cell r="C81">
            <v>1621</v>
          </cell>
          <cell r="D81">
            <v>827</v>
          </cell>
          <cell r="E81">
            <v>794</v>
          </cell>
          <cell r="F81">
            <v>96</v>
          </cell>
          <cell r="G81">
            <v>626</v>
          </cell>
          <cell r="H81">
            <v>75.7</v>
          </cell>
          <cell r="I81">
            <v>168</v>
          </cell>
          <cell r="J81">
            <v>20.3</v>
          </cell>
        </row>
        <row r="82">
          <cell r="B82" t="str">
            <v>2145 Jan-Cil Russia</v>
          </cell>
          <cell r="C82">
            <v>9026</v>
          </cell>
          <cell r="D82" t="str">
            <v>--</v>
          </cell>
          <cell r="E82">
            <v>9026</v>
          </cell>
          <cell r="F82" t="str">
            <v>-</v>
          </cell>
          <cell r="G82">
            <v>9026</v>
          </cell>
          <cell r="H82" t="str">
            <v>-</v>
          </cell>
          <cell r="I82" t="str">
            <v>-</v>
          </cell>
          <cell r="J82" t="str">
            <v>-</v>
          </cell>
        </row>
        <row r="83">
          <cell r="C83" t="str">
            <v>-------------</v>
          </cell>
          <cell r="D83" t="str">
            <v>-------------</v>
          </cell>
          <cell r="E83" t="str">
            <v>-------------</v>
          </cell>
          <cell r="F83" t="str">
            <v>--------</v>
          </cell>
          <cell r="G83" t="str">
            <v>-------------</v>
          </cell>
          <cell r="H83" t="str">
            <v>--------</v>
          </cell>
          <cell r="I83" t="str">
            <v>-------------</v>
          </cell>
          <cell r="J83" t="str">
            <v>--------</v>
          </cell>
        </row>
        <row r="84">
          <cell r="B84" t="str">
            <v>E. Eur Cermak</v>
          </cell>
          <cell r="C84">
            <v>25022</v>
          </cell>
          <cell r="D84">
            <v>13737</v>
          </cell>
          <cell r="E84">
            <v>11285</v>
          </cell>
          <cell r="F84">
            <v>82.2</v>
          </cell>
          <cell r="G84">
            <v>10317</v>
          </cell>
          <cell r="H84">
            <v>75.099999999999994</v>
          </cell>
          <cell r="I84">
            <v>968</v>
          </cell>
          <cell r="J84">
            <v>7</v>
          </cell>
        </row>
        <row r="85">
          <cell r="C85" t="str">
            <v>-------------</v>
          </cell>
          <cell r="D85" t="str">
            <v>-------------</v>
          </cell>
          <cell r="E85" t="str">
            <v>-------------</v>
          </cell>
          <cell r="F85" t="str">
            <v>--------</v>
          </cell>
          <cell r="G85" t="str">
            <v>-------------</v>
          </cell>
          <cell r="H85" t="str">
            <v>--------</v>
          </cell>
          <cell r="I85" t="str">
            <v>-------------</v>
          </cell>
          <cell r="J85" t="str">
            <v>--------</v>
          </cell>
        </row>
        <row r="86">
          <cell r="B86" t="str">
            <v>Total Cermak</v>
          </cell>
          <cell r="C86">
            <v>40586</v>
          </cell>
          <cell r="D86">
            <v>38043</v>
          </cell>
          <cell r="E86">
            <v>2543</v>
          </cell>
          <cell r="F86">
            <v>6.7</v>
          </cell>
          <cell r="G86">
            <v>336</v>
          </cell>
          <cell r="H86">
            <v>0.9</v>
          </cell>
          <cell r="I86">
            <v>2207</v>
          </cell>
          <cell r="J86">
            <v>5.8</v>
          </cell>
        </row>
        <row r="88">
          <cell r="B88" t="str">
            <v>3095 Jan-Cil Belgium</v>
          </cell>
          <cell r="C88">
            <v>-324</v>
          </cell>
          <cell r="D88">
            <v>1682</v>
          </cell>
          <cell r="E88">
            <v>-2006</v>
          </cell>
          <cell r="F88">
            <v>-119.3</v>
          </cell>
          <cell r="G88">
            <v>-1989</v>
          </cell>
          <cell r="H88">
            <v>-118.3</v>
          </cell>
          <cell r="I88">
            <v>-17</v>
          </cell>
          <cell r="J88">
            <v>-1</v>
          </cell>
        </row>
        <row r="89">
          <cell r="B89" t="str">
            <v>3535 Jan-Cil France</v>
          </cell>
          <cell r="C89">
            <v>26744</v>
          </cell>
          <cell r="D89">
            <v>14821</v>
          </cell>
          <cell r="E89">
            <v>11923</v>
          </cell>
          <cell r="F89">
            <v>80.400000000000006</v>
          </cell>
          <cell r="G89">
            <v>10518</v>
          </cell>
          <cell r="H89">
            <v>71</v>
          </cell>
          <cell r="I89">
            <v>1405</v>
          </cell>
          <cell r="J89">
            <v>9.5</v>
          </cell>
        </row>
        <row r="90">
          <cell r="B90" t="str">
            <v>4250 Jan-Cil Holland</v>
          </cell>
          <cell r="C90">
            <v>6955</v>
          </cell>
          <cell r="D90">
            <v>4856</v>
          </cell>
          <cell r="E90">
            <v>2099</v>
          </cell>
          <cell r="F90">
            <v>43.2</v>
          </cell>
          <cell r="G90">
            <v>1734</v>
          </cell>
          <cell r="H90">
            <v>35.700000000000003</v>
          </cell>
          <cell r="I90">
            <v>365</v>
          </cell>
          <cell r="J90">
            <v>7.5</v>
          </cell>
        </row>
        <row r="91">
          <cell r="B91" t="str">
            <v>2575 Jan-Cil Portugal</v>
          </cell>
          <cell r="C91">
            <v>-1362</v>
          </cell>
          <cell r="D91">
            <v>2036</v>
          </cell>
          <cell r="E91">
            <v>-3398</v>
          </cell>
          <cell r="F91">
            <v>-166.9</v>
          </cell>
          <cell r="G91">
            <v>-3327</v>
          </cell>
          <cell r="H91">
            <v>-163.4</v>
          </cell>
          <cell r="I91">
            <v>-71</v>
          </cell>
          <cell r="J91">
            <v>-3.5</v>
          </cell>
        </row>
        <row r="92">
          <cell r="B92" t="str">
            <v>2605 Jan-Cil Spain</v>
          </cell>
          <cell r="C92">
            <v>6351</v>
          </cell>
          <cell r="D92">
            <v>6421</v>
          </cell>
          <cell r="E92">
            <v>-70</v>
          </cell>
          <cell r="F92">
            <v>-1.1000000000000001</v>
          </cell>
          <cell r="G92">
            <v>-403</v>
          </cell>
          <cell r="H92">
            <v>-6.3</v>
          </cell>
          <cell r="I92">
            <v>333</v>
          </cell>
          <cell r="J92">
            <v>5.2</v>
          </cell>
        </row>
        <row r="93">
          <cell r="B93" t="str">
            <v>2725 Jan-Cil UK</v>
          </cell>
          <cell r="C93">
            <v>7854</v>
          </cell>
          <cell r="D93">
            <v>3291</v>
          </cell>
          <cell r="E93">
            <v>4563</v>
          </cell>
          <cell r="F93">
            <v>138.69999999999999</v>
          </cell>
          <cell r="G93">
            <v>4242</v>
          </cell>
          <cell r="H93">
            <v>128.9</v>
          </cell>
          <cell r="I93">
            <v>321</v>
          </cell>
          <cell r="J93">
            <v>9.8000000000000007</v>
          </cell>
        </row>
        <row r="94">
          <cell r="C94" t="str">
            <v>-------------</v>
          </cell>
          <cell r="D94" t="str">
            <v>-------------</v>
          </cell>
          <cell r="E94" t="str">
            <v>-------------</v>
          </cell>
          <cell r="F94" t="str">
            <v>--------</v>
          </cell>
          <cell r="G94" t="str">
            <v>-------------</v>
          </cell>
          <cell r="H94" t="str">
            <v>--------</v>
          </cell>
          <cell r="I94" t="str">
            <v>-------------</v>
          </cell>
          <cell r="J94" t="str">
            <v>--------</v>
          </cell>
        </row>
        <row r="95">
          <cell r="B95" t="str">
            <v>W. Eur Verbeeck</v>
          </cell>
          <cell r="C95">
            <v>46218</v>
          </cell>
          <cell r="D95">
            <v>33107</v>
          </cell>
          <cell r="E95">
            <v>13111</v>
          </cell>
          <cell r="F95">
            <v>39.6</v>
          </cell>
          <cell r="G95">
            <v>10775</v>
          </cell>
          <cell r="H95">
            <v>32.5</v>
          </cell>
          <cell r="I95">
            <v>2336</v>
          </cell>
          <cell r="J95">
            <v>7.1</v>
          </cell>
        </row>
        <row r="97">
          <cell r="B97" t="str">
            <v>3507 Jan-Cil Egypt</v>
          </cell>
          <cell r="C97">
            <v>585</v>
          </cell>
          <cell r="D97">
            <v>-737</v>
          </cell>
          <cell r="E97">
            <v>1322</v>
          </cell>
          <cell r="F97">
            <v>179.4</v>
          </cell>
          <cell r="G97">
            <v>1407</v>
          </cell>
          <cell r="H97">
            <v>190.9</v>
          </cell>
          <cell r="I97">
            <v>-85</v>
          </cell>
          <cell r="J97">
            <v>-11.5</v>
          </cell>
        </row>
        <row r="98">
          <cell r="B98" t="str">
            <v>4967 Jan-Cil Israel</v>
          </cell>
          <cell r="C98">
            <v>437</v>
          </cell>
          <cell r="D98">
            <v>1350</v>
          </cell>
          <cell r="E98">
            <v>-913</v>
          </cell>
          <cell r="F98">
            <v>-67.599999999999994</v>
          </cell>
          <cell r="G98">
            <v>-859</v>
          </cell>
          <cell r="H98">
            <v>-63.7</v>
          </cell>
          <cell r="I98">
            <v>-54</v>
          </cell>
          <cell r="J98">
            <v>-4</v>
          </cell>
        </row>
        <row r="99">
          <cell r="B99" t="str">
            <v>4720 Jan-Cil ME/W Africa</v>
          </cell>
          <cell r="C99">
            <v>29304</v>
          </cell>
          <cell r="D99">
            <v>25806</v>
          </cell>
          <cell r="E99">
            <v>3498</v>
          </cell>
          <cell r="F99">
            <v>13.6</v>
          </cell>
          <cell r="G99">
            <v>1959</v>
          </cell>
          <cell r="H99">
            <v>7.6</v>
          </cell>
          <cell r="I99">
            <v>1539</v>
          </cell>
          <cell r="J99">
            <v>6</v>
          </cell>
        </row>
        <row r="100">
          <cell r="B100" t="str">
            <v>2547 Jan-Cil Pakistan</v>
          </cell>
          <cell r="C100">
            <v>212</v>
          </cell>
          <cell r="D100">
            <v>303</v>
          </cell>
          <cell r="E100">
            <v>-91</v>
          </cell>
          <cell r="F100">
            <v>-30</v>
          </cell>
          <cell r="G100">
            <v>-97</v>
          </cell>
          <cell r="H100">
            <v>-32.200000000000003</v>
          </cell>
          <cell r="I100">
            <v>6</v>
          </cell>
          <cell r="J100">
            <v>2.1</v>
          </cell>
        </row>
        <row r="101">
          <cell r="B101" t="str">
            <v>4510 Jan-Cil So. Africa</v>
          </cell>
          <cell r="C101">
            <v>3435</v>
          </cell>
          <cell r="D101">
            <v>1067</v>
          </cell>
          <cell r="E101">
            <v>2368</v>
          </cell>
          <cell r="F101">
            <v>221.9</v>
          </cell>
          <cell r="G101">
            <v>3177</v>
          </cell>
          <cell r="H101">
            <v>297.7</v>
          </cell>
          <cell r="I101">
            <v>-809</v>
          </cell>
          <cell r="J101">
            <v>-75.8</v>
          </cell>
        </row>
        <row r="102">
          <cell r="B102" t="str">
            <v>2697 Jan-Cil Turkey</v>
          </cell>
          <cell r="C102">
            <v>1838</v>
          </cell>
          <cell r="D102">
            <v>3921</v>
          </cell>
          <cell r="E102">
            <v>-2083</v>
          </cell>
          <cell r="F102">
            <v>-53.1</v>
          </cell>
          <cell r="G102">
            <v>-2083</v>
          </cell>
          <cell r="H102">
            <v>-53.1</v>
          </cell>
          <cell r="I102" t="str">
            <v>-</v>
          </cell>
          <cell r="J102" t="str">
            <v>-</v>
          </cell>
        </row>
        <row r="103">
          <cell r="C103" t="str">
            <v>-------------</v>
          </cell>
          <cell r="D103" t="str">
            <v>-------------</v>
          </cell>
          <cell r="E103" t="str">
            <v>-------------</v>
          </cell>
          <cell r="F103" t="str">
            <v>--------</v>
          </cell>
          <cell r="G103" t="str">
            <v>-------------</v>
          </cell>
          <cell r="H103" t="str">
            <v>--------</v>
          </cell>
          <cell r="I103" t="str">
            <v>-------------</v>
          </cell>
          <cell r="J103" t="str">
            <v>--------</v>
          </cell>
        </row>
        <row r="104">
          <cell r="B104" t="str">
            <v>MEWAfr Verbeeck</v>
          </cell>
          <cell r="C104">
            <v>35811</v>
          </cell>
          <cell r="D104">
            <v>31710</v>
          </cell>
          <cell r="E104">
            <v>4101</v>
          </cell>
          <cell r="F104">
            <v>12.9</v>
          </cell>
          <cell r="G104">
            <v>3503</v>
          </cell>
          <cell r="H104">
            <v>11</v>
          </cell>
          <cell r="I104">
            <v>598</v>
          </cell>
          <cell r="J104">
            <v>1.9</v>
          </cell>
        </row>
        <row r="105">
          <cell r="C105" t="str">
            <v>-------------</v>
          </cell>
          <cell r="D105" t="str">
            <v>-------------</v>
          </cell>
          <cell r="E105" t="str">
            <v>-------------</v>
          </cell>
          <cell r="F105" t="str">
            <v>--------</v>
          </cell>
          <cell r="G105" t="str">
            <v>-------------</v>
          </cell>
          <cell r="H105" t="str">
            <v>--------</v>
          </cell>
          <cell r="I105" t="str">
            <v>-------------</v>
          </cell>
          <cell r="J105" t="str">
            <v>--------</v>
          </cell>
        </row>
        <row r="106">
          <cell r="B106" t="str">
            <v>Total Verbeeck</v>
          </cell>
          <cell r="C106">
            <v>82029</v>
          </cell>
          <cell r="D106">
            <v>64817</v>
          </cell>
          <cell r="E106">
            <v>17212</v>
          </cell>
          <cell r="F106">
            <v>26.6</v>
          </cell>
          <cell r="G106">
            <v>14277</v>
          </cell>
          <cell r="H106">
            <v>22</v>
          </cell>
          <cell r="I106">
            <v>2935</v>
          </cell>
          <cell r="J106">
            <v>4.5</v>
          </cell>
        </row>
        <row r="107">
          <cell r="C107" t="str">
            <v>-------------</v>
          </cell>
          <cell r="D107" t="str">
            <v>-------------</v>
          </cell>
          <cell r="E107" t="str">
            <v>-------------</v>
          </cell>
          <cell r="F107" t="str">
            <v>--------</v>
          </cell>
          <cell r="G107" t="str">
            <v>-------------</v>
          </cell>
          <cell r="H107" t="str">
            <v>--------</v>
          </cell>
          <cell r="I107" t="str">
            <v>-------------</v>
          </cell>
          <cell r="J107" t="str">
            <v>--------</v>
          </cell>
        </row>
        <row r="108">
          <cell r="B108" t="str">
            <v>Total Norton</v>
          </cell>
          <cell r="C108">
            <v>122615</v>
          </cell>
          <cell r="D108">
            <v>102860</v>
          </cell>
          <cell r="E108">
            <v>19755</v>
          </cell>
          <cell r="F108">
            <v>19.2</v>
          </cell>
          <cell r="G108">
            <v>14613</v>
          </cell>
          <cell r="H108">
            <v>14.2</v>
          </cell>
          <cell r="I108">
            <v>5142</v>
          </cell>
          <cell r="J108">
            <v>5</v>
          </cell>
        </row>
        <row r="111">
          <cell r="D111" t="str">
            <v>J &amp; J Financi</v>
          </cell>
          <cell r="E111" t="str">
            <v>al Management</v>
          </cell>
          <cell r="F111" t="str">
            <v>Reporting</v>
          </cell>
          <cell r="G111" t="str">
            <v>System</v>
          </cell>
          <cell r="J111" t="str">
            <v>PAGE         3</v>
          </cell>
        </row>
        <row r="112">
          <cell r="D112" t="str">
            <v>Perfo</v>
          </cell>
          <cell r="E112" t="str">
            <v>rmance Analysi</v>
          </cell>
          <cell r="F112" t="str">
            <v>s Routine</v>
          </cell>
          <cell r="J112" t="str">
            <v>REPORT CC00160A</v>
          </cell>
        </row>
        <row r="113">
          <cell r="D113" t="str">
            <v>Option</v>
          </cell>
          <cell r="E113" t="str">
            <v>10 - 950000 N</v>
          </cell>
          <cell r="F113" t="str">
            <v>et Income</v>
          </cell>
          <cell r="J113">
            <v>37628.521527777775</v>
          </cell>
        </row>
        <row r="114">
          <cell r="D114" t="str">
            <v>DEC 2002 Ac</v>
          </cell>
          <cell r="E114" t="str">
            <v>tual vs      D</v>
          </cell>
          <cell r="F114" t="str">
            <v>EC 2001 A</v>
          </cell>
          <cell r="G114" t="str">
            <v>ctual</v>
          </cell>
        </row>
        <row r="115">
          <cell r="D115" t="str">
            <v>52 Weeks</v>
          </cell>
          <cell r="E115" t="str">
            <v>Ending Decemb</v>
          </cell>
          <cell r="F115" t="str">
            <v>er 29, 20</v>
          </cell>
          <cell r="G115">
            <v>2</v>
          </cell>
        </row>
        <row r="117">
          <cell r="C117" t="str">
            <v>Current</v>
          </cell>
          <cell r="D117" t="str">
            <v>Prior</v>
          </cell>
          <cell r="E117" t="e">
            <v>#NAME?</v>
          </cell>
          <cell r="F117" t="str">
            <v>nge------</v>
          </cell>
          <cell r="G117" t="e">
            <v>#NAME?</v>
          </cell>
          <cell r="H117" t="str">
            <v>s--------</v>
          </cell>
          <cell r="I117" t="e">
            <v>#NAME?</v>
          </cell>
          <cell r="J117" t="str">
            <v>y--------</v>
          </cell>
        </row>
        <row r="118">
          <cell r="C118" t="str">
            <v>Period</v>
          </cell>
          <cell r="D118" t="str">
            <v>Period</v>
          </cell>
          <cell r="E118" t="str">
            <v>Amount</v>
          </cell>
          <cell r="F118" t="str">
            <v>%</v>
          </cell>
          <cell r="G118" t="str">
            <v>Amount</v>
          </cell>
          <cell r="H118" t="str">
            <v>%</v>
          </cell>
          <cell r="I118" t="str">
            <v>Amount</v>
          </cell>
          <cell r="J118" t="str">
            <v>%</v>
          </cell>
        </row>
        <row r="119">
          <cell r="C119" t="str">
            <v>-------------</v>
          </cell>
          <cell r="D119" t="str">
            <v>-------------</v>
          </cell>
          <cell r="E119" t="str">
            <v>-------------</v>
          </cell>
          <cell r="F119" t="str">
            <v>--------</v>
          </cell>
          <cell r="G119" t="str">
            <v>-------------</v>
          </cell>
          <cell r="H119" t="str">
            <v>--------</v>
          </cell>
          <cell r="I119" t="str">
            <v>-------------</v>
          </cell>
          <cell r="J119" t="str">
            <v>--------</v>
          </cell>
        </row>
        <row r="121">
          <cell r="B121" t="str">
            <v>2860 Jan-Cil Argentina</v>
          </cell>
          <cell r="C121">
            <v>-1401</v>
          </cell>
          <cell r="D121">
            <v>-3581</v>
          </cell>
          <cell r="E121">
            <v>2180</v>
          </cell>
          <cell r="F121">
            <v>60.9</v>
          </cell>
          <cell r="G121">
            <v>-153</v>
          </cell>
          <cell r="H121">
            <v>-4.3</v>
          </cell>
          <cell r="I121">
            <v>2333</v>
          </cell>
          <cell r="J121">
            <v>65.2</v>
          </cell>
        </row>
        <row r="122">
          <cell r="B122" t="str">
            <v>3160 Jan-Cil Brazil</v>
          </cell>
          <cell r="C122">
            <v>10292</v>
          </cell>
          <cell r="D122">
            <v>15603</v>
          </cell>
          <cell r="E122">
            <v>-5311</v>
          </cell>
          <cell r="F122">
            <v>-34</v>
          </cell>
          <cell r="G122">
            <v>-3142</v>
          </cell>
          <cell r="H122">
            <v>-20.100000000000001</v>
          </cell>
          <cell r="I122">
            <v>-2169</v>
          </cell>
          <cell r="J122">
            <v>-13.9</v>
          </cell>
        </row>
        <row r="123">
          <cell r="B123" t="str">
            <v>2117 Jan-Cil Colombia</v>
          </cell>
          <cell r="C123">
            <v>1230</v>
          </cell>
          <cell r="D123">
            <v>575</v>
          </cell>
          <cell r="E123">
            <v>655</v>
          </cell>
          <cell r="F123">
            <v>113.9</v>
          </cell>
          <cell r="G123">
            <v>751</v>
          </cell>
          <cell r="H123">
            <v>130.6</v>
          </cell>
          <cell r="I123">
            <v>-96</v>
          </cell>
          <cell r="J123">
            <v>-16.7</v>
          </cell>
        </row>
        <row r="124">
          <cell r="B124" t="str">
            <v>2490 Janssen Cilag Mexico</v>
          </cell>
          <cell r="C124">
            <v>44304</v>
          </cell>
          <cell r="D124">
            <v>37294</v>
          </cell>
          <cell r="E124">
            <v>7010</v>
          </cell>
          <cell r="F124">
            <v>18.8</v>
          </cell>
          <cell r="G124">
            <v>8388</v>
          </cell>
          <cell r="H124">
            <v>22.5</v>
          </cell>
          <cell r="I124">
            <v>-1378</v>
          </cell>
          <cell r="J124">
            <v>-3.7</v>
          </cell>
        </row>
        <row r="125">
          <cell r="B125" t="str">
            <v>5252 Jan-Cil Venezuela</v>
          </cell>
          <cell r="C125">
            <v>-789</v>
          </cell>
          <cell r="D125">
            <v>1595</v>
          </cell>
          <cell r="E125">
            <v>-2384</v>
          </cell>
          <cell r="F125">
            <v>-149.5</v>
          </cell>
          <cell r="G125">
            <v>-2384</v>
          </cell>
          <cell r="H125">
            <v>-149.5</v>
          </cell>
          <cell r="I125" t="str">
            <v>-</v>
          </cell>
          <cell r="J125" t="str">
            <v>-</v>
          </cell>
        </row>
        <row r="126">
          <cell r="C126" t="str">
            <v>-------------</v>
          </cell>
          <cell r="D126" t="str">
            <v>-------------</v>
          </cell>
          <cell r="E126" t="str">
            <v>-------------</v>
          </cell>
          <cell r="F126" t="str">
            <v>--------</v>
          </cell>
          <cell r="G126" t="str">
            <v>-------------</v>
          </cell>
          <cell r="H126" t="str">
            <v>--------</v>
          </cell>
          <cell r="I126" t="str">
            <v>-------------</v>
          </cell>
          <cell r="J126" t="str">
            <v>--------</v>
          </cell>
        </row>
        <row r="127">
          <cell r="B127" t="str">
            <v>Total Latin Am.</v>
          </cell>
          <cell r="C127">
            <v>53636</v>
          </cell>
          <cell r="D127">
            <v>51486</v>
          </cell>
          <cell r="E127">
            <v>2150</v>
          </cell>
          <cell r="F127">
            <v>4.2</v>
          </cell>
          <cell r="G127">
            <v>3460</v>
          </cell>
          <cell r="H127">
            <v>6.7</v>
          </cell>
          <cell r="I127">
            <v>-1310</v>
          </cell>
          <cell r="J127">
            <v>-2.5</v>
          </cell>
        </row>
        <row r="129">
          <cell r="B129" t="str">
            <v>2380 Janssen Pharmaceutical KK</v>
          </cell>
          <cell r="C129">
            <v>15192</v>
          </cell>
          <cell r="D129">
            <v>8146</v>
          </cell>
          <cell r="E129">
            <v>7046</v>
          </cell>
          <cell r="F129">
            <v>86.5</v>
          </cell>
          <cell r="G129">
            <v>7540</v>
          </cell>
          <cell r="H129">
            <v>92.6</v>
          </cell>
          <cell r="I129">
            <v>-494</v>
          </cell>
          <cell r="J129">
            <v>-6.1</v>
          </cell>
        </row>
        <row r="130">
          <cell r="B130" t="str">
            <v>2400 Jan-Cil K.K. Japan</v>
          </cell>
          <cell r="C130">
            <v>1213</v>
          </cell>
          <cell r="D130">
            <v>2179</v>
          </cell>
          <cell r="E130">
            <v>-966</v>
          </cell>
          <cell r="F130">
            <v>-44.3</v>
          </cell>
          <cell r="G130">
            <v>-926</v>
          </cell>
          <cell r="H130">
            <v>-42.5</v>
          </cell>
          <cell r="I130">
            <v>-40</v>
          </cell>
          <cell r="J130">
            <v>-1.8</v>
          </cell>
        </row>
        <row r="131">
          <cell r="C131" t="str">
            <v>-------------</v>
          </cell>
          <cell r="D131" t="str">
            <v>-------------</v>
          </cell>
          <cell r="E131" t="str">
            <v>-------------</v>
          </cell>
          <cell r="F131" t="str">
            <v>--------</v>
          </cell>
          <cell r="G131" t="str">
            <v>-------------</v>
          </cell>
          <cell r="H131" t="str">
            <v>--------</v>
          </cell>
          <cell r="I131" t="str">
            <v>-------------</v>
          </cell>
          <cell r="J131" t="str">
            <v>--------</v>
          </cell>
        </row>
        <row r="132">
          <cell r="B132" t="str">
            <v>Total Japan</v>
          </cell>
          <cell r="C132">
            <v>16405</v>
          </cell>
          <cell r="D132">
            <v>10325</v>
          </cell>
          <cell r="E132">
            <v>6080</v>
          </cell>
          <cell r="F132">
            <v>58.9</v>
          </cell>
          <cell r="G132">
            <v>6614</v>
          </cell>
          <cell r="H132">
            <v>64.099999999999994</v>
          </cell>
          <cell r="I132">
            <v>-534</v>
          </cell>
          <cell r="J132">
            <v>-5.2</v>
          </cell>
        </row>
        <row r="134">
          <cell r="B134" t="str">
            <v>3450 Janssen China</v>
          </cell>
          <cell r="C134">
            <v>57481</v>
          </cell>
          <cell r="D134">
            <v>40427</v>
          </cell>
          <cell r="E134">
            <v>17054</v>
          </cell>
          <cell r="F134">
            <v>42.2</v>
          </cell>
          <cell r="G134">
            <v>17053</v>
          </cell>
          <cell r="H134">
            <v>42.2</v>
          </cell>
          <cell r="I134">
            <v>1</v>
          </cell>
          <cell r="J134" t="str">
            <v>-</v>
          </cell>
        </row>
        <row r="135">
          <cell r="B135" t="str">
            <v>2010 Jan-Cil Australia</v>
          </cell>
          <cell r="C135">
            <v>1455</v>
          </cell>
          <cell r="D135">
            <v>1688</v>
          </cell>
          <cell r="E135">
            <v>-233</v>
          </cell>
          <cell r="F135">
            <v>-13.8</v>
          </cell>
          <cell r="G135">
            <v>-306</v>
          </cell>
          <cell r="H135">
            <v>-18.2</v>
          </cell>
          <cell r="I135">
            <v>73</v>
          </cell>
          <cell r="J135">
            <v>4.3</v>
          </cell>
        </row>
        <row r="136">
          <cell r="B136" t="str">
            <v>3840 Jan-Cil Hong Kong</v>
          </cell>
          <cell r="C136">
            <v>1466</v>
          </cell>
          <cell r="D136">
            <v>1415</v>
          </cell>
          <cell r="E136">
            <v>51</v>
          </cell>
          <cell r="F136">
            <v>3.6</v>
          </cell>
          <cell r="G136">
            <v>51</v>
          </cell>
          <cell r="H136">
            <v>3.6</v>
          </cell>
          <cell r="I136" t="str">
            <v>-</v>
          </cell>
          <cell r="J136" t="str">
            <v>-</v>
          </cell>
        </row>
        <row r="137">
          <cell r="B137" t="str">
            <v>3873 Jan-Cil India</v>
          </cell>
          <cell r="C137">
            <v>2499</v>
          </cell>
          <cell r="D137">
            <v>1443</v>
          </cell>
          <cell r="E137">
            <v>1056</v>
          </cell>
          <cell r="F137">
            <v>73.2</v>
          </cell>
          <cell r="G137">
            <v>1129</v>
          </cell>
          <cell r="H137">
            <v>78.3</v>
          </cell>
          <cell r="I137">
            <v>-73</v>
          </cell>
          <cell r="J137">
            <v>-5.0999999999999996</v>
          </cell>
        </row>
        <row r="138">
          <cell r="B138" t="str">
            <v>2440 Jan-Cil Korea</v>
          </cell>
          <cell r="C138">
            <v>2048</v>
          </cell>
          <cell r="D138">
            <v>2082</v>
          </cell>
          <cell r="E138">
            <v>-34</v>
          </cell>
          <cell r="F138">
            <v>-1.6</v>
          </cell>
          <cell r="G138">
            <v>-104</v>
          </cell>
          <cell r="H138">
            <v>-5</v>
          </cell>
          <cell r="I138">
            <v>70</v>
          </cell>
          <cell r="J138">
            <v>3.4</v>
          </cell>
        </row>
        <row r="139">
          <cell r="B139" t="str">
            <v>4350 Jan-Cil Philippines</v>
          </cell>
          <cell r="C139">
            <v>1765</v>
          </cell>
          <cell r="D139">
            <v>1936</v>
          </cell>
          <cell r="E139">
            <v>-171</v>
          </cell>
          <cell r="F139">
            <v>-8.8000000000000007</v>
          </cell>
          <cell r="G139">
            <v>-144</v>
          </cell>
          <cell r="H139">
            <v>-7.5</v>
          </cell>
          <cell r="I139">
            <v>-27</v>
          </cell>
          <cell r="J139">
            <v>-1.4</v>
          </cell>
        </row>
        <row r="140">
          <cell r="B140" t="str">
            <v>3880 Jan-Cil S.M.</v>
          </cell>
          <cell r="C140">
            <v>1459</v>
          </cell>
          <cell r="D140">
            <v>1952</v>
          </cell>
          <cell r="E140">
            <v>-493</v>
          </cell>
          <cell r="F140">
            <v>-25.3</v>
          </cell>
          <cell r="G140">
            <v>-492</v>
          </cell>
          <cell r="H140">
            <v>-25.2</v>
          </cell>
          <cell r="I140">
            <v>-1</v>
          </cell>
          <cell r="J140" t="str">
            <v>-</v>
          </cell>
        </row>
        <row r="141">
          <cell r="B141" t="str">
            <v>3885 Jan-Cil Indonesia</v>
          </cell>
          <cell r="C141">
            <v>858</v>
          </cell>
          <cell r="D141">
            <v>1159</v>
          </cell>
          <cell r="E141">
            <v>-301</v>
          </cell>
          <cell r="F141">
            <v>-26</v>
          </cell>
          <cell r="G141">
            <v>-373</v>
          </cell>
          <cell r="H141">
            <v>-32.200000000000003</v>
          </cell>
          <cell r="I141">
            <v>72</v>
          </cell>
          <cell r="J141">
            <v>6.2</v>
          </cell>
        </row>
        <row r="142">
          <cell r="B142" t="str">
            <v>4900 Jan-Cil Taiwan</v>
          </cell>
          <cell r="C142">
            <v>1118</v>
          </cell>
          <cell r="D142">
            <v>2640</v>
          </cell>
          <cell r="E142">
            <v>-1522</v>
          </cell>
          <cell r="F142">
            <v>-57.7</v>
          </cell>
          <cell r="G142">
            <v>-1497</v>
          </cell>
          <cell r="H142">
            <v>-56.7</v>
          </cell>
          <cell r="I142">
            <v>-25</v>
          </cell>
          <cell r="J142">
            <v>-0.9</v>
          </cell>
        </row>
        <row r="143">
          <cell r="B143" t="str">
            <v>2670 Jan-Cil Thailand</v>
          </cell>
          <cell r="C143">
            <v>343</v>
          </cell>
          <cell r="D143">
            <v>453</v>
          </cell>
          <cell r="E143">
            <v>-110</v>
          </cell>
          <cell r="F143">
            <v>-24.3</v>
          </cell>
          <cell r="G143">
            <v>-121</v>
          </cell>
          <cell r="H143">
            <v>-26.8</v>
          </cell>
          <cell r="I143">
            <v>11</v>
          </cell>
          <cell r="J143">
            <v>2.5</v>
          </cell>
        </row>
        <row r="144">
          <cell r="C144" t="str">
            <v>-------------</v>
          </cell>
          <cell r="D144" t="str">
            <v>-------------</v>
          </cell>
          <cell r="E144" t="str">
            <v>-------------</v>
          </cell>
          <cell r="F144" t="str">
            <v>--------</v>
          </cell>
          <cell r="G144" t="str">
            <v>-------------</v>
          </cell>
          <cell r="H144" t="str">
            <v>--------</v>
          </cell>
          <cell r="I144" t="str">
            <v>-------------</v>
          </cell>
          <cell r="J144" t="str">
            <v>--------</v>
          </cell>
        </row>
        <row r="145">
          <cell r="B145" t="str">
            <v>Asia/Pac Chang</v>
          </cell>
          <cell r="C145">
            <v>70492</v>
          </cell>
          <cell r="D145">
            <v>55195</v>
          </cell>
          <cell r="E145">
            <v>15297</v>
          </cell>
          <cell r="F145">
            <v>27.7</v>
          </cell>
          <cell r="G145">
            <v>15194</v>
          </cell>
          <cell r="H145">
            <v>27.5</v>
          </cell>
          <cell r="I145">
            <v>103</v>
          </cell>
          <cell r="J145">
            <v>0.2</v>
          </cell>
        </row>
        <row r="146">
          <cell r="C146" t="str">
            <v>-------------</v>
          </cell>
          <cell r="D146" t="str">
            <v>-------------</v>
          </cell>
          <cell r="E146" t="str">
            <v>-------------</v>
          </cell>
          <cell r="F146" t="str">
            <v>--------</v>
          </cell>
          <cell r="G146" t="str">
            <v>-------------</v>
          </cell>
          <cell r="H146" t="str">
            <v>--------</v>
          </cell>
          <cell r="I146" t="str">
            <v>-------------</v>
          </cell>
          <cell r="J146" t="str">
            <v>--------</v>
          </cell>
        </row>
        <row r="147">
          <cell r="B147" t="str">
            <v>Total Asia/Pacific</v>
          </cell>
          <cell r="C147">
            <v>86897</v>
          </cell>
          <cell r="D147">
            <v>65520</v>
          </cell>
          <cell r="E147">
            <v>21377</v>
          </cell>
          <cell r="F147">
            <v>32.6</v>
          </cell>
          <cell r="G147">
            <v>21808</v>
          </cell>
          <cell r="H147">
            <v>33.299999999999997</v>
          </cell>
          <cell r="I147">
            <v>-431</v>
          </cell>
          <cell r="J147">
            <v>-0.7</v>
          </cell>
        </row>
        <row r="148">
          <cell r="C148" t="str">
            <v>-------------</v>
          </cell>
          <cell r="D148" t="str">
            <v>-------------</v>
          </cell>
          <cell r="E148" t="str">
            <v>-------------</v>
          </cell>
          <cell r="F148" t="str">
            <v>--------</v>
          </cell>
          <cell r="G148" t="str">
            <v>-------------</v>
          </cell>
          <cell r="H148" t="str">
            <v>--------</v>
          </cell>
          <cell r="I148" t="str">
            <v>-------------</v>
          </cell>
          <cell r="J148" t="str">
            <v>--------</v>
          </cell>
        </row>
        <row r="149">
          <cell r="B149" t="str">
            <v>Total Sartarelli</v>
          </cell>
          <cell r="C149">
            <v>140533</v>
          </cell>
          <cell r="D149">
            <v>117006</v>
          </cell>
          <cell r="E149">
            <v>23527</v>
          </cell>
          <cell r="F149">
            <v>20.100000000000001</v>
          </cell>
          <cell r="G149">
            <v>25268</v>
          </cell>
          <cell r="H149">
            <v>21.6</v>
          </cell>
          <cell r="I149">
            <v>-1741</v>
          </cell>
          <cell r="J149">
            <v>-1.5</v>
          </cell>
        </row>
        <row r="151">
          <cell r="B151" t="str">
            <v>1960 PGSM USA</v>
          </cell>
          <cell r="C151">
            <v>-57677</v>
          </cell>
          <cell r="D151">
            <v>-55555</v>
          </cell>
          <cell r="E151">
            <v>-2122</v>
          </cell>
          <cell r="F151">
            <v>-3.8</v>
          </cell>
          <cell r="G151">
            <v>-2122</v>
          </cell>
          <cell r="H151">
            <v>-3.8</v>
          </cell>
          <cell r="I151" t="str">
            <v>-</v>
          </cell>
          <cell r="J151" t="str">
            <v>-</v>
          </cell>
        </row>
        <row r="152">
          <cell r="B152" t="str">
            <v>3091 PGSM Beerse</v>
          </cell>
          <cell r="C152">
            <v>-21982</v>
          </cell>
          <cell r="D152">
            <v>-21200</v>
          </cell>
          <cell r="E152">
            <v>-782</v>
          </cell>
          <cell r="F152">
            <v>-3.7</v>
          </cell>
          <cell r="G152">
            <v>372</v>
          </cell>
          <cell r="H152">
            <v>1.8</v>
          </cell>
          <cell r="I152">
            <v>-1154</v>
          </cell>
          <cell r="J152">
            <v>-5.4</v>
          </cell>
        </row>
        <row r="153">
          <cell r="C153" t="str">
            <v>-------------</v>
          </cell>
          <cell r="D153" t="str">
            <v>-------------</v>
          </cell>
          <cell r="E153" t="str">
            <v>-------------</v>
          </cell>
          <cell r="F153" t="str">
            <v>--------</v>
          </cell>
          <cell r="G153" t="str">
            <v>-------------</v>
          </cell>
          <cell r="H153" t="str">
            <v>--------</v>
          </cell>
          <cell r="I153" t="str">
            <v>-------------</v>
          </cell>
          <cell r="J153" t="str">
            <v>--------</v>
          </cell>
        </row>
        <row r="154">
          <cell r="B154" t="str">
            <v>PGSM-Wemlinger</v>
          </cell>
          <cell r="C154">
            <v>-79659</v>
          </cell>
          <cell r="D154">
            <v>-76755</v>
          </cell>
          <cell r="E154">
            <v>-2904</v>
          </cell>
          <cell r="F154">
            <v>-3.8</v>
          </cell>
          <cell r="G154">
            <v>-1750</v>
          </cell>
          <cell r="H154">
            <v>-2.2999999999999998</v>
          </cell>
          <cell r="I154">
            <v>-1154</v>
          </cell>
          <cell r="J154">
            <v>-1.5</v>
          </cell>
        </row>
        <row r="156">
          <cell r="B156" t="str">
            <v>3090 Janssen Belgium</v>
          </cell>
          <cell r="C156">
            <v>525089</v>
          </cell>
          <cell r="D156">
            <v>323249</v>
          </cell>
          <cell r="E156">
            <v>201840</v>
          </cell>
          <cell r="F156">
            <v>62.4</v>
          </cell>
          <cell r="G156">
            <v>174256</v>
          </cell>
          <cell r="H156">
            <v>53.9</v>
          </cell>
          <cell r="I156">
            <v>27584</v>
          </cell>
          <cell r="J156">
            <v>8.5</v>
          </cell>
        </row>
        <row r="157">
          <cell r="B157" t="str">
            <v>1157 Beerse Alza</v>
          </cell>
          <cell r="C157" t="str">
            <v>--</v>
          </cell>
          <cell r="D157">
            <v>28968</v>
          </cell>
          <cell r="E157">
            <v>-28968</v>
          </cell>
          <cell r="F157">
            <v>-100</v>
          </cell>
          <cell r="G157">
            <v>-28968</v>
          </cell>
          <cell r="H157">
            <v>-100</v>
          </cell>
          <cell r="I157" t="str">
            <v>-</v>
          </cell>
          <cell r="J157" t="str">
            <v>-</v>
          </cell>
        </row>
        <row r="158">
          <cell r="C158" t="str">
            <v>-------------</v>
          </cell>
          <cell r="D158" t="str">
            <v>-------------</v>
          </cell>
          <cell r="E158" t="str">
            <v>-------------</v>
          </cell>
          <cell r="F158" t="str">
            <v>--------</v>
          </cell>
          <cell r="G158" t="str">
            <v>-------------</v>
          </cell>
          <cell r="H158" t="str">
            <v>--------</v>
          </cell>
          <cell r="I158" t="str">
            <v>-------------</v>
          </cell>
          <cell r="J158" t="str">
            <v>--------</v>
          </cell>
        </row>
        <row r="159">
          <cell r="B159" t="str">
            <v>Tot Jans Beerse</v>
          </cell>
          <cell r="C159">
            <v>525089</v>
          </cell>
          <cell r="D159">
            <v>352217</v>
          </cell>
          <cell r="E159">
            <v>172872</v>
          </cell>
          <cell r="F159">
            <v>49.1</v>
          </cell>
          <cell r="G159">
            <v>145288</v>
          </cell>
          <cell r="H159">
            <v>41.2</v>
          </cell>
          <cell r="I159">
            <v>27584</v>
          </cell>
          <cell r="J159">
            <v>7.8</v>
          </cell>
        </row>
        <row r="162">
          <cell r="D162" t="str">
            <v>J &amp; J Financi</v>
          </cell>
          <cell r="E162" t="str">
            <v>al Management</v>
          </cell>
          <cell r="F162" t="str">
            <v>Reporting</v>
          </cell>
          <cell r="G162" t="str">
            <v>System</v>
          </cell>
          <cell r="J162" t="str">
            <v>PAGE         4</v>
          </cell>
        </row>
        <row r="163">
          <cell r="D163" t="str">
            <v>Perfo</v>
          </cell>
          <cell r="E163" t="str">
            <v>rmance Analysi</v>
          </cell>
          <cell r="F163" t="str">
            <v>s Routine</v>
          </cell>
          <cell r="J163" t="str">
            <v>REPORT CC00160A</v>
          </cell>
        </row>
        <row r="164">
          <cell r="D164" t="str">
            <v>Option</v>
          </cell>
          <cell r="E164" t="str">
            <v>10 - 950000 N</v>
          </cell>
          <cell r="F164" t="str">
            <v>et Income</v>
          </cell>
          <cell r="J164">
            <v>37628.521527777775</v>
          </cell>
        </row>
        <row r="165">
          <cell r="D165" t="str">
            <v>DEC 2002 Ac</v>
          </cell>
          <cell r="E165" t="str">
            <v>tual vs      D</v>
          </cell>
          <cell r="F165" t="str">
            <v>EC 2001 A</v>
          </cell>
          <cell r="G165" t="str">
            <v>ctual</v>
          </cell>
        </row>
        <row r="166">
          <cell r="D166" t="str">
            <v>52 Weeks</v>
          </cell>
          <cell r="E166" t="str">
            <v>Ending Decemb</v>
          </cell>
          <cell r="F166" t="str">
            <v>er 29, 20</v>
          </cell>
          <cell r="G166">
            <v>2</v>
          </cell>
        </row>
        <row r="168">
          <cell r="C168" t="str">
            <v>Current</v>
          </cell>
          <cell r="D168" t="str">
            <v>Prior</v>
          </cell>
          <cell r="E168" t="e">
            <v>#NAME?</v>
          </cell>
          <cell r="F168" t="str">
            <v>nge------</v>
          </cell>
          <cell r="G168" t="e">
            <v>#NAME?</v>
          </cell>
          <cell r="H168" t="str">
            <v>s--------</v>
          </cell>
          <cell r="I168" t="e">
            <v>#NAME?</v>
          </cell>
          <cell r="J168" t="str">
            <v>y--------</v>
          </cell>
        </row>
        <row r="169">
          <cell r="C169" t="str">
            <v>Period</v>
          </cell>
          <cell r="D169" t="str">
            <v>Period</v>
          </cell>
          <cell r="E169" t="str">
            <v>Amount</v>
          </cell>
          <cell r="F169" t="str">
            <v>%</v>
          </cell>
          <cell r="G169" t="str">
            <v>Amount</v>
          </cell>
          <cell r="H169" t="str">
            <v>%</v>
          </cell>
          <cell r="I169" t="str">
            <v>Amount</v>
          </cell>
          <cell r="J169" t="str">
            <v>%</v>
          </cell>
        </row>
        <row r="170">
          <cell r="C170" t="str">
            <v>-------------</v>
          </cell>
          <cell r="D170" t="str">
            <v>-------------</v>
          </cell>
          <cell r="E170" t="str">
            <v>-------------</v>
          </cell>
          <cell r="F170" t="str">
            <v>--------</v>
          </cell>
          <cell r="G170" t="str">
            <v>-------------</v>
          </cell>
          <cell r="H170" t="str">
            <v>--------</v>
          </cell>
          <cell r="I170" t="str">
            <v>-------------</v>
          </cell>
          <cell r="J170" t="str">
            <v>--------</v>
          </cell>
        </row>
        <row r="172">
          <cell r="B172" t="str">
            <v>3950 Janssen Ireland Mfg</v>
          </cell>
          <cell r="C172">
            <v>343171</v>
          </cell>
          <cell r="D172">
            <v>243524</v>
          </cell>
          <cell r="E172">
            <v>99647</v>
          </cell>
          <cell r="F172">
            <v>40.9</v>
          </cell>
          <cell r="G172">
            <v>81621</v>
          </cell>
          <cell r="H172">
            <v>33.5</v>
          </cell>
          <cell r="I172">
            <v>18026</v>
          </cell>
          <cell r="J172">
            <v>7.4</v>
          </cell>
        </row>
        <row r="173">
          <cell r="B173" t="str">
            <v>2161 OMJ Mfg Ireland</v>
          </cell>
          <cell r="C173">
            <v>331206</v>
          </cell>
          <cell r="D173">
            <v>422074</v>
          </cell>
          <cell r="E173">
            <v>-90868</v>
          </cell>
          <cell r="F173">
            <v>-21.5</v>
          </cell>
          <cell r="G173">
            <v>-90868</v>
          </cell>
          <cell r="H173">
            <v>-21.5</v>
          </cell>
          <cell r="I173" t="str">
            <v>-</v>
          </cell>
          <cell r="J173" t="str">
            <v>-</v>
          </cell>
        </row>
        <row r="174">
          <cell r="B174" t="str">
            <v>2164 Ortho Biotech CFC PR</v>
          </cell>
          <cell r="C174">
            <v>146380</v>
          </cell>
          <cell r="D174">
            <v>148967</v>
          </cell>
          <cell r="E174">
            <v>-2587</v>
          </cell>
          <cell r="F174">
            <v>-1.7</v>
          </cell>
          <cell r="G174">
            <v>-2587</v>
          </cell>
          <cell r="H174">
            <v>-1.7</v>
          </cell>
          <cell r="I174" t="str">
            <v>-</v>
          </cell>
          <cell r="J174" t="str">
            <v>-</v>
          </cell>
        </row>
        <row r="175">
          <cell r="B175" t="str">
            <v>4680 Cilag CH-Schaff Operation</v>
          </cell>
          <cell r="C175">
            <v>55038</v>
          </cell>
          <cell r="D175">
            <v>43945</v>
          </cell>
          <cell r="E175">
            <v>11093</v>
          </cell>
          <cell r="F175">
            <v>25.2</v>
          </cell>
          <cell r="G175">
            <v>6753</v>
          </cell>
          <cell r="H175">
            <v>15.4</v>
          </cell>
          <cell r="I175">
            <v>4340</v>
          </cell>
          <cell r="J175">
            <v>9.9</v>
          </cell>
        </row>
        <row r="176">
          <cell r="B176" t="str">
            <v>4690 Jan-Cil Zug</v>
          </cell>
          <cell r="C176">
            <v>138717</v>
          </cell>
          <cell r="D176">
            <v>175233</v>
          </cell>
          <cell r="E176">
            <v>-36516</v>
          </cell>
          <cell r="F176">
            <v>-20.8</v>
          </cell>
          <cell r="G176">
            <v>-47457</v>
          </cell>
          <cell r="H176">
            <v>-27.1</v>
          </cell>
          <cell r="I176">
            <v>10941</v>
          </cell>
          <cell r="J176">
            <v>6.2</v>
          </cell>
        </row>
        <row r="177">
          <cell r="B177" t="str">
            <v>3010 Tasmanian Alkaloids</v>
          </cell>
          <cell r="C177">
            <v>12540</v>
          </cell>
          <cell r="D177">
            <v>15146</v>
          </cell>
          <cell r="E177">
            <v>-2606</v>
          </cell>
          <cell r="F177">
            <v>-17.2</v>
          </cell>
          <cell r="G177">
            <v>-3238</v>
          </cell>
          <cell r="H177">
            <v>-21.4</v>
          </cell>
          <cell r="I177">
            <v>632</v>
          </cell>
          <cell r="J177">
            <v>4.2</v>
          </cell>
        </row>
        <row r="178">
          <cell r="B178" t="str">
            <v>2660 Silsa Switzerland</v>
          </cell>
          <cell r="C178">
            <v>-3</v>
          </cell>
          <cell r="D178">
            <v>-1</v>
          </cell>
          <cell r="E178">
            <v>-2</v>
          </cell>
          <cell r="F178">
            <v>-200</v>
          </cell>
          <cell r="G178">
            <v>-2</v>
          </cell>
          <cell r="H178">
            <v>-150</v>
          </cell>
          <cell r="I178">
            <v>-1</v>
          </cell>
          <cell r="J178">
            <v>-50</v>
          </cell>
        </row>
        <row r="179">
          <cell r="B179" t="str">
            <v>1660 Noramco USA</v>
          </cell>
          <cell r="C179">
            <v>5443</v>
          </cell>
          <cell r="D179">
            <v>1459</v>
          </cell>
          <cell r="E179">
            <v>3984</v>
          </cell>
          <cell r="F179">
            <v>273.10000000000002</v>
          </cell>
          <cell r="G179">
            <v>3984</v>
          </cell>
          <cell r="H179">
            <v>273.10000000000002</v>
          </cell>
          <cell r="I179" t="str">
            <v>-</v>
          </cell>
          <cell r="J179" t="str">
            <v>-</v>
          </cell>
        </row>
        <row r="180">
          <cell r="C180" t="str">
            <v>-------------</v>
          </cell>
          <cell r="D180" t="str">
            <v>-------------</v>
          </cell>
          <cell r="E180" t="str">
            <v>-------------</v>
          </cell>
          <cell r="F180" t="str">
            <v>--------</v>
          </cell>
          <cell r="G180" t="str">
            <v>-------------</v>
          </cell>
          <cell r="H180" t="str">
            <v>--------</v>
          </cell>
          <cell r="I180" t="str">
            <v>-------------</v>
          </cell>
          <cell r="J180" t="str">
            <v>--------</v>
          </cell>
        </row>
        <row r="181">
          <cell r="B181" t="str">
            <v>Subtot Sourcing</v>
          </cell>
          <cell r="C181">
            <v>1032492</v>
          </cell>
          <cell r="D181">
            <v>1050347</v>
          </cell>
          <cell r="E181">
            <v>-17855</v>
          </cell>
          <cell r="F181">
            <v>-1.7</v>
          </cell>
          <cell r="G181">
            <v>-51793</v>
          </cell>
          <cell r="H181">
            <v>-4.9000000000000004</v>
          </cell>
          <cell r="I181">
            <v>33938</v>
          </cell>
          <cell r="J181">
            <v>3.2</v>
          </cell>
        </row>
        <row r="182">
          <cell r="C182" t="str">
            <v>-------------</v>
          </cell>
          <cell r="D182" t="str">
            <v>-------------</v>
          </cell>
          <cell r="E182" t="str">
            <v>-------------</v>
          </cell>
          <cell r="F182" t="str">
            <v>--------</v>
          </cell>
          <cell r="G182" t="str">
            <v>-------------</v>
          </cell>
          <cell r="H182" t="str">
            <v>--------</v>
          </cell>
          <cell r="I182" t="str">
            <v>-------------</v>
          </cell>
          <cell r="J182" t="str">
            <v>--------</v>
          </cell>
        </row>
        <row r="183">
          <cell r="B183" t="str">
            <v>Total Sourcing-Shetty</v>
          </cell>
          <cell r="C183">
            <v>1557581</v>
          </cell>
          <cell r="D183">
            <v>1402564</v>
          </cell>
          <cell r="E183">
            <v>155017</v>
          </cell>
          <cell r="F183">
            <v>11.1</v>
          </cell>
          <cell r="G183">
            <v>93496</v>
          </cell>
          <cell r="H183">
            <v>6.7</v>
          </cell>
          <cell r="I183">
            <v>61521</v>
          </cell>
          <cell r="J183">
            <v>4.4000000000000004</v>
          </cell>
        </row>
        <row r="185">
          <cell r="B185" t="str">
            <v>3085 JRF-Beerse</v>
          </cell>
          <cell r="C185">
            <v>-365755</v>
          </cell>
          <cell r="D185">
            <v>-319948</v>
          </cell>
          <cell r="E185">
            <v>-45807</v>
          </cell>
          <cell r="F185">
            <v>-14.3</v>
          </cell>
          <cell r="G185">
            <v>-26594</v>
          </cell>
          <cell r="H185">
            <v>-8.3000000000000007</v>
          </cell>
          <cell r="I185">
            <v>-19213</v>
          </cell>
          <cell r="J185">
            <v>-6</v>
          </cell>
        </row>
        <row r="186">
          <cell r="B186" t="str">
            <v>1745 JRF-USA</v>
          </cell>
          <cell r="C186" t="str">
            <v>--</v>
          </cell>
          <cell r="D186" t="str">
            <v>--</v>
          </cell>
          <cell r="E186" t="str">
            <v>-</v>
          </cell>
          <cell r="F186" t="str">
            <v>-</v>
          </cell>
          <cell r="G186" t="str">
            <v>-</v>
          </cell>
          <cell r="H186" t="str">
            <v>-</v>
          </cell>
          <cell r="I186" t="str">
            <v>-</v>
          </cell>
          <cell r="J186" t="str">
            <v>-</v>
          </cell>
        </row>
        <row r="187">
          <cell r="B187" t="str">
            <v>1270 PRD USA</v>
          </cell>
          <cell r="C187">
            <v>-486672</v>
          </cell>
          <cell r="D187">
            <v>-538014</v>
          </cell>
          <cell r="E187">
            <v>51342</v>
          </cell>
          <cell r="F187">
            <v>9.5</v>
          </cell>
          <cell r="G187">
            <v>51342</v>
          </cell>
          <cell r="H187">
            <v>9.5</v>
          </cell>
          <cell r="I187" t="str">
            <v>-</v>
          </cell>
          <cell r="J187" t="str">
            <v>-</v>
          </cell>
        </row>
        <row r="188">
          <cell r="B188" t="str">
            <v>4740 JRF PRI UK</v>
          </cell>
          <cell r="C188">
            <v>-72300</v>
          </cell>
          <cell r="D188">
            <v>-75616</v>
          </cell>
          <cell r="E188">
            <v>3316</v>
          </cell>
          <cell r="F188">
            <v>4.4000000000000004</v>
          </cell>
          <cell r="G188">
            <v>6271</v>
          </cell>
          <cell r="H188">
            <v>8.3000000000000007</v>
          </cell>
          <cell r="I188">
            <v>-2955</v>
          </cell>
          <cell r="J188">
            <v>-3.9</v>
          </cell>
        </row>
        <row r="189">
          <cell r="C189" t="str">
            <v>-------------</v>
          </cell>
          <cell r="D189" t="str">
            <v>-------------</v>
          </cell>
          <cell r="E189" t="str">
            <v>-------------</v>
          </cell>
          <cell r="F189" t="str">
            <v>--------</v>
          </cell>
          <cell r="G189" t="str">
            <v>-------------</v>
          </cell>
          <cell r="H189" t="str">
            <v>--------</v>
          </cell>
          <cell r="I189" t="str">
            <v>-------------</v>
          </cell>
          <cell r="J189" t="str">
            <v>--------</v>
          </cell>
        </row>
        <row r="190">
          <cell r="B190" t="str">
            <v>Total PRD</v>
          </cell>
          <cell r="C190">
            <v>-924727</v>
          </cell>
          <cell r="D190">
            <v>-933578</v>
          </cell>
          <cell r="E190">
            <v>8851</v>
          </cell>
          <cell r="F190">
            <v>0.9</v>
          </cell>
          <cell r="G190">
            <v>31019</v>
          </cell>
          <cell r="H190">
            <v>3.3</v>
          </cell>
          <cell r="I190">
            <v>-22168</v>
          </cell>
          <cell r="J190">
            <v>-2.4</v>
          </cell>
        </row>
        <row r="192">
          <cell r="B192" t="str">
            <v>1861 Centocor R&amp;D USA</v>
          </cell>
          <cell r="C192">
            <v>-204125</v>
          </cell>
          <cell r="D192">
            <v>-118407</v>
          </cell>
          <cell r="E192">
            <v>-85718</v>
          </cell>
          <cell r="F192">
            <v>-72.400000000000006</v>
          </cell>
          <cell r="G192">
            <v>-85718</v>
          </cell>
          <cell r="H192">
            <v>-72.400000000000006</v>
          </cell>
          <cell r="I192" t="str">
            <v>-</v>
          </cell>
          <cell r="J192" t="str">
            <v>-</v>
          </cell>
        </row>
        <row r="193">
          <cell r="B193" t="str">
            <v>3105 Tibo-Virco Belgium</v>
          </cell>
          <cell r="C193">
            <v>-61526</v>
          </cell>
          <cell r="E193">
            <v>-61526</v>
          </cell>
          <cell r="F193" t="str">
            <v>-</v>
          </cell>
          <cell r="G193">
            <v>-61526</v>
          </cell>
          <cell r="H193" t="str">
            <v>-</v>
          </cell>
          <cell r="I193" t="str">
            <v>-</v>
          </cell>
          <cell r="J193" t="str">
            <v>-</v>
          </cell>
        </row>
        <row r="194">
          <cell r="C194" t="str">
            <v>-------------</v>
          </cell>
          <cell r="D194" t="str">
            <v>-------------</v>
          </cell>
          <cell r="E194" t="str">
            <v>-------------</v>
          </cell>
          <cell r="F194" t="str">
            <v>--------</v>
          </cell>
          <cell r="G194" t="str">
            <v>-------------</v>
          </cell>
          <cell r="H194" t="str">
            <v>--------</v>
          </cell>
          <cell r="I194" t="str">
            <v>-------------</v>
          </cell>
          <cell r="J194" t="str">
            <v>--------</v>
          </cell>
        </row>
        <row r="195">
          <cell r="B195" t="str">
            <v>Total Research</v>
          </cell>
          <cell r="C195">
            <v>-1190378</v>
          </cell>
          <cell r="D195">
            <v>-1051985</v>
          </cell>
          <cell r="E195">
            <v>-138393</v>
          </cell>
          <cell r="F195">
            <v>-13.2</v>
          </cell>
          <cell r="G195">
            <v>-116225</v>
          </cell>
          <cell r="H195">
            <v>-11</v>
          </cell>
          <cell r="I195">
            <v>-22168</v>
          </cell>
          <cell r="J195">
            <v>-2.1</v>
          </cell>
        </row>
        <row r="197">
          <cell r="B197" t="str">
            <v>1860 Centocor USA</v>
          </cell>
          <cell r="C197">
            <v>421209</v>
          </cell>
          <cell r="D197">
            <v>247070</v>
          </cell>
          <cell r="E197">
            <v>174139</v>
          </cell>
          <cell r="F197">
            <v>70.5</v>
          </cell>
          <cell r="G197">
            <v>174139</v>
          </cell>
          <cell r="H197">
            <v>70.5</v>
          </cell>
          <cell r="I197" t="str">
            <v>-</v>
          </cell>
          <cell r="J197" t="str">
            <v>-</v>
          </cell>
        </row>
        <row r="199">
          <cell r="B199" t="str">
            <v>1155 Alza USA</v>
          </cell>
          <cell r="C199">
            <v>-32351</v>
          </cell>
          <cell r="D199">
            <v>7082</v>
          </cell>
          <cell r="E199">
            <v>-39433</v>
          </cell>
          <cell r="F199">
            <v>-556.79999999999995</v>
          </cell>
          <cell r="G199">
            <v>-39433</v>
          </cell>
          <cell r="H199">
            <v>-556.79999999999995</v>
          </cell>
          <cell r="I199" t="str">
            <v>-</v>
          </cell>
          <cell r="J199" t="str">
            <v>-</v>
          </cell>
        </row>
        <row r="200">
          <cell r="B200" t="str">
            <v>3911 Alza Mfg Ireland</v>
          </cell>
          <cell r="C200" t="str">
            <v>--</v>
          </cell>
          <cell r="D200" t="str">
            <v>--</v>
          </cell>
          <cell r="E200" t="str">
            <v>-</v>
          </cell>
          <cell r="F200" t="str">
            <v>-</v>
          </cell>
          <cell r="G200" t="str">
            <v>-</v>
          </cell>
          <cell r="H200" t="str">
            <v>-</v>
          </cell>
          <cell r="I200" t="str">
            <v>-</v>
          </cell>
          <cell r="J200" t="str">
            <v>-</v>
          </cell>
        </row>
        <row r="201">
          <cell r="C201" t="str">
            <v>-------------</v>
          </cell>
          <cell r="D201" t="str">
            <v>-------------</v>
          </cell>
          <cell r="E201" t="str">
            <v>-------------</v>
          </cell>
          <cell r="F201" t="str">
            <v>--------</v>
          </cell>
          <cell r="G201" t="str">
            <v>-------------</v>
          </cell>
          <cell r="H201" t="str">
            <v>--------</v>
          </cell>
          <cell r="I201" t="str">
            <v>-------------</v>
          </cell>
          <cell r="J201" t="str">
            <v>--------</v>
          </cell>
        </row>
        <row r="202">
          <cell r="B202" t="str">
            <v>Total Saks</v>
          </cell>
          <cell r="C202">
            <v>-32351</v>
          </cell>
          <cell r="D202">
            <v>7082</v>
          </cell>
          <cell r="E202">
            <v>-39433</v>
          </cell>
          <cell r="F202">
            <v>-556.79999999999995</v>
          </cell>
          <cell r="G202">
            <v>-39433</v>
          </cell>
          <cell r="H202">
            <v>-556.79999999999995</v>
          </cell>
          <cell r="I202" t="str">
            <v>-</v>
          </cell>
          <cell r="J202" t="str">
            <v>-</v>
          </cell>
        </row>
        <row r="203">
          <cell r="C203" t="str">
            <v>-------------</v>
          </cell>
          <cell r="D203" t="str">
            <v>-------------</v>
          </cell>
          <cell r="E203" t="str">
            <v>-------------</v>
          </cell>
          <cell r="F203" t="str">
            <v>--------</v>
          </cell>
          <cell r="G203" t="str">
            <v>-------------</v>
          </cell>
          <cell r="H203" t="str">
            <v>--------</v>
          </cell>
          <cell r="I203" t="str">
            <v>-------------</v>
          </cell>
          <cell r="J203" t="str">
            <v>--------</v>
          </cell>
        </row>
        <row r="204">
          <cell r="B204" t="str">
            <v>Total Pharmaceuticals</v>
          </cell>
          <cell r="C204">
            <v>4281091</v>
          </cell>
          <cell r="D204">
            <v>3563985</v>
          </cell>
          <cell r="E204">
            <v>717106</v>
          </cell>
          <cell r="F204">
            <v>20.100000000000001</v>
          </cell>
          <cell r="G204">
            <v>668708</v>
          </cell>
          <cell r="H204">
            <v>18.8</v>
          </cell>
          <cell r="I204">
            <v>48398</v>
          </cell>
          <cell r="J204">
            <v>1.4</v>
          </cell>
        </row>
      </sheetData>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 - Broker Outlook"/>
      <sheetName val="CAGR"/>
      <sheetName val="Price Target and Rating"/>
      <sheetName val="Summary"/>
      <sheetName val="Analyst Summary"/>
      <sheetName val="Guidance Summary"/>
      <sheetName val="Trend Analysis"/>
      <sheetName val="Outlier"/>
      <sheetName val="Periodic Estimates"/>
      <sheetName val="Variance"/>
      <sheetName val="List of Pipeline Products"/>
      <sheetName val="Highlights"/>
      <sheetName val="Average"/>
      <sheetName val="Weighted Average"/>
      <sheetName val="High"/>
      <sheetName val="Low"/>
      <sheetName val="Internal"/>
      <sheetName val="Atlantic"/>
      <sheetName val="BAML"/>
      <sheetName val="Barclays"/>
      <sheetName val="Bernstein"/>
      <sheetName val="Cantor"/>
      <sheetName val="Cowen"/>
      <sheetName val="Credit Suisse"/>
      <sheetName val="Goldman Sachs"/>
      <sheetName val="JP Morgan"/>
      <sheetName val="Leerink"/>
      <sheetName val="Morgan Stanley"/>
      <sheetName val="Morningstar"/>
      <sheetName val="Raymond James"/>
      <sheetName val="Societe Generale"/>
      <sheetName val="Stifel"/>
      <sheetName val="UBS"/>
      <sheetName val="Wells Fargo"/>
      <sheetName val="Header_Info"/>
    </sheetNames>
    <sheetDataSet>
      <sheetData sheetId="0" refreshError="1"/>
      <sheetData sheetId="1" refreshError="1"/>
      <sheetData sheetId="2" refreshError="1"/>
      <sheetData sheetId="3" refreshError="1">
        <row r="8">
          <cell r="B8" t="str">
            <v>Atlantic</v>
          </cell>
          <cell r="F8">
            <v>0</v>
          </cell>
        </row>
        <row r="9">
          <cell r="B9" t="str">
            <v>BAML</v>
          </cell>
          <cell r="F9">
            <v>1</v>
          </cell>
        </row>
        <row r="10">
          <cell r="B10" t="str">
            <v>Barclays</v>
          </cell>
          <cell r="F10">
            <v>0</v>
          </cell>
        </row>
        <row r="11">
          <cell r="B11" t="str">
            <v>Bernstein</v>
          </cell>
          <cell r="F11">
            <v>1</v>
          </cell>
        </row>
        <row r="12">
          <cell r="B12" t="str">
            <v>Cantor</v>
          </cell>
          <cell r="F12">
            <v>1</v>
          </cell>
        </row>
        <row r="13">
          <cell r="B13" t="str">
            <v>Cowen</v>
          </cell>
          <cell r="F13">
            <v>1</v>
          </cell>
        </row>
        <row r="14">
          <cell r="B14" t="str">
            <v>Credit Suisse</v>
          </cell>
          <cell r="F14">
            <v>1</v>
          </cell>
        </row>
        <row r="15">
          <cell r="B15" t="str">
            <v>Goldman Sachs</v>
          </cell>
          <cell r="F15">
            <v>1</v>
          </cell>
        </row>
        <row r="16">
          <cell r="B16" t="str">
            <v>JP Morgan</v>
          </cell>
          <cell r="F16">
            <v>1</v>
          </cell>
        </row>
        <row r="17">
          <cell r="B17" t="str">
            <v>Leerink</v>
          </cell>
          <cell r="F17">
            <v>1</v>
          </cell>
        </row>
        <row r="18">
          <cell r="B18" t="str">
            <v>Morgan Stanley</v>
          </cell>
          <cell r="F18">
            <v>1</v>
          </cell>
        </row>
        <row r="19">
          <cell r="B19" t="str">
            <v>Morningstar</v>
          </cell>
          <cell r="F19">
            <v>1</v>
          </cell>
        </row>
        <row r="20">
          <cell r="B20" t="str">
            <v>Raymond James</v>
          </cell>
          <cell r="F20">
            <v>1</v>
          </cell>
        </row>
        <row r="21">
          <cell r="B21" t="str">
            <v>Societe Generale</v>
          </cell>
          <cell r="F21">
            <v>1</v>
          </cell>
        </row>
        <row r="22">
          <cell r="B22" t="str">
            <v>Stifel</v>
          </cell>
          <cell r="F22">
            <v>1</v>
          </cell>
        </row>
        <row r="23">
          <cell r="B23" t="str">
            <v>UBS</v>
          </cell>
          <cell r="F23">
            <v>0</v>
          </cell>
        </row>
        <row r="24">
          <cell r="B24" t="str">
            <v>Wells Fargo</v>
          </cell>
          <cell r="F24">
            <v>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Model</v>
          </cell>
        </row>
        <row r="2">
          <cell r="A2" t="str">
            <v>Analyst</v>
          </cell>
        </row>
        <row r="3">
          <cell r="A3" t="str">
            <v>Estimate Date</v>
          </cell>
        </row>
        <row r="4">
          <cell r="A4" t="str">
            <v>Unit</v>
          </cell>
        </row>
        <row r="5">
          <cell r="A5" t="str">
            <v>Update Date</v>
          </cell>
        </row>
        <row r="6">
          <cell r="A6">
            <v>43935</v>
          </cell>
          <cell r="C6" t="str">
            <v>1Q 2018 A</v>
          </cell>
          <cell r="D6" t="str">
            <v>2Q 2018 A</v>
          </cell>
          <cell r="E6" t="str">
            <v>3Q 2018 A</v>
          </cell>
          <cell r="F6" t="str">
            <v>4Q 2018 A</v>
          </cell>
          <cell r="G6" t="str">
            <v>FY 2018 A</v>
          </cell>
          <cell r="H6" t="str">
            <v>1Q 2019 A</v>
          </cell>
          <cell r="I6" t="str">
            <v>2Q 2019 A</v>
          </cell>
          <cell r="J6" t="str">
            <v>3Q 2019 A</v>
          </cell>
          <cell r="K6" t="str">
            <v>4Q 2019 A</v>
          </cell>
          <cell r="L6" t="str">
            <v>FY 2019 A</v>
          </cell>
          <cell r="M6" t="str">
            <v>1Q 2020 A</v>
          </cell>
          <cell r="N6" t="str">
            <v>2Q 2020 E</v>
          </cell>
          <cell r="O6" t="str">
            <v>3Q 2020 E</v>
          </cell>
          <cell r="P6" t="str">
            <v>4Q 2020 E</v>
          </cell>
          <cell r="Q6" t="str">
            <v>FY 2020 E</v>
          </cell>
          <cell r="R6" t="str">
            <v>1Q 2021 E</v>
          </cell>
          <cell r="S6" t="str">
            <v>2Q 2021 E</v>
          </cell>
          <cell r="T6" t="str">
            <v>3Q 2021 E</v>
          </cell>
          <cell r="U6" t="str">
            <v>4Q 2021 E</v>
          </cell>
          <cell r="V6" t="str">
            <v>FY 2021 E</v>
          </cell>
          <cell r="W6" t="str">
            <v>FY 2022 E</v>
          </cell>
          <cell r="X6" t="str">
            <v>FY 2023 E</v>
          </cell>
          <cell r="Y6" t="str">
            <v>FY 2024 E</v>
          </cell>
          <cell r="Z6" t="str">
            <v>FY 2025 E</v>
          </cell>
          <cell r="AA6" t="str">
            <v>FY 2026 E</v>
          </cell>
          <cell r="AB6" t="str">
            <v>FY 2027 E</v>
          </cell>
          <cell r="AC6" t="str">
            <v>FY 2028 E</v>
          </cell>
          <cell r="AD6" t="str">
            <v>FY 2029 E</v>
          </cell>
          <cell r="AE6" t="str">
            <v>FY 2030 E</v>
          </cell>
          <cell r="AI6" t="str">
            <v>1Q 2019 A</v>
          </cell>
          <cell r="AJ6" t="str">
            <v>2Q 2019 A</v>
          </cell>
          <cell r="AK6" t="str">
            <v>3Q 2019 A</v>
          </cell>
          <cell r="AL6" t="str">
            <v>4Q 2019 A</v>
          </cell>
          <cell r="AM6" t="str">
            <v>FY 2019 A</v>
          </cell>
          <cell r="AN6" t="str">
            <v>1Q 2020 A</v>
          </cell>
          <cell r="AO6" t="str">
            <v>2Q 2020 E</v>
          </cell>
          <cell r="AP6" t="str">
            <v>3Q 2020 E</v>
          </cell>
          <cell r="AQ6" t="str">
            <v>4Q 2020 E</v>
          </cell>
          <cell r="AR6" t="str">
            <v>FY 2020 E</v>
          </cell>
          <cell r="AS6" t="str">
            <v>1Q 2021 E</v>
          </cell>
          <cell r="AT6" t="str">
            <v>2Q 2021 E</v>
          </cell>
          <cell r="AU6" t="str">
            <v>3Q 2021 E</v>
          </cell>
          <cell r="AV6" t="str">
            <v>4Q 2021 E</v>
          </cell>
          <cell r="AW6" t="str">
            <v>FY 2021 E</v>
          </cell>
          <cell r="AX6" t="str">
            <v>FY 2022 E</v>
          </cell>
          <cell r="AY6" t="str">
            <v>FY 2023 E</v>
          </cell>
          <cell r="AZ6" t="str">
            <v>FY 2024 E</v>
          </cell>
          <cell r="BA6" t="str">
            <v>FY 2025 E</v>
          </cell>
          <cell r="BB6" t="str">
            <v>FY 2026 E</v>
          </cell>
          <cell r="BC6" t="str">
            <v>FY 2027 E</v>
          </cell>
          <cell r="BD6" t="str">
            <v>FY 2028 E</v>
          </cell>
          <cell r="BE6" t="str">
            <v>FY 2029 E</v>
          </cell>
          <cell r="BF6" t="str">
            <v>FY 2030 E</v>
          </cell>
        </row>
        <row r="7">
          <cell r="A7" t="str">
            <v>Income Statement</v>
          </cell>
        </row>
        <row r="8">
          <cell r="A8" t="str">
            <v>Sales</v>
          </cell>
        </row>
        <row r="9">
          <cell r="A9" t="str">
            <v>COGS</v>
          </cell>
        </row>
        <row r="10">
          <cell r="A10" t="str">
            <v>Gross Profit</v>
          </cell>
        </row>
        <row r="11">
          <cell r="A11" t="str">
            <v>Gross Margin %</v>
          </cell>
        </row>
        <row r="12">
          <cell r="A12" t="str">
            <v>SG&amp;A</v>
          </cell>
        </row>
        <row r="13">
          <cell r="A13" t="str">
            <v>R&amp;D</v>
          </cell>
        </row>
        <row r="14">
          <cell r="A14" t="str">
            <v>Operating Income</v>
          </cell>
        </row>
        <row r="15">
          <cell r="A15" t="str">
            <v>Operating Margin %</v>
          </cell>
        </row>
        <row r="16">
          <cell r="A16" t="str">
            <v>Interest (income)/exp., net</v>
          </cell>
        </row>
        <row r="17">
          <cell r="A17" t="str">
            <v>Other (income)/exp., net</v>
          </cell>
        </row>
        <row r="18">
          <cell r="A18" t="str">
            <v>EBIT</v>
          </cell>
        </row>
        <row r="19">
          <cell r="A19" t="str">
            <v>Taxes</v>
          </cell>
        </row>
        <row r="20">
          <cell r="A20" t="str">
            <v>Effective Tax Rate %</v>
          </cell>
        </row>
        <row r="21">
          <cell r="A21" t="str">
            <v>Net Earnings</v>
          </cell>
        </row>
        <row r="22">
          <cell r="A22" t="str">
            <v>Adjusted EPS</v>
          </cell>
        </row>
        <row r="23">
          <cell r="A23" t="str">
            <v>Diluted Shares</v>
          </cell>
        </row>
        <row r="25">
          <cell r="A25" t="str">
            <v>CONSUMER SEGMENT</v>
          </cell>
        </row>
        <row r="26">
          <cell r="A26" t="str">
            <v>Consumer Segment-WW</v>
          </cell>
        </row>
        <row r="27">
          <cell r="A27" t="str">
            <v>Consumer Segment-US</v>
          </cell>
        </row>
        <row r="28">
          <cell r="A28" t="str">
            <v>Consumer Segment-INTL</v>
          </cell>
        </row>
        <row r="29">
          <cell r="A29" t="str">
            <v>Baby Care-WW</v>
          </cell>
        </row>
        <row r="30">
          <cell r="A30" t="str">
            <v>Baby Care-US</v>
          </cell>
        </row>
        <row r="31">
          <cell r="A31" t="str">
            <v>Baby Care-INTL</v>
          </cell>
        </row>
        <row r="32">
          <cell r="A32" t="str">
            <v>Beauty-WW</v>
          </cell>
        </row>
        <row r="33">
          <cell r="A33" t="str">
            <v>Beauty-US</v>
          </cell>
        </row>
        <row r="34">
          <cell r="A34" t="str">
            <v>Beauty-INTL</v>
          </cell>
        </row>
        <row r="35">
          <cell r="A35" t="str">
            <v>Oral Care-WW</v>
          </cell>
        </row>
        <row r="36">
          <cell r="A36" t="str">
            <v>Oral Care-US</v>
          </cell>
        </row>
        <row r="37">
          <cell r="A37" t="str">
            <v>Oral Care-INTL</v>
          </cell>
        </row>
        <row r="38">
          <cell r="A38" t="str">
            <v>OTC-WW</v>
          </cell>
        </row>
        <row r="39">
          <cell r="A39" t="str">
            <v>OTC-US</v>
          </cell>
        </row>
        <row r="40">
          <cell r="A40" t="str">
            <v>OTC-INTL</v>
          </cell>
        </row>
        <row r="41">
          <cell r="A41" t="str">
            <v>Women's Health-WW</v>
          </cell>
        </row>
        <row r="42">
          <cell r="A42" t="str">
            <v>Women's Health-US</v>
          </cell>
        </row>
        <row r="43">
          <cell r="A43" t="str">
            <v>Women's Health-INTL</v>
          </cell>
        </row>
        <row r="44">
          <cell r="A44" t="str">
            <v>Wound Care / Other-WW</v>
          </cell>
        </row>
        <row r="45">
          <cell r="A45" t="str">
            <v>Wound Care / Other-US</v>
          </cell>
        </row>
        <row r="46">
          <cell r="A46" t="str">
            <v>Wound Care / Other-INTL</v>
          </cell>
        </row>
        <row r="48">
          <cell r="A48" t="str">
            <v>Consumer Growth</v>
          </cell>
        </row>
        <row r="49">
          <cell r="A49" t="str">
            <v>Consumer Growth Total Growth y/y %</v>
          </cell>
        </row>
        <row r="50">
          <cell r="A50" t="str">
            <v>Consumer Growth CC %</v>
          </cell>
        </row>
        <row r="51">
          <cell r="A51" t="str">
            <v>Consumer Growth FX %</v>
          </cell>
        </row>
        <row r="52">
          <cell r="A52" t="str">
            <v>Consumer Growth M&amp;A %</v>
          </cell>
        </row>
        <row r="53">
          <cell r="A53" t="str">
            <v>Consumer Growth Organic CC Growth %</v>
          </cell>
        </row>
        <row r="54">
          <cell r="A54" t="str">
            <v>Consumer Stacked (2Y) %</v>
          </cell>
        </row>
        <row r="55">
          <cell r="A55" t="str">
            <v>Consumer Abs Y/Y</v>
          </cell>
        </row>
        <row r="56">
          <cell r="A56" t="str">
            <v>Consumer Abs Q/Q</v>
          </cell>
        </row>
        <row r="58">
          <cell r="A58" t="str">
            <v>PHARMACEUTICAL SEGMENT</v>
          </cell>
        </row>
        <row r="59">
          <cell r="A59" t="str">
            <v>Immunology</v>
          </cell>
        </row>
        <row r="60">
          <cell r="A60" t="str">
            <v>Total Immunology-WW</v>
          </cell>
        </row>
        <row r="61">
          <cell r="A61" t="str">
            <v>Total Immunology-US</v>
          </cell>
        </row>
        <row r="62">
          <cell r="A62" t="str">
            <v>Total Immunology-INTL</v>
          </cell>
        </row>
        <row r="63">
          <cell r="A63" t="str">
            <v>Remicade-WW</v>
          </cell>
        </row>
        <row r="64">
          <cell r="A64" t="str">
            <v>Remicade-US</v>
          </cell>
        </row>
        <row r="65">
          <cell r="A65" t="str">
            <v>Remicade-US Exports</v>
          </cell>
        </row>
        <row r="66">
          <cell r="A66" t="str">
            <v>Total Remicade-US</v>
          </cell>
        </row>
        <row r="67">
          <cell r="A67" t="str">
            <v>Remicade-INTL</v>
          </cell>
        </row>
        <row r="68">
          <cell r="A68" t="str">
            <v>Simponi / Simponi Aria-WW</v>
          </cell>
        </row>
        <row r="69">
          <cell r="A69" t="str">
            <v>Simponi / Simponi Aria-US</v>
          </cell>
        </row>
        <row r="70">
          <cell r="A70" t="str">
            <v>Simponi / Simponi Aria-INTL</v>
          </cell>
        </row>
        <row r="71">
          <cell r="A71" t="str">
            <v>Stelara-WW</v>
          </cell>
        </row>
        <row r="72">
          <cell r="A72" t="str">
            <v>Stelara-US</v>
          </cell>
        </row>
        <row r="73">
          <cell r="A73" t="str">
            <v>Stelara-INTL</v>
          </cell>
        </row>
        <row r="74">
          <cell r="A74" t="str">
            <v>Tremfya-WW</v>
          </cell>
        </row>
        <row r="75">
          <cell r="A75" t="str">
            <v>Tremfya-US</v>
          </cell>
        </row>
        <row r="76">
          <cell r="A76" t="str">
            <v>Tremfya-INTL</v>
          </cell>
        </row>
        <row r="77">
          <cell r="A77" t="str">
            <v>Other Immunology-WW</v>
          </cell>
        </row>
        <row r="78">
          <cell r="A78" t="str">
            <v>Other Immunology-US</v>
          </cell>
        </row>
        <row r="79">
          <cell r="A79" t="str">
            <v>Other Immunology-INTL</v>
          </cell>
        </row>
        <row r="80">
          <cell r="A80" t="str">
            <v>Immonology-Pipeline</v>
          </cell>
        </row>
        <row r="82">
          <cell r="A82" t="str">
            <v>Infectious Diseases</v>
          </cell>
        </row>
        <row r="83">
          <cell r="A83" t="str">
            <v>Total Infectious Diseases-WW</v>
          </cell>
        </row>
        <row r="84">
          <cell r="A84" t="str">
            <v>Total Infectious Diseases-US</v>
          </cell>
        </row>
        <row r="85">
          <cell r="A85" t="str">
            <v>Total Infectious Diseases-INTL</v>
          </cell>
        </row>
        <row r="86">
          <cell r="A86" t="str">
            <v>Edurant-WW</v>
          </cell>
        </row>
        <row r="87">
          <cell r="A87" t="str">
            <v>Edurant-US</v>
          </cell>
        </row>
        <row r="88">
          <cell r="A88" t="str">
            <v>Edurant-INTL</v>
          </cell>
        </row>
        <row r="89">
          <cell r="A89" t="str">
            <v>Prezista / Prezcobix / Symtuza -WW</v>
          </cell>
        </row>
        <row r="90">
          <cell r="A90" t="str">
            <v>Prezista / Prezcobix / Symtuza -US</v>
          </cell>
        </row>
        <row r="91">
          <cell r="A91" t="str">
            <v>Prezista / Prezcobix / Symtuza -INTL</v>
          </cell>
        </row>
        <row r="92">
          <cell r="A92" t="str">
            <v>Other Infectious Diseases-WW</v>
          </cell>
        </row>
        <row r="93">
          <cell r="A93" t="str">
            <v>Other Infectious Diseases-US</v>
          </cell>
        </row>
        <row r="94">
          <cell r="A94" t="str">
            <v>Other Infectious Diseases-INTL</v>
          </cell>
        </row>
        <row r="95">
          <cell r="A95" t="str">
            <v>Intelence/TMC 125/NNRTI-WW</v>
          </cell>
        </row>
        <row r="96">
          <cell r="A96" t="str">
            <v>Intelence/TMC 125/NNRTI-US</v>
          </cell>
        </row>
        <row r="97">
          <cell r="A97" t="str">
            <v>Intelence/TMC 125/NNRTI-INTL</v>
          </cell>
        </row>
        <row r="98">
          <cell r="A98" t="str">
            <v>Levaquin/Floxin-WW</v>
          </cell>
        </row>
        <row r="99">
          <cell r="A99" t="str">
            <v>Levaquin/Floxin-US</v>
          </cell>
        </row>
        <row r="100">
          <cell r="A100" t="str">
            <v>Levaquin/Floxin-INTL</v>
          </cell>
        </row>
        <row r="101">
          <cell r="A101" t="str">
            <v>Telaprevir/VX 950 / Incivek-WW</v>
          </cell>
        </row>
        <row r="102">
          <cell r="A102" t="str">
            <v>Telaprevir/VX 950 / Incivek-US</v>
          </cell>
        </row>
        <row r="103">
          <cell r="A103" t="str">
            <v>Telaprevir/VX 950 / Incivek-INTL</v>
          </cell>
        </row>
        <row r="104">
          <cell r="A104" t="str">
            <v>Olysio /TMC-435 / Simeprevir-WW</v>
          </cell>
        </row>
        <row r="105">
          <cell r="A105" t="str">
            <v>Olysio /TMC-435 / Simeprevir-US</v>
          </cell>
        </row>
        <row r="106">
          <cell r="A106" t="str">
            <v>Olysio /TMC-435 / Simeprevir-INTL</v>
          </cell>
        </row>
        <row r="107">
          <cell r="A107" t="str">
            <v>Vaccines-WW</v>
          </cell>
        </row>
        <row r="108">
          <cell r="A108" t="str">
            <v>Vaccines-US</v>
          </cell>
        </row>
        <row r="109">
          <cell r="A109" t="str">
            <v>Vaccines-INTL</v>
          </cell>
        </row>
        <row r="110">
          <cell r="A110" t="str">
            <v>TMC-207 / Bedaquiline / Sirturo-WW</v>
          </cell>
        </row>
        <row r="111">
          <cell r="A111" t="str">
            <v>TMC-207 / Bedaquiline / Sirturo-US</v>
          </cell>
        </row>
        <row r="112">
          <cell r="A112" t="str">
            <v>TMC-207 / Bedaquiline / Sirturo-INTL</v>
          </cell>
        </row>
        <row r="113">
          <cell r="A113" t="str">
            <v>Doribax/Doripenem-WW</v>
          </cell>
        </row>
        <row r="114">
          <cell r="A114" t="str">
            <v>Doribax/Doripenem-US</v>
          </cell>
        </row>
        <row r="115">
          <cell r="A115" t="str">
            <v>Doribax/Doripenem-INTL</v>
          </cell>
        </row>
        <row r="116">
          <cell r="A116" t="str">
            <v>Infectious Diseases-Pipeline</v>
          </cell>
        </row>
        <row r="118">
          <cell r="A118" t="str">
            <v>Neuroscience</v>
          </cell>
        </row>
        <row r="119">
          <cell r="A119" t="str">
            <v>Total Neuroscience-WW</v>
          </cell>
        </row>
        <row r="120">
          <cell r="A120" t="str">
            <v>Total Neuroscience-US</v>
          </cell>
        </row>
        <row r="121">
          <cell r="A121" t="str">
            <v>Total Neuroscience-INTL</v>
          </cell>
        </row>
        <row r="122">
          <cell r="A122" t="str">
            <v>Concerta-WW</v>
          </cell>
        </row>
        <row r="123">
          <cell r="A123" t="str">
            <v>Concerta-US</v>
          </cell>
        </row>
        <row r="124">
          <cell r="A124" t="str">
            <v>Concerta-INTL</v>
          </cell>
        </row>
        <row r="125">
          <cell r="A125" t="str">
            <v>Invega Sustenna / Xeplion-WW</v>
          </cell>
        </row>
        <row r="126">
          <cell r="A126" t="str">
            <v>Invega Sustenna / Xeplion-US</v>
          </cell>
        </row>
        <row r="127">
          <cell r="A127" t="str">
            <v>Invega Sustenna / Xeplion-INTL</v>
          </cell>
        </row>
        <row r="128">
          <cell r="A128" t="str">
            <v>Risperdal Consta-WW</v>
          </cell>
        </row>
        <row r="129">
          <cell r="A129" t="str">
            <v>Risperdal Consta-US</v>
          </cell>
        </row>
        <row r="130">
          <cell r="A130" t="str">
            <v>Risperdal Consta-INTL</v>
          </cell>
        </row>
        <row r="131">
          <cell r="A131" t="str">
            <v>Other Neuroscience-WW</v>
          </cell>
        </row>
        <row r="132">
          <cell r="A132" t="str">
            <v>Other Neuroscience-US</v>
          </cell>
        </row>
        <row r="133">
          <cell r="A133" t="str">
            <v>Other Neuroscience-INTL</v>
          </cell>
        </row>
        <row r="134">
          <cell r="A134" t="str">
            <v>Risperdal-WW</v>
          </cell>
        </row>
        <row r="135">
          <cell r="A135" t="str">
            <v>Risperdal-US</v>
          </cell>
        </row>
        <row r="136">
          <cell r="A136" t="str">
            <v>Risperdal-INTL</v>
          </cell>
        </row>
        <row r="137">
          <cell r="A137" t="str">
            <v>Duragesic-WW</v>
          </cell>
        </row>
        <row r="138">
          <cell r="A138" t="str">
            <v>Duragesic-US</v>
          </cell>
        </row>
        <row r="139">
          <cell r="A139" t="str">
            <v>Duragesic-INTL</v>
          </cell>
        </row>
        <row r="140">
          <cell r="A140" t="str">
            <v>Razadyne/Reminyl-WW</v>
          </cell>
        </row>
        <row r="141">
          <cell r="A141" t="str">
            <v>Razadyne/Reminyl-US</v>
          </cell>
        </row>
        <row r="142">
          <cell r="A142" t="str">
            <v>Razadyne/Reminyl-INTL</v>
          </cell>
        </row>
        <row r="143">
          <cell r="A143" t="str">
            <v>Spravato/Esketamine-WW</v>
          </cell>
        </row>
        <row r="144">
          <cell r="A144" t="str">
            <v>Spravato/Esketamine-US</v>
          </cell>
        </row>
        <row r="145">
          <cell r="A145" t="str">
            <v>Spravato/Esketamine-INTL</v>
          </cell>
        </row>
        <row r="146">
          <cell r="A146" t="str">
            <v>Neuroscience-Pipeline</v>
          </cell>
        </row>
        <row r="148">
          <cell r="A148" t="str">
            <v>Oncology</v>
          </cell>
        </row>
        <row r="149">
          <cell r="A149" t="str">
            <v>Total Oncology-WW</v>
          </cell>
        </row>
        <row r="150">
          <cell r="A150" t="str">
            <v>Total Oncology-US</v>
          </cell>
        </row>
        <row r="151">
          <cell r="A151" t="str">
            <v>Total Oncology-INTL</v>
          </cell>
        </row>
        <row r="152">
          <cell r="A152" t="str">
            <v>Darzalex-WW</v>
          </cell>
        </row>
        <row r="153">
          <cell r="A153" t="str">
            <v>Darzalex-US</v>
          </cell>
        </row>
        <row r="154">
          <cell r="A154" t="str">
            <v>Darzalex-INTL</v>
          </cell>
        </row>
        <row r="155">
          <cell r="A155" t="str">
            <v>Imbruvica-WW</v>
          </cell>
        </row>
        <row r="156">
          <cell r="A156" t="str">
            <v>Imbruvica-US</v>
          </cell>
        </row>
        <row r="157">
          <cell r="A157" t="str">
            <v>Imbruvica-INTL</v>
          </cell>
        </row>
        <row r="158">
          <cell r="A158" t="str">
            <v>Velcade-WW</v>
          </cell>
        </row>
        <row r="159">
          <cell r="A159" t="str">
            <v>Velcade-US</v>
          </cell>
        </row>
        <row r="160">
          <cell r="A160" t="str">
            <v>Velcade-INTL</v>
          </cell>
        </row>
        <row r="161">
          <cell r="A161" t="str">
            <v>Zytiga-WW</v>
          </cell>
        </row>
        <row r="162">
          <cell r="A162" t="str">
            <v>Zytiga-US</v>
          </cell>
        </row>
        <row r="163">
          <cell r="A163" t="str">
            <v>Zytiga-INTL</v>
          </cell>
        </row>
        <row r="164">
          <cell r="A164" t="str">
            <v>Erleada/Apalutamide-WW</v>
          </cell>
        </row>
        <row r="165">
          <cell r="A165" t="str">
            <v>Erleada/Apalutamide-US</v>
          </cell>
        </row>
        <row r="166">
          <cell r="A166" t="str">
            <v>Erleada/Apalutamide-INTL</v>
          </cell>
        </row>
        <row r="167">
          <cell r="A167" t="str">
            <v>Other Oncology-WW</v>
          </cell>
        </row>
        <row r="168">
          <cell r="A168" t="str">
            <v>Other Oncology-US</v>
          </cell>
        </row>
        <row r="169">
          <cell r="A169" t="str">
            <v>Other Oncology-INTL</v>
          </cell>
        </row>
        <row r="170">
          <cell r="A170" t="str">
            <v>Balversa/Erdafitinib-WW</v>
          </cell>
        </row>
        <row r="171">
          <cell r="A171" t="str">
            <v>Balversa/Erdafitinib-US</v>
          </cell>
        </row>
        <row r="172">
          <cell r="A172" t="str">
            <v>Balversa/Erdafitinib-INTL</v>
          </cell>
        </row>
        <row r="173">
          <cell r="A173" t="str">
            <v>Siltuximab / SYLVANT-WW</v>
          </cell>
        </row>
        <row r="174">
          <cell r="A174" t="str">
            <v>Siltuximab / SYLVANT-US</v>
          </cell>
        </row>
        <row r="175">
          <cell r="A175" t="str">
            <v>Siltuximab / SYLVANT-INTL</v>
          </cell>
        </row>
        <row r="176">
          <cell r="A176" t="str">
            <v>Dacogen / Decitabine-WW</v>
          </cell>
        </row>
        <row r="177">
          <cell r="A177" t="str">
            <v>Dacogen / Decitabine-US</v>
          </cell>
        </row>
        <row r="178">
          <cell r="A178" t="str">
            <v>Dacogen / Decitabine-INTL</v>
          </cell>
        </row>
        <row r="179">
          <cell r="A179" t="str">
            <v>Yondelis / Trabectedin-WW</v>
          </cell>
        </row>
        <row r="180">
          <cell r="A180" t="str">
            <v>Yondelis / Trabectedin-US</v>
          </cell>
        </row>
        <row r="181">
          <cell r="A181" t="str">
            <v>Yondelis / Trabectedin-INTL</v>
          </cell>
        </row>
        <row r="182">
          <cell r="A182" t="str">
            <v>Oncology-Pipeline</v>
          </cell>
        </row>
        <row r="184">
          <cell r="A184" t="str">
            <v>Pulmonary Hypertension</v>
          </cell>
        </row>
        <row r="185">
          <cell r="A185" t="str">
            <v>Total Pulmonary Hypertension-WW</v>
          </cell>
        </row>
        <row r="186">
          <cell r="A186" t="str">
            <v>Total Pulmonary Hypertension-US</v>
          </cell>
        </row>
        <row r="187">
          <cell r="A187" t="str">
            <v>Total Pulmonary Hypertension-INTL</v>
          </cell>
        </row>
        <row r="188">
          <cell r="A188" t="str">
            <v>Opsumit-WW</v>
          </cell>
        </row>
        <row r="189">
          <cell r="A189" t="str">
            <v>Opsumit-US</v>
          </cell>
        </row>
        <row r="190">
          <cell r="A190" t="str">
            <v>Opsumit-INTL</v>
          </cell>
        </row>
        <row r="191">
          <cell r="A191" t="str">
            <v>Tracleer-WW</v>
          </cell>
        </row>
        <row r="192">
          <cell r="A192" t="str">
            <v>Tracleer-US</v>
          </cell>
        </row>
        <row r="193">
          <cell r="A193" t="str">
            <v>Tracleer-INTL</v>
          </cell>
        </row>
        <row r="194">
          <cell r="A194" t="str">
            <v>Uptravi-WW</v>
          </cell>
        </row>
        <row r="195">
          <cell r="A195" t="str">
            <v>Uptravi-US</v>
          </cell>
        </row>
        <row r="196">
          <cell r="A196" t="str">
            <v>Uptravi-INTL</v>
          </cell>
        </row>
        <row r="197">
          <cell r="A197" t="str">
            <v>Other Actelion.-WW</v>
          </cell>
        </row>
        <row r="198">
          <cell r="A198" t="str">
            <v>Other Actelion.-US</v>
          </cell>
        </row>
        <row r="199">
          <cell r="A199" t="str">
            <v>Other Actelion.-INTL</v>
          </cell>
        </row>
        <row r="201">
          <cell r="A201" t="str">
            <v>Cardiovascular / Metabolism / Other</v>
          </cell>
        </row>
        <row r="202">
          <cell r="A202" t="str">
            <v>Total Cardiovascular/ Metabolism/ Other-WW</v>
          </cell>
        </row>
        <row r="203">
          <cell r="A203" t="str">
            <v>Total Cardiovascular/ Metabolism/ Other-US</v>
          </cell>
        </row>
        <row r="204">
          <cell r="A204" t="str">
            <v>Total Cardiovascular/ Metabolism/ Other-INTL</v>
          </cell>
        </row>
        <row r="205">
          <cell r="A205" t="str">
            <v>Xarelto-WW</v>
          </cell>
        </row>
        <row r="206">
          <cell r="A206" t="str">
            <v>Xarelto-US</v>
          </cell>
        </row>
        <row r="207">
          <cell r="A207" t="str">
            <v>Xarelto-INTL</v>
          </cell>
        </row>
        <row r="208">
          <cell r="A208" t="str">
            <v>Invokana / Invokamet-WW</v>
          </cell>
        </row>
        <row r="209">
          <cell r="A209" t="str">
            <v>Invokana / Invokamet-US</v>
          </cell>
        </row>
        <row r="210">
          <cell r="A210" t="str">
            <v>Invokana / Invokamet-INTL</v>
          </cell>
        </row>
        <row r="211">
          <cell r="A211" t="str">
            <v>Procrit / Eprex-WW</v>
          </cell>
        </row>
        <row r="212">
          <cell r="A212" t="str">
            <v>Procrit / Eprex-US</v>
          </cell>
        </row>
        <row r="213">
          <cell r="A213" t="str">
            <v>Procrit / Eprex-INTL</v>
          </cell>
        </row>
        <row r="214">
          <cell r="A214" t="str">
            <v>Other-WW</v>
          </cell>
        </row>
        <row r="215">
          <cell r="A215" t="str">
            <v>Other-US</v>
          </cell>
        </row>
        <row r="216">
          <cell r="A216" t="str">
            <v>Other-INTL</v>
          </cell>
        </row>
        <row r="217">
          <cell r="A217" t="str">
            <v>Aciphex (Pariet)-WW</v>
          </cell>
        </row>
        <row r="218">
          <cell r="A218" t="str">
            <v>Aciphex (Pariet)-US</v>
          </cell>
        </row>
        <row r="219">
          <cell r="A219" t="str">
            <v>Aciphex (Pariet)-INTL</v>
          </cell>
        </row>
        <row r="220">
          <cell r="A220" t="str">
            <v>Total Other-Pipeline</v>
          </cell>
        </row>
        <row r="222">
          <cell r="A222" t="str">
            <v>PIPELINE</v>
          </cell>
        </row>
        <row r="224">
          <cell r="A224" t="str">
            <v>IMMUNOLOGY</v>
          </cell>
        </row>
        <row r="225">
          <cell r="A225" t="str">
            <v>CNTO 136 (Rheumatoid Arthritis/SLE - IL-6 Monoclonal Ab)-Phase II</v>
          </cell>
        </row>
        <row r="226">
          <cell r="A226" t="str">
            <v>DE 098 (Mab against RA)-Phase II</v>
          </cell>
        </row>
        <row r="227">
          <cell r="A227" t="str">
            <v>CNTO 6785 (RA)-Phase II</v>
          </cell>
        </row>
        <row r="228">
          <cell r="A228" t="str">
            <v>JNJ-38518168 / JNJ 168 / Toreforant (Histamine-4 Receptor (H4R))- Phase II</v>
          </cell>
        </row>
        <row r="229">
          <cell r="A229" t="str">
            <v>Cova322-Phase II</v>
          </cell>
        </row>
        <row r="230">
          <cell r="A230" t="str">
            <v>JNJ-40346527 (Rheumatoid Arthritis)-Phase II</v>
          </cell>
        </row>
        <row r="231">
          <cell r="A231" t="str">
            <v>Stelara (Ustekinumab) -Phase III</v>
          </cell>
        </row>
        <row r="232">
          <cell r="A232" t="str">
            <v>Simponi Aria (Golimumab) -Filed 12/16, Phase III</v>
          </cell>
        </row>
        <row r="233">
          <cell r="A233" t="str">
            <v>Other Immunology</v>
          </cell>
        </row>
        <row r="234">
          <cell r="A234" t="str">
            <v>ASP015K (RA, Lupus)-Phase II</v>
          </cell>
        </row>
        <row r="236">
          <cell r="A236" t="str">
            <v>INFECTIOUS DISEASES</v>
          </cell>
        </row>
        <row r="237">
          <cell r="A237" t="str">
            <v>Darunavir/Emtricitabine/GS-7340/Cobicistat (HIV)-Phase II</v>
          </cell>
        </row>
        <row r="238">
          <cell r="A238" t="str">
            <v>Flucell (Flu Prevention)-Phase II</v>
          </cell>
        </row>
        <row r="239">
          <cell r="A239" t="str">
            <v>AL-8176 (Oral Respiratory Syncytial Virus (RSV) Nucleoside Analog)-Phase II</v>
          </cell>
        </row>
        <row r="240">
          <cell r="A240" t="str">
            <v>TMC647055 (HCV)- Phase II</v>
          </cell>
        </row>
        <row r="241">
          <cell r="A241" t="str">
            <v>Ad35-CS (Malaria Vaccine)-Phase II</v>
          </cell>
        </row>
        <row r="242">
          <cell r="A242" t="str">
            <v>AERAS-402 (Tuberculosis)-Phase II</v>
          </cell>
        </row>
        <row r="243">
          <cell r="A243" t="str">
            <v>Anti-CD3 Mab (HCV)-Phase II</v>
          </cell>
        </row>
        <row r="244">
          <cell r="A244" t="str">
            <v>AL-335 (HCV)-Phase II</v>
          </cell>
        </row>
        <row r="245">
          <cell r="A245" t="str">
            <v>AL-335/Odalasvir/Simeprevir Combo (HCV)-Phase II</v>
          </cell>
        </row>
        <row r="246">
          <cell r="A246" t="str">
            <v>Monovalent Ebola (Vaccine Regimen)-Phase III</v>
          </cell>
        </row>
        <row r="247">
          <cell r="A247" t="str">
            <v>AL-794 (Influenza PA inhibitor) - Phase II</v>
          </cell>
        </row>
        <row r="248">
          <cell r="A248" t="str">
            <v>CL 184 Rabies Antibody (Rabies Vaccine)-Phase II</v>
          </cell>
        </row>
        <row r="249">
          <cell r="A249" t="str">
            <v>Lumicitabine (JNJ-1575) (RSV Infection) -Phase II</v>
          </cell>
        </row>
        <row r="250">
          <cell r="A250" t="str">
            <v>VAC18193 (RSV Vaccine) (RSV Elderly) -Phase II</v>
          </cell>
        </row>
        <row r="251">
          <cell r="A251" t="str">
            <v>JNJ-1860 (ExPEC Vaccine) (Bacterial Infection) -Phase II</v>
          </cell>
        </row>
        <row r="252">
          <cell r="A252" t="str">
            <v>Symtuza (Darunavir/Cobicistat/Emtricitabine/Tenofovir Alafenamide)- Filed</v>
          </cell>
        </row>
        <row r="253">
          <cell r="A253" t="str">
            <v>Edurant STR (Rilpivirine and Dolutegravir) -Filed</v>
          </cell>
        </row>
        <row r="254">
          <cell r="A254" t="str">
            <v>Rilpivirine Long Acting Nanosuspension for Injection (HIV Infection) -Phase III</v>
          </cell>
        </row>
        <row r="255">
          <cell r="A255" t="str">
            <v>Cadazolid -Phase III</v>
          </cell>
        </row>
        <row r="256">
          <cell r="A256" t="str">
            <v>Other Infectious Diseases</v>
          </cell>
        </row>
        <row r="257">
          <cell r="A257" t="str">
            <v>Pimodivir (JNJ-3872)  (VX-787) (Influenza A)- Phase III</v>
          </cell>
        </row>
        <row r="259">
          <cell r="A259" t="str">
            <v>NEUROSCIENCE</v>
          </cell>
        </row>
        <row r="260">
          <cell r="A260" t="str">
            <v>JNJ31001074/Histamine H3 antagonist (novel MOA for ADHD)-Phase II</v>
          </cell>
        </row>
        <row r="261">
          <cell r="A261" t="str">
            <v>ASX71149 (Depression)-Phase II</v>
          </cell>
        </row>
        <row r="262">
          <cell r="A262" t="str">
            <v>JNJ-922 (Primary Insomnia) -Phase II</v>
          </cell>
        </row>
        <row r="263">
          <cell r="A263" t="str">
            <v>Seltorexant (JNJ-7922) (Adjunctive Treatment for Major Depressive Disorder) -Phase III</v>
          </cell>
        </row>
        <row r="264">
          <cell r="A264" t="str">
            <v>Ponesimod (Relapsing Multiple Sclerosis) -Phase III</v>
          </cell>
        </row>
        <row r="265">
          <cell r="A265" t="str">
            <v>Other Neuroscience</v>
          </cell>
        </row>
        <row r="266">
          <cell r="A266" t="str">
            <v>ACC-001 (Alzheimer's)-Phase II</v>
          </cell>
        </row>
        <row r="268">
          <cell r="A268" t="str">
            <v>ONCOLOGY</v>
          </cell>
        </row>
        <row r="269">
          <cell r="A269" t="str">
            <v>CNTO 95 (Melanoma/Prostate CA/NSCLC - Integrin Inhibitor)-Phase II</v>
          </cell>
        </row>
        <row r="270">
          <cell r="A270" t="str">
            <v>Carlumab (CNTO-888) (Prostate Cancer; Idiopathic Pulmonary Fibrosis)-Phase III</v>
          </cell>
        </row>
        <row r="271">
          <cell r="A271" t="str">
            <v>Rv 568 (COPD) -Phase II</v>
          </cell>
        </row>
        <row r="272">
          <cell r="A272" t="str">
            <v>OROS Hydromorphone (Jurnista ; Chronic pain)</v>
          </cell>
        </row>
        <row r="273">
          <cell r="A273" t="str">
            <v>CSL-362 (Acute myeloid leukemia) - Phase II</v>
          </cell>
        </row>
        <row r="274">
          <cell r="A274" t="str">
            <v>JNJ-493, Balversa, Erdafitinib, FGFRI Kinase Inhibitor (Urothelial Cancer) -Phase II</v>
          </cell>
        </row>
        <row r="275">
          <cell r="A275" t="str">
            <v>Talacotuzumab, JNJ-473, Anti-CD123 -Phase II</v>
          </cell>
        </row>
        <row r="276">
          <cell r="A276" t="str">
            <v>Siltuximab, High Risk Moldering MM -Phase II</v>
          </cell>
        </row>
        <row r="277">
          <cell r="A277" t="str">
            <v>Imetelstat (Myelofibrosis) -Phase III</v>
          </cell>
        </row>
        <row r="278">
          <cell r="A278" t="str">
            <v>Yondelis / Trabectedin (Relapsed Ovarian cancer) -Phase III</v>
          </cell>
        </row>
        <row r="279">
          <cell r="A279" t="str">
            <v>Niraparib (Metastatic Castration-Resistant Prostate cancer mCRPC ) -Phase III</v>
          </cell>
        </row>
        <row r="280">
          <cell r="A280" t="str">
            <v>Zytiga (Abiraterone Acetate) -Phase III</v>
          </cell>
        </row>
        <row r="281">
          <cell r="A281" t="str">
            <v>Darzalex -Phase III</v>
          </cell>
        </row>
        <row r="282">
          <cell r="A282" t="str">
            <v>Other Oncology</v>
          </cell>
        </row>
        <row r="283">
          <cell r="A283" t="str">
            <v>Imbruvica (1st-line CLL; DLBCL; follicular lymphoma;  r/r multiple myeloma ; Solid Tumours) - Phase III</v>
          </cell>
        </row>
        <row r="285">
          <cell r="A285" t="str">
            <v>OTHER</v>
          </cell>
        </row>
        <row r="286">
          <cell r="A286" t="str">
            <v>JNJ-39588146 (Acute Heart Failure)-Phase II</v>
          </cell>
        </row>
        <row r="287">
          <cell r="A287" t="str">
            <v>ITCA 650 (Exenatide, Diabetes)-Phase II</v>
          </cell>
        </row>
        <row r="288">
          <cell r="A288" t="str">
            <v>JNJ 39659100/MBX 102 (Type 2 DM - PPARγ Agonist and Insulin Sensitizer)-Phase II</v>
          </cell>
        </row>
        <row r="289">
          <cell r="A289" t="str">
            <v>MBX 8025 (Hyperlipidemia - PPAR Delta Agonist)-Phase II</v>
          </cell>
        </row>
        <row r="290">
          <cell r="A290" t="str">
            <v>JNJ 39758979 (Asthma)-Phase II</v>
          </cell>
        </row>
        <row r="291">
          <cell r="A291" t="str">
            <v>MBX-102 (Gout)-Phase II</v>
          </cell>
        </row>
        <row r="292">
          <cell r="A292" t="str">
            <v>JNJ-Q2 (Community Acquired Pneumonia)-Phase II</v>
          </cell>
        </row>
        <row r="293">
          <cell r="A293" t="str">
            <v>PF 5236806 (Immunostimulant for Alzheimers)-Phase II</v>
          </cell>
        </row>
        <row r="294">
          <cell r="A294" t="str">
            <v>JNJ- 17216498 (Histamine H3 Receptor Antagonist Nacrolepsy)-Phase II</v>
          </cell>
        </row>
        <row r="295">
          <cell r="A295" t="str">
            <v>JNJ-40411813 (mGlu, Schizophrenia)-Phase II</v>
          </cell>
        </row>
        <row r="296">
          <cell r="A296" t="str">
            <v>CB 3304/ Noscapine (Anti Cancer-Multiple Myeloma)-Phase II</v>
          </cell>
        </row>
        <row r="297">
          <cell r="A297" t="str">
            <v>DN24-02 (Bladder Cancer)-Phase II</v>
          </cell>
        </row>
        <row r="298">
          <cell r="A298" t="str">
            <v>BACE Inhibitor (Alzheimer's Dementia)-Phase II</v>
          </cell>
        </row>
        <row r="299">
          <cell r="A299" t="str">
            <v>AAB-003 (Prodromal Alzheimer's Disease)-Phase II</v>
          </cell>
        </row>
        <row r="300">
          <cell r="A300" t="str">
            <v>Xarelto (Rivaroxaban) -Phase III</v>
          </cell>
        </row>
        <row r="301">
          <cell r="A301" t="str">
            <v>Invokana (Canagliflozin) -Phase III</v>
          </cell>
        </row>
        <row r="302">
          <cell r="A302" t="str">
            <v>Other Pharma</v>
          </cell>
        </row>
        <row r="303">
          <cell r="A303" t="str">
            <v>Alpha-2C AR Antagonist (Alzheimer's Disease)-Phase II</v>
          </cell>
        </row>
        <row r="304">
          <cell r="A304" t="str">
            <v>Pur Tox</v>
          </cell>
        </row>
        <row r="306">
          <cell r="A306" t="str">
            <v>TOTAL PHARMACEUTICAL-WW</v>
          </cell>
        </row>
        <row r="307">
          <cell r="A307" t="str">
            <v>TOTAL PHARMACEUTICAL-US</v>
          </cell>
        </row>
        <row r="308">
          <cell r="A308" t="str">
            <v>TOTAL PHARMACEUTICAL-INT</v>
          </cell>
        </row>
        <row r="309">
          <cell r="A309" t="str">
            <v>Total Pharma Pipeline</v>
          </cell>
        </row>
        <row r="311">
          <cell r="A311" t="str">
            <v>Pharmaceutical Growth</v>
          </cell>
        </row>
        <row r="312">
          <cell r="A312" t="str">
            <v>Pharmaceutical Total Growth y/y %</v>
          </cell>
        </row>
        <row r="313">
          <cell r="A313" t="str">
            <v>Pharmaceutical CC %</v>
          </cell>
        </row>
        <row r="314">
          <cell r="A314" t="str">
            <v>Pharmaceutical FX %</v>
          </cell>
        </row>
        <row r="315">
          <cell r="A315" t="str">
            <v>Pharmaceutical M&amp;A %</v>
          </cell>
        </row>
        <row r="316">
          <cell r="A316" t="str">
            <v>Pharmaceutical Organic CC Growth %</v>
          </cell>
        </row>
        <row r="317">
          <cell r="A317" t="str">
            <v>Pharmaceutical Stacked (2Y) %</v>
          </cell>
        </row>
        <row r="318">
          <cell r="A318" t="str">
            <v xml:space="preserve">Pharmaceutical Abs Y/Y </v>
          </cell>
        </row>
        <row r="319">
          <cell r="A319" t="str">
            <v xml:space="preserve">Pharmaceutical Abs Q/Q </v>
          </cell>
        </row>
        <row r="321">
          <cell r="A321" t="str">
            <v>MEDICAL DEVICES</v>
          </cell>
        </row>
        <row r="322">
          <cell r="A322" t="str">
            <v>Diabetes Care-WW</v>
          </cell>
        </row>
        <row r="323">
          <cell r="A323" t="str">
            <v>Diabetes Care-US</v>
          </cell>
        </row>
        <row r="324">
          <cell r="A324" t="str">
            <v>Diabetes Care-INTL</v>
          </cell>
        </row>
        <row r="325">
          <cell r="A325" t="str">
            <v>Interventional Solutions-WW</v>
          </cell>
        </row>
        <row r="326">
          <cell r="A326" t="str">
            <v>Interventional Solutions-US</v>
          </cell>
        </row>
        <row r="327">
          <cell r="A327" t="str">
            <v>Interventional Solutions-INTL</v>
          </cell>
        </row>
        <row r="329">
          <cell r="A329" t="str">
            <v>Orthopaedics</v>
          </cell>
        </row>
        <row r="330">
          <cell r="A330" t="str">
            <v>HIPS-WW</v>
          </cell>
        </row>
        <row r="331">
          <cell r="A331" t="str">
            <v>HIPS-US</v>
          </cell>
        </row>
        <row r="332">
          <cell r="A332" t="str">
            <v>HIPS-INTL</v>
          </cell>
        </row>
        <row r="333">
          <cell r="A333" t="str">
            <v>KNEES-WW</v>
          </cell>
        </row>
        <row r="334">
          <cell r="A334" t="str">
            <v>KNEES-US</v>
          </cell>
        </row>
        <row r="335">
          <cell r="A335" t="str">
            <v>KNEES-INTL</v>
          </cell>
        </row>
        <row r="336">
          <cell r="A336" t="str">
            <v>Trauma-WW</v>
          </cell>
        </row>
        <row r="337">
          <cell r="A337" t="str">
            <v>Trauma-US</v>
          </cell>
        </row>
        <row r="338">
          <cell r="A338" t="str">
            <v>Trauma-INTL</v>
          </cell>
        </row>
        <row r="339">
          <cell r="A339" t="str">
            <v>Spine &amp; Other-WW</v>
          </cell>
        </row>
        <row r="340">
          <cell r="A340" t="str">
            <v>Spine &amp; Other-US</v>
          </cell>
        </row>
        <row r="341">
          <cell r="A341" t="str">
            <v>Spine &amp; Other-INTL</v>
          </cell>
        </row>
        <row r="342">
          <cell r="A342" t="str">
            <v>Total Orthopaedics-WW</v>
          </cell>
        </row>
        <row r="343">
          <cell r="A343" t="str">
            <v>Total Orthopaedics-US</v>
          </cell>
        </row>
        <row r="344">
          <cell r="A344" t="str">
            <v>Total Orthopaedics-INTL</v>
          </cell>
        </row>
        <row r="346">
          <cell r="A346" t="str">
            <v>Surgery</v>
          </cell>
        </row>
        <row r="347">
          <cell r="A347" t="str">
            <v>ADVANCED-WW</v>
          </cell>
        </row>
        <row r="348">
          <cell r="A348" t="str">
            <v>ADVANCED-US</v>
          </cell>
        </row>
        <row r="349">
          <cell r="A349" t="str">
            <v>ADVANCED-INTL</v>
          </cell>
        </row>
        <row r="350">
          <cell r="A350" t="str">
            <v>GENERAL-WW</v>
          </cell>
        </row>
        <row r="351">
          <cell r="A351" t="str">
            <v>GENERAL-US</v>
          </cell>
        </row>
        <row r="352">
          <cell r="A352" t="str">
            <v>GENERAL-INTL</v>
          </cell>
        </row>
        <row r="353">
          <cell r="A353" t="str">
            <v>SPECIALTY-WW</v>
          </cell>
        </row>
        <row r="354">
          <cell r="A354" t="str">
            <v>SPECIALTY-US</v>
          </cell>
        </row>
        <row r="355">
          <cell r="A355" t="str">
            <v>SPECIALTY-INTL</v>
          </cell>
        </row>
        <row r="356">
          <cell r="A356" t="str">
            <v>Total Surgery-WW</v>
          </cell>
        </row>
        <row r="357">
          <cell r="A357" t="str">
            <v>Total Surgery-US</v>
          </cell>
        </row>
        <row r="358">
          <cell r="A358" t="str">
            <v>Total Surgery-INTL</v>
          </cell>
        </row>
        <row r="360">
          <cell r="A360" t="str">
            <v>Vision Care</v>
          </cell>
        </row>
        <row r="361">
          <cell r="A361" t="str">
            <v>CONTACT LENSES / OTHER-WW</v>
          </cell>
        </row>
        <row r="362">
          <cell r="A362" t="str">
            <v>CONTACT LENSES / OTHER-US</v>
          </cell>
        </row>
        <row r="363">
          <cell r="A363" t="str">
            <v>CONTACT LENSES / OTHER-INTL</v>
          </cell>
        </row>
        <row r="364">
          <cell r="A364" t="str">
            <v>SURGICAL-WW</v>
          </cell>
        </row>
        <row r="365">
          <cell r="A365" t="str">
            <v>SURGICAL-US</v>
          </cell>
        </row>
        <row r="366">
          <cell r="A366" t="str">
            <v>SURGICAL-INTL</v>
          </cell>
        </row>
        <row r="367">
          <cell r="A367" t="str">
            <v>Total Vision Care-WW</v>
          </cell>
        </row>
        <row r="368">
          <cell r="A368" t="str">
            <v>Total Vision Care-US</v>
          </cell>
        </row>
        <row r="369">
          <cell r="A369" t="str">
            <v>Total Vision Care-INTL</v>
          </cell>
        </row>
        <row r="370">
          <cell r="A370" t="str">
            <v>TOTAL MEDICAL DEVICES-WW</v>
          </cell>
        </row>
        <row r="371">
          <cell r="A371" t="str">
            <v>TOTAL MEDICAL DEVICES-US</v>
          </cell>
        </row>
        <row r="372">
          <cell r="A372" t="str">
            <v>TOTAL MEDICAL DEVICES-INTL</v>
          </cell>
        </row>
        <row r="374">
          <cell r="A374" t="str">
            <v>Medical Devices and Diagnostic Growth</v>
          </cell>
        </row>
        <row r="375">
          <cell r="A375" t="str">
            <v>Medical Devices and Diagnostic Growth Total Growth y/y %</v>
          </cell>
        </row>
        <row r="376">
          <cell r="A376" t="str">
            <v>Medical Devices and Diagnostic Growth CC %</v>
          </cell>
        </row>
        <row r="377">
          <cell r="A377" t="str">
            <v>Medical Devices and Diagnostic Growth FX %</v>
          </cell>
        </row>
        <row r="378">
          <cell r="A378" t="str">
            <v>Medical Devices and Diagnostic Growth M&amp;A %</v>
          </cell>
        </row>
        <row r="379">
          <cell r="A379" t="str">
            <v>Medical Devices and Diagnostic Growth Organic CC Growth %</v>
          </cell>
        </row>
        <row r="380">
          <cell r="A380" t="str">
            <v>Medical Devices and Diagnostic Growth Stacked (2Y) %</v>
          </cell>
        </row>
        <row r="381">
          <cell r="A381" t="str">
            <v>Medical Devices and Diagnostic Growth Abs Y/Y</v>
          </cell>
        </row>
        <row r="382">
          <cell r="A382" t="str">
            <v>Medical Devices and Diagnostic Growth Abs Q/Q</v>
          </cell>
        </row>
        <row r="384">
          <cell r="A384" t="str">
            <v>Total WORLDWIDE</v>
          </cell>
        </row>
        <row r="385">
          <cell r="A385" t="str">
            <v>Total U.S.</v>
          </cell>
        </row>
        <row r="386">
          <cell r="A386" t="str">
            <v>Total International</v>
          </cell>
        </row>
        <row r="387">
          <cell r="A387" t="str">
            <v>Total Pipeline</v>
          </cell>
        </row>
        <row r="389">
          <cell r="A389" t="str">
            <v>Total Revenues Growth</v>
          </cell>
        </row>
        <row r="390">
          <cell r="A390" t="str">
            <v>Total Revenue Growth y/y %</v>
          </cell>
        </row>
        <row r="391">
          <cell r="A391" t="str">
            <v>Total Revenues CC %</v>
          </cell>
        </row>
        <row r="392">
          <cell r="A392" t="str">
            <v>Total Revenues FX %</v>
          </cell>
        </row>
        <row r="393">
          <cell r="A393" t="str">
            <v>Total Revenues M&amp;A %</v>
          </cell>
        </row>
        <row r="394">
          <cell r="A394" t="str">
            <v>Total Revenues Organic CC Growth %</v>
          </cell>
        </row>
        <row r="395">
          <cell r="A395" t="str">
            <v>Total Revenues Stacked (2Y) %</v>
          </cell>
        </row>
        <row r="396">
          <cell r="A396" t="str">
            <v>Total Revenues Abs Y/Y</v>
          </cell>
        </row>
        <row r="397">
          <cell r="A397" t="str">
            <v>Total Revenues Abs Q/Q</v>
          </cell>
        </row>
        <row r="399">
          <cell r="A399" t="str">
            <v>GEOGRAPHIC WISE REVENUES</v>
          </cell>
        </row>
        <row r="400">
          <cell r="A400" t="str">
            <v>US</v>
          </cell>
        </row>
        <row r="401">
          <cell r="A401" t="str">
            <v>Europe</v>
          </cell>
        </row>
        <row r="402">
          <cell r="A402" t="str">
            <v>Western Hemisphere Ex-US</v>
          </cell>
        </row>
        <row r="403">
          <cell r="A403" t="str">
            <v>Asia Pacific, Africa</v>
          </cell>
        </row>
        <row r="404">
          <cell r="A404" t="str">
            <v>International</v>
          </cell>
        </row>
        <row r="405">
          <cell r="A405" t="str">
            <v>Total Pipeline.</v>
          </cell>
        </row>
        <row r="406">
          <cell r="A406" t="str">
            <v>Total Revenues</v>
          </cell>
        </row>
        <row r="408">
          <cell r="A408" t="str">
            <v>Currency Rates:</v>
          </cell>
        </row>
        <row r="409">
          <cell r="A409" t="str">
            <v>Europe Currency Rate %</v>
          </cell>
        </row>
        <row r="410">
          <cell r="A410" t="str">
            <v>Western Hemisphere Ex-US Currency Rate %</v>
          </cell>
        </row>
        <row r="411">
          <cell r="A411" t="str">
            <v>Asia Pacific, Africa Currency Rate %</v>
          </cell>
        </row>
        <row r="412">
          <cell r="A412" t="str">
            <v>International Currency Rate %</v>
          </cell>
        </row>
        <row r="413">
          <cell r="A413" t="str">
            <v>Worldwide Currency Rate %</v>
          </cell>
        </row>
        <row r="415">
          <cell r="A415" t="str">
            <v>% INTERNATIONAL GROWTH @ CONSTANT RATES</v>
          </cell>
        </row>
        <row r="416">
          <cell r="A416" t="str">
            <v xml:space="preserve"> % Europe</v>
          </cell>
        </row>
        <row r="417">
          <cell r="A417" t="str">
            <v>% Western Hemisphere excluding U.S.</v>
          </cell>
        </row>
        <row r="418">
          <cell r="A418" t="str">
            <v>% Asia-Pacific, Africa</v>
          </cell>
        </row>
        <row r="419">
          <cell r="A419" t="str">
            <v>% TOTAL GROWTH @ CONSTANT RATES</v>
          </cell>
        </row>
        <row r="421">
          <cell r="A421" t="str">
            <v>CASH FLOW DETAILS</v>
          </cell>
        </row>
        <row r="422">
          <cell r="A422" t="str">
            <v>CFFO</v>
          </cell>
        </row>
        <row r="423">
          <cell r="A423" t="str">
            <v>CapEx</v>
          </cell>
        </row>
        <row r="424">
          <cell r="A424" t="str">
            <v>FCF</v>
          </cell>
        </row>
        <row r="425">
          <cell r="A425" t="str">
            <v>FCF Per Share</v>
          </cell>
        </row>
        <row r="427">
          <cell r="A427" t="str">
            <v>Dividends Paid</v>
          </cell>
        </row>
        <row r="428">
          <cell r="A428" t="str">
            <v>Dividend Per Share</v>
          </cell>
        </row>
        <row r="431">
          <cell r="A431" t="str">
            <v>Data From Analyst</v>
          </cell>
        </row>
        <row r="432">
          <cell r="A432" t="str">
            <v>Gross Profit</v>
          </cell>
        </row>
        <row r="433">
          <cell r="A433" t="str">
            <v>Operating Income</v>
          </cell>
        </row>
        <row r="434">
          <cell r="A434" t="str">
            <v>EBIT</v>
          </cell>
        </row>
        <row r="435">
          <cell r="A435" t="str">
            <v>Net Earnings</v>
          </cell>
        </row>
        <row r="436">
          <cell r="A436" t="str">
            <v>Adjusted EPS</v>
          </cell>
        </row>
        <row r="437">
          <cell r="A437" t="str">
            <v>Consumer Segment-WW</v>
          </cell>
        </row>
        <row r="438">
          <cell r="A438" t="str">
            <v>Consumer Segment-US</v>
          </cell>
        </row>
        <row r="439">
          <cell r="A439" t="str">
            <v>Consumer Segment-INTL</v>
          </cell>
        </row>
        <row r="440">
          <cell r="A440" t="str">
            <v>Total Immunology-WW</v>
          </cell>
        </row>
        <row r="441">
          <cell r="A441" t="str">
            <v>Total Immunology-US</v>
          </cell>
        </row>
        <row r="442">
          <cell r="A442" t="str">
            <v>Total Immunology-INTL</v>
          </cell>
        </row>
        <row r="443">
          <cell r="A443" t="str">
            <v>Total Infectious Diseases-WW</v>
          </cell>
        </row>
        <row r="444">
          <cell r="A444" t="str">
            <v>Total Infectious Diseases-US</v>
          </cell>
        </row>
        <row r="445">
          <cell r="A445" t="str">
            <v>Total Infectious Diseases-INTL</v>
          </cell>
        </row>
        <row r="446">
          <cell r="A446" t="str">
            <v>Total Neuroscience-WW</v>
          </cell>
        </row>
        <row r="447">
          <cell r="A447" t="str">
            <v>Total Neuroscience-US</v>
          </cell>
        </row>
        <row r="448">
          <cell r="A448" t="str">
            <v>Total Neuroscience-INTL</v>
          </cell>
        </row>
        <row r="449">
          <cell r="A449" t="str">
            <v>Total Oncology-WW</v>
          </cell>
        </row>
        <row r="450">
          <cell r="A450" t="str">
            <v>Total Oncology-US</v>
          </cell>
        </row>
        <row r="451">
          <cell r="A451" t="str">
            <v>Total Oncology-INTL</v>
          </cell>
        </row>
        <row r="452">
          <cell r="A452" t="str">
            <v>Total Pulmonary Hypertension-WW</v>
          </cell>
        </row>
        <row r="453">
          <cell r="A453" t="str">
            <v>Total Pulmonary Hypertension-US</v>
          </cell>
        </row>
        <row r="454">
          <cell r="A454" t="str">
            <v>Total Pulmonary Hypertension-INTL</v>
          </cell>
        </row>
        <row r="455">
          <cell r="A455" t="str">
            <v>Total Cardiovascular/ Metabolism/ Other-WW</v>
          </cell>
        </row>
        <row r="456">
          <cell r="A456" t="str">
            <v>Total Cardiovascular/ Metabolism/ Other-US</v>
          </cell>
        </row>
        <row r="457">
          <cell r="A457" t="str">
            <v>Total Cardiovascular/ Metabolism/ Other-INTL</v>
          </cell>
        </row>
        <row r="458">
          <cell r="A458" t="str">
            <v>TOTAL PHARMACEUTICAL-WW</v>
          </cell>
        </row>
        <row r="459">
          <cell r="A459" t="str">
            <v>TOTAL PHARMACEUTICAL-US</v>
          </cell>
        </row>
        <row r="460">
          <cell r="A460" t="str">
            <v>TOTAL PHARMACEUTICAL-INT</v>
          </cell>
        </row>
        <row r="461">
          <cell r="A461" t="str">
            <v>Total Orthopaedics-WW</v>
          </cell>
        </row>
        <row r="462">
          <cell r="A462" t="str">
            <v>Total Orthopaedics-US</v>
          </cell>
        </row>
        <row r="463">
          <cell r="A463" t="str">
            <v>Total Orthopaedics-INTL</v>
          </cell>
        </row>
        <row r="464">
          <cell r="A464" t="str">
            <v>Total Surgery-WW</v>
          </cell>
        </row>
        <row r="465">
          <cell r="A465" t="str">
            <v>Total Surgery-US</v>
          </cell>
        </row>
        <row r="466">
          <cell r="A466" t="str">
            <v>Total Surgery-INTL</v>
          </cell>
        </row>
        <row r="467">
          <cell r="A467" t="str">
            <v>TOTAL MEDICAL DEVICES-WW</v>
          </cell>
        </row>
        <row r="468">
          <cell r="A468" t="str">
            <v>TOTAL MEDICAL DEVICES-US</v>
          </cell>
        </row>
        <row r="469">
          <cell r="A469" t="str">
            <v>TOTAL MEDICAL DEVICES-INTL</v>
          </cell>
        </row>
        <row r="470">
          <cell r="A470" t="str">
            <v>Total WORLDWIDE</v>
          </cell>
        </row>
        <row r="471">
          <cell r="A471" t="str">
            <v>Total U.S.</v>
          </cell>
        </row>
        <row r="472">
          <cell r="A472" t="str">
            <v>Total International</v>
          </cell>
        </row>
        <row r="473">
          <cell r="A473" t="str">
            <v>Total Revenues - Geographical Revenue</v>
          </cell>
        </row>
        <row r="474">
          <cell r="A474" t="str">
            <v>FCF</v>
          </cell>
        </row>
        <row r="475">
          <cell r="A475" t="str">
            <v>FCF Per Share</v>
          </cell>
        </row>
        <row r="476">
          <cell r="A476" t="str">
            <v>Dividend Per Share</v>
          </cell>
        </row>
        <row r="478">
          <cell r="A478" t="str">
            <v>Validaitons</v>
          </cell>
        </row>
        <row r="479">
          <cell r="A479" t="str">
            <v>Total Revenues</v>
          </cell>
        </row>
        <row r="480">
          <cell r="A480" t="str">
            <v>Gross Profit</v>
          </cell>
        </row>
        <row r="481">
          <cell r="A481" t="str">
            <v>Operating Income</v>
          </cell>
        </row>
        <row r="482">
          <cell r="A482" t="str">
            <v>EBIT</v>
          </cell>
        </row>
        <row r="483">
          <cell r="A483" t="str">
            <v>Net Earnings</v>
          </cell>
        </row>
        <row r="484">
          <cell r="A484" t="str">
            <v>Adjusted EPS</v>
          </cell>
        </row>
        <row r="485">
          <cell r="A485" t="str">
            <v>Consumer Segment-WW</v>
          </cell>
        </row>
        <row r="486">
          <cell r="A486" t="str">
            <v>Consumer Segment-US</v>
          </cell>
        </row>
        <row r="487">
          <cell r="A487" t="str">
            <v>Consumer Segment-INTL</v>
          </cell>
        </row>
        <row r="488">
          <cell r="A488" t="str">
            <v>Total Immunology-WW</v>
          </cell>
        </row>
        <row r="489">
          <cell r="A489" t="str">
            <v>Total Immunology-US</v>
          </cell>
        </row>
        <row r="490">
          <cell r="A490" t="str">
            <v>Total Immunology-INTL</v>
          </cell>
        </row>
        <row r="491">
          <cell r="A491" t="str">
            <v>Total Infectious Diseases-WW</v>
          </cell>
        </row>
        <row r="492">
          <cell r="A492" t="str">
            <v>Total Infectious Diseases-US</v>
          </cell>
        </row>
        <row r="493">
          <cell r="A493" t="str">
            <v>Total Infectious Diseases-INTL</v>
          </cell>
        </row>
        <row r="494">
          <cell r="A494" t="str">
            <v>Total Neuroscience-WW</v>
          </cell>
        </row>
        <row r="495">
          <cell r="A495" t="str">
            <v>Total Neuroscience-US</v>
          </cell>
        </row>
        <row r="496">
          <cell r="A496" t="str">
            <v>Total Neuroscience-INTL</v>
          </cell>
        </row>
        <row r="497">
          <cell r="A497" t="str">
            <v>Total Oncology-WW</v>
          </cell>
        </row>
        <row r="498">
          <cell r="A498" t="str">
            <v>Total Oncology-US</v>
          </cell>
        </row>
        <row r="499">
          <cell r="A499" t="str">
            <v>Total Oncology-INTL</v>
          </cell>
        </row>
        <row r="500">
          <cell r="A500" t="str">
            <v>Total Pulmonary Hypertension-WW</v>
          </cell>
        </row>
        <row r="501">
          <cell r="A501" t="str">
            <v>Total Pulmonary Hypertension-US</v>
          </cell>
        </row>
        <row r="502">
          <cell r="A502" t="str">
            <v>Total Pulmonary Hypertension-INTL</v>
          </cell>
        </row>
        <row r="503">
          <cell r="A503" t="str">
            <v>Total Cardiovascular/ Metabolism/ Other-WW</v>
          </cell>
        </row>
        <row r="504">
          <cell r="A504" t="str">
            <v>Total Cardiovascular/ Metabolism/ Other-US</v>
          </cell>
        </row>
        <row r="505">
          <cell r="A505" t="str">
            <v>Total Cardiovascular/ Metabolism/ Other-INTL</v>
          </cell>
        </row>
        <row r="506">
          <cell r="A506" t="str">
            <v>TOTAL PHARMACEUTICAL-WW</v>
          </cell>
        </row>
        <row r="507">
          <cell r="A507" t="str">
            <v>TOTAL PHARMACEUTICAL-US</v>
          </cell>
        </row>
        <row r="508">
          <cell r="A508" t="str">
            <v>TOTAL PHARMACEUTICAL-INT</v>
          </cell>
        </row>
        <row r="509">
          <cell r="A509" t="str">
            <v>Total Orthopaedics-WW</v>
          </cell>
        </row>
        <row r="510">
          <cell r="A510" t="str">
            <v>Total Orthopaedics-US</v>
          </cell>
        </row>
        <row r="511">
          <cell r="A511" t="str">
            <v>Total Orthopaedics-INTL</v>
          </cell>
        </row>
        <row r="512">
          <cell r="A512" t="str">
            <v>Total Surgery-WW</v>
          </cell>
        </row>
        <row r="513">
          <cell r="A513" t="str">
            <v>Total Surgery-US</v>
          </cell>
        </row>
        <row r="514">
          <cell r="A514" t="str">
            <v>Total Surgery-INTL</v>
          </cell>
        </row>
        <row r="515">
          <cell r="A515" t="str">
            <v>TOTAL MEDICAL DEVICES-WW</v>
          </cell>
        </row>
        <row r="516">
          <cell r="A516" t="str">
            <v>TOTAL MEDICAL DEVICES-US</v>
          </cell>
        </row>
        <row r="517">
          <cell r="A517" t="str">
            <v>TOTAL MEDICAL DEVICES-INTL</v>
          </cell>
        </row>
        <row r="518">
          <cell r="A518" t="str">
            <v>Total WORLDWIDE</v>
          </cell>
        </row>
        <row r="519">
          <cell r="A519" t="str">
            <v>Total U.S.</v>
          </cell>
        </row>
        <row r="520">
          <cell r="A520" t="str">
            <v>Total International</v>
          </cell>
        </row>
        <row r="521">
          <cell r="A521" t="str">
            <v>Total Revenues - Geographical Revenue</v>
          </cell>
        </row>
        <row r="522">
          <cell r="A522" t="str">
            <v>FCF</v>
          </cell>
        </row>
        <row r="523">
          <cell r="A523" t="str">
            <v>FCF Per Share</v>
          </cell>
        </row>
        <row r="524">
          <cell r="A524" t="str">
            <v>Dividend Per Share</v>
          </cell>
        </row>
        <row r="569">
          <cell r="A569" t="str">
            <v>Virtua Calculations</v>
          </cell>
        </row>
        <row r="570">
          <cell r="A570" t="str">
            <v>CFFO</v>
          </cell>
        </row>
        <row r="571">
          <cell r="A571" t="str">
            <v>CapEx</v>
          </cell>
        </row>
        <row r="572">
          <cell r="A572" t="str">
            <v>Dividends Paid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Backup"/>
      <sheetName val="MAY YTD Scorecard"/>
      <sheetName val="Sheet1 (2)"/>
      <sheetName val="Sum Scorecard Euro"/>
      <sheetName val="Manufacturing Vol - C"/>
      <sheetName val="COGP- D1"/>
      <sheetName val="Change in COGP - D2"/>
      <sheetName val="Cost Reductions"/>
      <sheetName val="Mfg Head by Function - F1"/>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um Scorecard Euro"/>
      <sheetName val="Manufacturing Vol - C"/>
      <sheetName val="COGP- D1"/>
      <sheetName val="Change in COGP - D2"/>
      <sheetName val="Cost Reductions"/>
      <sheetName val="Mfg Head by Function - F1"/>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M"/>
      <sheetName val="Study-Nonstudy Chart"/>
      <sheetName val="Focus Study Chart"/>
      <sheetName val="Regional Study Chart"/>
      <sheetName val="Regional exp Chart"/>
      <sheetName val="datasheet"/>
      <sheetName val="Regional hdcnt Chart"/>
      <sheetName val="Non study Chart"/>
      <sheetName val="Product Sales"/>
      <sheetName val="Project Costs"/>
      <sheetName val="Summary"/>
      <sheetName val="CGC Summary"/>
      <sheetName val="TOTAL PHARM"/>
      <sheetName val="SCODARI"/>
      <sheetName val="WEBB"/>
      <sheetName val="NORTON"/>
      <sheetName val="SARTARELLI"/>
      <sheetName val="CRANE"/>
      <sheetName val="SOURCING"/>
      <sheetName val="PETERSON"/>
      <sheetName val="Holveck"/>
      <sheetName val="Manufacturing Vol - C"/>
      <sheetName val="Mfg Head by Function - F1"/>
      <sheetName val="YTD-M&amp;N"/>
      <sheetName val="YTD-M&amp;N Chairs"/>
      <sheetName val="MTD-M&amp;N "/>
      <sheetName val="MTD-M&amp;N Chairs"/>
      <sheetName val="QTD-M&amp;N"/>
      <sheetName val="QTD-M&amp;N Chairs"/>
      <sheetName val=""/>
      <sheetName val="Study-Nonstudy_Chart"/>
      <sheetName val="Focus_Study_Chart"/>
      <sheetName val="Regional_Study_Chart"/>
      <sheetName val="Regional_exp_Chart"/>
      <sheetName val="Regional_hdcnt_Chart"/>
      <sheetName val="Non_study_Chart"/>
      <sheetName val="Product_Sales"/>
      <sheetName val="Project_Costs"/>
      <sheetName val="CGC_Summary"/>
      <sheetName val="TOTAL_PHARM"/>
      <sheetName val="Manufacturing_Vol_-_C"/>
      <sheetName val="Mfg_Head_by_Function_-_F1"/>
      <sheetName val="YTD-M&amp;N_Chairs"/>
      <sheetName val="MTD-M&amp;N_"/>
      <sheetName val="MTD-M&amp;N_Chairs"/>
      <sheetName val="QTD-M&amp;N_Chairs"/>
      <sheetName val="Region by Country "/>
      <sheetName val="Header"/>
      <sheetName val="Study-Nonstudy_Chart1"/>
      <sheetName val="Focus_Study_Chart1"/>
      <sheetName val="Regional_Study_Chart1"/>
      <sheetName val="Regional_exp_Chart1"/>
      <sheetName val="Regional_hdcnt_Chart1"/>
      <sheetName val="Non_study_Chart1"/>
      <sheetName val="Product_Sales1"/>
      <sheetName val="Project_Costs1"/>
      <sheetName val="CGC_Summary1"/>
      <sheetName val="TOTAL_PHARM1"/>
      <sheetName val="Manufacturing_Vol_-_C1"/>
      <sheetName val="Mfg_Head_by_Function_-_F11"/>
      <sheetName val="YTD-M&amp;N_Chairs1"/>
      <sheetName val="MTD-M&amp;N_1"/>
      <sheetName val="MTD-M&amp;N_Chairs1"/>
      <sheetName val="QTD-M&amp;N_Chairs1"/>
      <sheetName val="Region_by_Country_"/>
      <sheetName val="BY PRODUCT &amp; FRANCHISE"/>
      <sheetName val="Prod Lookup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ow r="10">
          <cell r="A10" t="str">
            <v>EPREX / PROCRIT</v>
          </cell>
          <cell r="B10">
            <v>58215.806985899988</v>
          </cell>
          <cell r="C10">
            <v>55899.502155999995</v>
          </cell>
          <cell r="D10">
            <v>56279.813077000006</v>
          </cell>
        </row>
        <row r="11">
          <cell r="A11" t="str">
            <v>RISPERDAL EXCL. CONSTA</v>
          </cell>
          <cell r="B11">
            <v>43980.809359599989</v>
          </cell>
          <cell r="C11">
            <v>31430.177547500003</v>
          </cell>
          <cell r="D11">
            <v>22681.837093000016</v>
          </cell>
        </row>
        <row r="12">
          <cell r="A12" t="str">
            <v>RISPERDAL CONSTA</v>
          </cell>
          <cell r="B12">
            <v>11725.781482899998</v>
          </cell>
          <cell r="C12">
            <v>8156.4998610000002</v>
          </cell>
          <cell r="D12">
            <v>469.00089600000001</v>
          </cell>
        </row>
        <row r="13">
          <cell r="A13" t="str">
            <v>LEVAQUIN / FLOXIN</v>
          </cell>
          <cell r="B13">
            <v>11369.454411999999</v>
          </cell>
          <cell r="C13">
            <v>13940.525459999999</v>
          </cell>
          <cell r="D13">
            <v>12062.671731</v>
          </cell>
        </row>
        <row r="14">
          <cell r="A14" t="str">
            <v>ORAL CONTRACEPTIVES</v>
          </cell>
          <cell r="B14">
            <v>7553.5832499999997</v>
          </cell>
          <cell r="C14">
            <v>8492.1104149999992</v>
          </cell>
          <cell r="D14">
            <v>2168.8445349999997</v>
          </cell>
        </row>
        <row r="15">
          <cell r="A15" t="str">
            <v>DUROGESIC</v>
          </cell>
          <cell r="B15">
            <v>8404.9790045999998</v>
          </cell>
          <cell r="C15">
            <v>6790.1642241999998</v>
          </cell>
          <cell r="D15">
            <v>6541.075495</v>
          </cell>
        </row>
        <row r="16">
          <cell r="A16" t="str">
            <v>EVRA</v>
          </cell>
          <cell r="B16">
            <v>2016.8374580000002</v>
          </cell>
          <cell r="C16">
            <v>1511.6406399999998</v>
          </cell>
          <cell r="D16">
            <v>820</v>
          </cell>
        </row>
        <row r="17">
          <cell r="A17" t="str">
            <v>REMICADE</v>
          </cell>
          <cell r="B17">
            <v>10647</v>
          </cell>
          <cell r="C17">
            <v>7300</v>
          </cell>
          <cell r="D17">
            <v>3748</v>
          </cell>
        </row>
        <row r="18">
          <cell r="A18" t="str">
            <v>SPORANOX</v>
          </cell>
          <cell r="B18">
            <v>1574.3708428</v>
          </cell>
          <cell r="C18">
            <v>1916.9337629999998</v>
          </cell>
          <cell r="D18">
            <v>2939.4919719999998</v>
          </cell>
        </row>
        <row r="19">
          <cell r="A19" t="str">
            <v>TOPAMAX</v>
          </cell>
          <cell r="B19">
            <v>18687.640006499994</v>
          </cell>
          <cell r="C19">
            <v>13177.7682417</v>
          </cell>
          <cell r="D19">
            <v>11373.461828999996</v>
          </cell>
        </row>
        <row r="20">
          <cell r="A20" t="str">
            <v>ULTRAM/ULTRACET</v>
          </cell>
          <cell r="B20">
            <v>7045.1730910999986</v>
          </cell>
          <cell r="C20">
            <v>4331.777204</v>
          </cell>
          <cell r="D20">
            <v>5339.0234810000002</v>
          </cell>
        </row>
        <row r="21">
          <cell r="A21" t="str">
            <v>ACIPHEX - PARIET</v>
          </cell>
          <cell r="B21">
            <v>8525.8166954999997</v>
          </cell>
          <cell r="C21">
            <v>12286.504376999999</v>
          </cell>
          <cell r="D21">
            <v>7466.4733699999988</v>
          </cell>
        </row>
        <row r="22">
          <cell r="A22" t="str">
            <v>REMINYL</v>
          </cell>
          <cell r="B22">
            <v>11589.447099099998</v>
          </cell>
          <cell r="C22">
            <v>14038.174934900006</v>
          </cell>
          <cell r="D22">
            <v>13490.571858999996</v>
          </cell>
        </row>
        <row r="24">
          <cell r="A24" t="str">
            <v>J&amp;J PHARM KEY PRODUCTS</v>
          </cell>
          <cell r="B24">
            <v>201336.69968799996</v>
          </cell>
          <cell r="C24">
            <v>179271.77882430004</v>
          </cell>
          <cell r="D24">
            <v>145380.265338</v>
          </cell>
        </row>
        <row r="25">
          <cell r="A25" t="str">
            <v>% Total Costs</v>
          </cell>
          <cell r="B25">
            <v>0.63113997920847165</v>
          </cell>
          <cell r="C25">
            <v>0.6370037649152821</v>
          </cell>
          <cell r="D25">
            <v>0.74174781527660782</v>
          </cell>
        </row>
        <row r="27">
          <cell r="A27" t="str">
            <v>CONCERTA</v>
          </cell>
          <cell r="B27">
            <v>3007.8717820000006</v>
          </cell>
          <cell r="C27">
            <v>969.07964400000003</v>
          </cell>
          <cell r="D27">
            <v>0</v>
          </cell>
        </row>
        <row r="28">
          <cell r="A28" t="str">
            <v>DITROPAN XL / OXYBUTYNIN</v>
          </cell>
          <cell r="B28">
            <v>4442.5616200000004</v>
          </cell>
          <cell r="C28">
            <v>10161.33325</v>
          </cell>
          <cell r="D28">
            <v>0</v>
          </cell>
        </row>
        <row r="29">
          <cell r="A29" t="str">
            <v>DOXIL / CAELYX</v>
          </cell>
          <cell r="B29">
            <v>4929</v>
          </cell>
          <cell r="C29">
            <v>2585</v>
          </cell>
          <cell r="D29">
            <v>0</v>
          </cell>
        </row>
        <row r="30">
          <cell r="A30" t="str">
            <v>NIZORAL</v>
          </cell>
          <cell r="B30">
            <v>26.994125000000004</v>
          </cell>
          <cell r="C30">
            <v>48.923891999999995</v>
          </cell>
          <cell r="D30">
            <v>120.06350999999999</v>
          </cell>
        </row>
        <row r="31">
          <cell r="A31" t="str">
            <v>MOTILIUM</v>
          </cell>
          <cell r="B31">
            <v>95.847359999999995</v>
          </cell>
          <cell r="C31">
            <v>221.13124599999998</v>
          </cell>
          <cell r="D31">
            <v>451.35980899999998</v>
          </cell>
        </row>
        <row r="32">
          <cell r="A32" t="str">
            <v>DAKTARIN/GYNO DAKTARIN</v>
          </cell>
          <cell r="B32">
            <v>110.18783999999999</v>
          </cell>
          <cell r="C32">
            <v>151.33266599999999</v>
          </cell>
          <cell r="D32">
            <v>124.560265</v>
          </cell>
        </row>
        <row r="33">
          <cell r="A33" t="str">
            <v>TYLENOL</v>
          </cell>
          <cell r="B33">
            <v>0</v>
          </cell>
          <cell r="C33">
            <v>6.9066049999999999</v>
          </cell>
          <cell r="D33">
            <v>29.100024999999999</v>
          </cell>
        </row>
        <row r="34">
          <cell r="A34" t="str">
            <v>LIVOSTIN</v>
          </cell>
          <cell r="B34">
            <v>351.29399000000001</v>
          </cell>
          <cell r="C34">
            <v>854.74079999999992</v>
          </cell>
          <cell r="D34">
            <v>700.33586100000002</v>
          </cell>
        </row>
        <row r="35">
          <cell r="A35" t="str">
            <v>STUGERON</v>
          </cell>
          <cell r="B35">
            <v>5.9614250000000002</v>
          </cell>
          <cell r="C35">
            <v>8.7109749999999995</v>
          </cell>
          <cell r="D35">
            <v>0.19722000000000001</v>
          </cell>
        </row>
        <row r="36">
          <cell r="A36" t="str">
            <v>PROGRAF</v>
          </cell>
          <cell r="B36">
            <v>195.36628379999996</v>
          </cell>
          <cell r="C36">
            <v>126.63740959999998</v>
          </cell>
          <cell r="D36">
            <v>187.496905</v>
          </cell>
        </row>
        <row r="37">
          <cell r="A37" t="str">
            <v>REOPRO</v>
          </cell>
          <cell r="B37">
            <v>3600</v>
          </cell>
          <cell r="C37">
            <v>1700</v>
          </cell>
          <cell r="D37">
            <v>1323</v>
          </cell>
        </row>
        <row r="38">
          <cell r="A38" t="str">
            <v>PREFEST</v>
          </cell>
          <cell r="B38">
            <v>0</v>
          </cell>
          <cell r="C38">
            <v>837.40311999999994</v>
          </cell>
          <cell r="D38">
            <v>2190.6691280000005</v>
          </cell>
        </row>
        <row r="39">
          <cell r="A39" t="str">
            <v>PREPULSID</v>
          </cell>
          <cell r="B39">
            <v>118.82494600000001</v>
          </cell>
          <cell r="C39">
            <v>103.955157</v>
          </cell>
          <cell r="D39">
            <v>4949.3593900000005</v>
          </cell>
        </row>
        <row r="40">
          <cell r="A40" t="str">
            <v>Subtotal</v>
          </cell>
          <cell r="B40">
            <v>16883.9093718</v>
          </cell>
          <cell r="C40">
            <v>17775.1547646</v>
          </cell>
          <cell r="D40">
            <v>10076.142113000002</v>
          </cell>
        </row>
        <row r="41">
          <cell r="A41" t="str">
            <v>ALL OTHER</v>
          </cell>
          <cell r="B41">
            <v>100784.21763570004</v>
          </cell>
          <cell r="C41">
            <v>84382.766984599977</v>
          </cell>
          <cell r="D41">
            <v>40540.483060616425</v>
          </cell>
        </row>
        <row r="43">
          <cell r="A43" t="str">
            <v>TOTAL PHARM</v>
          </cell>
          <cell r="B43">
            <v>319004.8266955</v>
          </cell>
          <cell r="C43">
            <v>281429.70057350001</v>
          </cell>
          <cell r="D43">
            <v>195996.89051161642</v>
          </cell>
        </row>
      </sheetData>
      <sheetData sheetId="10" refreshError="1"/>
      <sheetData sheetId="11" refreshError="1"/>
      <sheetData sheetId="12">
        <row r="9">
          <cell r="A9" t="str">
            <v>Salaries and Related</v>
          </cell>
          <cell r="B9">
            <v>182524.03151499998</v>
          </cell>
          <cell r="C9">
            <v>0</v>
          </cell>
          <cell r="D9">
            <v>151246.09656199999</v>
          </cell>
          <cell r="E9">
            <v>0</v>
          </cell>
          <cell r="F9">
            <v>134935.685145</v>
          </cell>
          <cell r="G9">
            <v>0</v>
          </cell>
          <cell r="H9">
            <v>112739.74863700001</v>
          </cell>
        </row>
        <row r="10">
          <cell r="A10" t="str">
            <v>Outside Prof. Services</v>
          </cell>
          <cell r="B10">
            <v>25062.797943999998</v>
          </cell>
          <cell r="C10">
            <v>0</v>
          </cell>
          <cell r="D10">
            <v>23535.481143000001</v>
          </cell>
          <cell r="E10">
            <v>0</v>
          </cell>
          <cell r="F10">
            <v>20379.312105000001</v>
          </cell>
          <cell r="G10">
            <v>0</v>
          </cell>
          <cell r="H10">
            <v>21427.510963999997</v>
          </cell>
        </row>
        <row r="11">
          <cell r="A11" t="str">
            <v>Travel and Entertainment</v>
          </cell>
          <cell r="B11">
            <v>24555.831719999998</v>
          </cell>
          <cell r="C11">
            <v>0</v>
          </cell>
          <cell r="D11">
            <v>21469.941664000002</v>
          </cell>
          <cell r="E11">
            <v>0</v>
          </cell>
          <cell r="F11">
            <v>22176.896586000003</v>
          </cell>
          <cell r="G11">
            <v>0</v>
          </cell>
          <cell r="H11">
            <v>19522.476322000002</v>
          </cell>
        </row>
        <row r="12">
          <cell r="A12" t="str">
            <v>IM Charges</v>
          </cell>
          <cell r="B12">
            <v>21681.592674000003</v>
          </cell>
          <cell r="C12">
            <v>0</v>
          </cell>
          <cell r="D12">
            <v>19133.739197000003</v>
          </cell>
          <cell r="E12">
            <v>0</v>
          </cell>
          <cell r="F12">
            <v>17672.489300000001</v>
          </cell>
          <cell r="G12">
            <v>0</v>
          </cell>
          <cell r="H12">
            <v>10560.952011000001</v>
          </cell>
        </row>
        <row r="13">
          <cell r="A13" t="str">
            <v>Total Revenue</v>
          </cell>
          <cell r="B13">
            <v>8237.0776360000018</v>
          </cell>
          <cell r="C13">
            <v>0</v>
          </cell>
          <cell r="D13">
            <v>11836.185791999998</v>
          </cell>
          <cell r="E13">
            <v>0</v>
          </cell>
          <cell r="F13">
            <v>-5120.537734999999</v>
          </cell>
          <cell r="G13">
            <v>0</v>
          </cell>
          <cell r="H13">
            <v>11821.179385999998</v>
          </cell>
        </row>
        <row r="15">
          <cell r="A15" t="str">
            <v>TOTAL ADMIN RELATED</v>
          </cell>
          <cell r="B15">
            <v>262061.33148899997</v>
          </cell>
          <cell r="D15">
            <v>227221.44435800004</v>
          </cell>
          <cell r="F15">
            <v>190043.84540100003</v>
          </cell>
          <cell r="H15">
            <v>176071.86731999999</v>
          </cell>
        </row>
        <row r="17">
          <cell r="A17" t="str">
            <v>Phase IV Studies</v>
          </cell>
          <cell r="B17">
            <v>85869.724558000002</v>
          </cell>
          <cell r="C17">
            <v>0</v>
          </cell>
          <cell r="D17">
            <v>87329.011618000004</v>
          </cell>
          <cell r="E17">
            <v>0</v>
          </cell>
          <cell r="F17">
            <v>127845.738648</v>
          </cell>
          <cell r="G17">
            <v>0</v>
          </cell>
          <cell r="H17">
            <v>93205.088352000006</v>
          </cell>
        </row>
        <row r="18">
          <cell r="A18" t="str">
            <v>Phase IIIB Studies</v>
          </cell>
          <cell r="B18">
            <v>52982.384014000003</v>
          </cell>
          <cell r="C18">
            <v>0</v>
          </cell>
          <cell r="D18">
            <v>51709.397510000003</v>
          </cell>
          <cell r="E18">
            <v>0</v>
          </cell>
          <cell r="F18">
            <v>27245.048041000002</v>
          </cell>
          <cell r="G18">
            <v>0</v>
          </cell>
          <cell r="H18">
            <v>24233.867683000004</v>
          </cell>
        </row>
        <row r="19">
          <cell r="A19" t="str">
            <v>Investigator Related</v>
          </cell>
          <cell r="B19">
            <v>40385.067435999998</v>
          </cell>
          <cell r="C19">
            <v>0</v>
          </cell>
          <cell r="D19">
            <v>27213.610110000001</v>
          </cell>
          <cell r="E19">
            <v>0</v>
          </cell>
          <cell r="F19">
            <v>24157.206101000003</v>
          </cell>
          <cell r="G19">
            <v>0</v>
          </cell>
          <cell r="H19">
            <v>20908.466519000001</v>
          </cell>
        </row>
        <row r="20">
          <cell r="A20" t="str">
            <v>Grants</v>
          </cell>
          <cell r="B20">
            <v>9387.9567719999995</v>
          </cell>
          <cell r="C20">
            <v>0</v>
          </cell>
          <cell r="D20">
            <v>9271.4837460000017</v>
          </cell>
          <cell r="E20">
            <v>0</v>
          </cell>
          <cell r="F20">
            <v>8756.7680820000005</v>
          </cell>
          <cell r="G20">
            <v>0</v>
          </cell>
          <cell r="H20">
            <v>9113.2602270000007</v>
          </cell>
        </row>
        <row r="21">
          <cell r="A21" t="str">
            <v>Outcomes Res. Studies</v>
          </cell>
          <cell r="B21">
            <v>14189.945719999998</v>
          </cell>
          <cell r="C21">
            <v>0</v>
          </cell>
          <cell r="D21">
            <v>12516.15077</v>
          </cell>
          <cell r="E21">
            <v>0</v>
          </cell>
          <cell r="F21">
            <v>10324.158743</v>
          </cell>
          <cell r="G21">
            <v>0</v>
          </cell>
          <cell r="H21">
            <v>10863.537835000001</v>
          </cell>
        </row>
        <row r="22">
          <cell r="A22" t="str">
            <v>Other</v>
          </cell>
          <cell r="B22">
            <v>116189.74819500001</v>
          </cell>
          <cell r="C22">
            <v>0</v>
          </cell>
          <cell r="D22">
            <v>93373.799582000007</v>
          </cell>
          <cell r="E22">
            <v>0</v>
          </cell>
          <cell r="F22">
            <v>42015.809829999998</v>
          </cell>
          <cell r="G22">
            <v>0</v>
          </cell>
          <cell r="H22">
            <v>47707.086772000002</v>
          </cell>
        </row>
        <row r="24">
          <cell r="A24" t="str">
            <v>TOTAL PROJECT RELATED</v>
          </cell>
          <cell r="B24">
            <v>319004.826695</v>
          </cell>
          <cell r="D24">
            <v>281413.45333600004</v>
          </cell>
          <cell r="F24">
            <v>240344.729445</v>
          </cell>
          <cell r="H24">
            <v>206031.30738800002</v>
          </cell>
        </row>
        <row r="26">
          <cell r="A26" t="str">
            <v>Propulsid Limited Access</v>
          </cell>
          <cell r="B26">
            <v>5444.0461599999999</v>
          </cell>
          <cell r="C26">
            <v>0</v>
          </cell>
          <cell r="D26">
            <v>6723.0437249999995</v>
          </cell>
          <cell r="E26">
            <v>0</v>
          </cell>
          <cell r="F26">
            <v>6501.9233299999996</v>
          </cell>
          <cell r="G26">
            <v>0</v>
          </cell>
          <cell r="H26">
            <v>7357.7950380000002</v>
          </cell>
        </row>
        <row r="28">
          <cell r="A28" t="str">
            <v>Management Decision</v>
          </cell>
          <cell r="B28">
            <v>37570.621474</v>
          </cell>
          <cell r="C28">
            <v>0</v>
          </cell>
          <cell r="D28">
            <v>29890.663370999999</v>
          </cell>
          <cell r="E28">
            <v>0</v>
          </cell>
          <cell r="F28">
            <v>87266.985633000004</v>
          </cell>
          <cell r="G28">
            <v>0</v>
          </cell>
          <cell r="H28">
            <v>55467.993577000001</v>
          </cell>
        </row>
        <row r="30">
          <cell r="A30" t="str">
            <v>Medical Affairs - Charge Out</v>
          </cell>
          <cell r="B30">
            <v>9645.9516170000134</v>
          </cell>
          <cell r="C30">
            <v>0</v>
          </cell>
          <cell r="D30">
            <v>6610.6660159999883</v>
          </cell>
          <cell r="E30">
            <v>0</v>
          </cell>
          <cell r="F30">
            <v>-9277.6094438258879</v>
          </cell>
          <cell r="G30">
            <v>0</v>
          </cell>
          <cell r="H30">
            <v>-17135.406463857456</v>
          </cell>
        </row>
        <row r="32">
          <cell r="A32" t="str">
            <v xml:space="preserve">TOTAL MEDICAL AFFAIRS - NET </v>
          </cell>
          <cell r="B32">
            <v>633726.77743500005</v>
          </cell>
          <cell r="D32">
            <v>551859.27080599999</v>
          </cell>
          <cell r="F32">
            <v>514879.8743651741</v>
          </cell>
          <cell r="H32">
            <v>427793.55685914261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row r="10">
          <cell r="A10" t="str">
            <v>EPREX / PROCRIT</v>
          </cell>
        </row>
      </sheetData>
      <sheetData sheetId="38"/>
      <sheetData sheetId="39">
        <row r="9">
          <cell r="A9" t="str">
            <v>Salaries and Related</v>
          </cell>
        </row>
      </sheetData>
      <sheetData sheetId="40"/>
      <sheetData sheetId="41"/>
      <sheetData sheetId="42"/>
      <sheetData sheetId="43"/>
      <sheetData sheetId="44"/>
      <sheetData sheetId="45"/>
      <sheetData sheetId="46" refreshError="1"/>
      <sheetData sheetId="47" refreshError="1"/>
      <sheetData sheetId="48"/>
      <sheetData sheetId="49"/>
      <sheetData sheetId="50"/>
      <sheetData sheetId="51"/>
      <sheetData sheetId="52"/>
      <sheetData sheetId="53"/>
      <sheetData sheetId="54"/>
      <sheetData sheetId="55">
        <row r="10">
          <cell r="A10" t="str">
            <v>EPREX / PROCRIT</v>
          </cell>
        </row>
      </sheetData>
      <sheetData sheetId="56"/>
      <sheetData sheetId="57">
        <row r="9">
          <cell r="A9" t="str">
            <v>Salaries and Related</v>
          </cell>
        </row>
      </sheetData>
      <sheetData sheetId="58"/>
      <sheetData sheetId="59"/>
      <sheetData sheetId="60"/>
      <sheetData sheetId="61"/>
      <sheetData sheetId="62"/>
      <sheetData sheetId="63"/>
      <sheetData sheetId="64"/>
      <sheetData sheetId="65" refreshError="1"/>
      <sheetData sheetId="6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8800E-BE24-4901-B932-70B6A32C04CD}">
  <sheetPr>
    <tabColor rgb="FF00B050"/>
  </sheetPr>
  <dimension ref="B2:P22"/>
  <sheetViews>
    <sheetView showGridLines="0" tabSelected="1" zoomScale="80" zoomScaleNormal="80" zoomScaleSheetLayoutView="70" workbookViewId="0">
      <selection activeCell="P4" sqref="P4"/>
    </sheetView>
  </sheetViews>
  <sheetFormatPr defaultRowHeight="14" x14ac:dyDescent="0.3"/>
  <cols>
    <col min="1" max="11" width="8.7265625" style="336"/>
    <col min="12" max="12" width="11.08984375" style="336" customWidth="1"/>
    <col min="13" max="13" width="12.453125" style="336" customWidth="1"/>
    <col min="14" max="16384" width="8.7265625" style="336"/>
  </cols>
  <sheetData>
    <row r="2" spans="2:16" ht="62.15" customHeight="1" x14ac:dyDescent="0.3">
      <c r="O2" s="337"/>
    </row>
    <row r="3" spans="2:16" ht="27.5" customHeight="1" x14ac:dyDescent="0.5">
      <c r="B3" s="343" t="s">
        <v>220</v>
      </c>
      <c r="C3" s="344"/>
      <c r="D3" s="344"/>
      <c r="E3" s="344"/>
      <c r="F3" s="344"/>
      <c r="G3" s="344"/>
      <c r="H3" s="344"/>
      <c r="I3" s="344"/>
      <c r="J3" s="344"/>
      <c r="K3" s="344"/>
      <c r="L3" s="344"/>
      <c r="M3" s="344"/>
    </row>
    <row r="4" spans="2:16" ht="27.5" customHeight="1" x14ac:dyDescent="0.5">
      <c r="B4" s="344" t="s">
        <v>203</v>
      </c>
      <c r="C4" s="344"/>
      <c r="D4" s="344"/>
      <c r="E4" s="344"/>
      <c r="F4" s="344"/>
      <c r="G4" s="344"/>
      <c r="H4" s="344"/>
      <c r="I4" s="344"/>
      <c r="J4" s="344"/>
      <c r="K4" s="344"/>
      <c r="L4" s="344"/>
      <c r="M4" s="344"/>
    </row>
    <row r="5" spans="2:16" ht="27.5" customHeight="1" x14ac:dyDescent="0.5">
      <c r="B5" s="345" t="s">
        <v>202</v>
      </c>
      <c r="C5" s="346"/>
      <c r="D5" s="346"/>
      <c r="E5" s="346"/>
      <c r="F5" s="346"/>
      <c r="G5" s="346"/>
      <c r="H5" s="346"/>
      <c r="I5" s="346"/>
      <c r="J5" s="346"/>
      <c r="K5" s="346"/>
      <c r="L5" s="346"/>
      <c r="M5" s="346"/>
    </row>
    <row r="6" spans="2:16" ht="15" customHeight="1" x14ac:dyDescent="0.3">
      <c r="B6" s="337"/>
      <c r="C6" s="337"/>
      <c r="D6" s="337"/>
      <c r="E6" s="337"/>
      <c r="F6" s="337"/>
      <c r="G6" s="337"/>
      <c r="H6" s="337"/>
      <c r="I6" s="337"/>
      <c r="J6" s="337"/>
      <c r="K6" s="337"/>
      <c r="L6" s="337"/>
      <c r="M6" s="337"/>
    </row>
    <row r="7" spans="2:16" ht="24.5" customHeight="1" x14ac:dyDescent="0.5">
      <c r="B7" s="338" t="s">
        <v>204</v>
      </c>
      <c r="C7" s="339"/>
      <c r="D7" s="339"/>
      <c r="E7" s="339"/>
      <c r="F7" s="339"/>
      <c r="G7" s="339"/>
      <c r="H7" s="339"/>
      <c r="I7" s="339"/>
      <c r="J7" s="339"/>
      <c r="K7" s="339"/>
      <c r="L7" s="339"/>
      <c r="M7" s="340">
        <v>1</v>
      </c>
      <c r="P7" s="340"/>
    </row>
    <row r="8" spans="2:16" ht="24.5" customHeight="1" x14ac:dyDescent="0.5">
      <c r="B8" s="338" t="s">
        <v>205</v>
      </c>
      <c r="C8" s="339"/>
      <c r="D8" s="339"/>
      <c r="E8" s="339"/>
      <c r="F8" s="339"/>
      <c r="G8" s="339"/>
      <c r="H8" s="339"/>
      <c r="I8" s="339"/>
      <c r="J8" s="339"/>
      <c r="K8" s="339"/>
      <c r="L8" s="339"/>
      <c r="M8" s="340">
        <v>2</v>
      </c>
      <c r="P8" s="340"/>
    </row>
    <row r="9" spans="2:16" ht="24.5" customHeight="1" x14ac:dyDescent="0.5">
      <c r="B9" s="338" t="s">
        <v>206</v>
      </c>
      <c r="C9" s="339"/>
      <c r="D9" s="339"/>
      <c r="E9" s="339"/>
      <c r="F9" s="339"/>
      <c r="G9" s="339"/>
      <c r="H9" s="339"/>
      <c r="I9" s="339"/>
      <c r="J9" s="339"/>
      <c r="K9" s="339"/>
      <c r="L9" s="339"/>
      <c r="M9" s="340">
        <v>3</v>
      </c>
      <c r="P9" s="340"/>
    </row>
    <row r="10" spans="2:16" ht="24.5" customHeight="1" x14ac:dyDescent="0.5">
      <c r="B10" s="338" t="s">
        <v>207</v>
      </c>
      <c r="C10" s="339"/>
      <c r="D10" s="339"/>
      <c r="E10" s="339"/>
      <c r="F10" s="339"/>
      <c r="G10" s="339"/>
      <c r="H10" s="339"/>
      <c r="I10" s="339"/>
      <c r="J10" s="339"/>
      <c r="K10" s="339"/>
      <c r="L10" s="339"/>
      <c r="M10" s="340">
        <v>4</v>
      </c>
      <c r="P10" s="340"/>
    </row>
    <row r="11" spans="2:16" ht="24.5" customHeight="1" x14ac:dyDescent="0.5">
      <c r="B11" s="338" t="s">
        <v>208</v>
      </c>
      <c r="C11" s="339"/>
      <c r="D11" s="339"/>
      <c r="E11" s="339"/>
      <c r="F11" s="339"/>
      <c r="G11" s="339"/>
      <c r="H11" s="339"/>
      <c r="I11" s="339"/>
      <c r="J11" s="339"/>
      <c r="K11" s="339"/>
      <c r="L11" s="339"/>
      <c r="M11" s="340">
        <v>5</v>
      </c>
      <c r="P11" s="340"/>
    </row>
    <row r="12" spans="2:16" ht="24.5" customHeight="1" x14ac:dyDescent="0.5">
      <c r="B12" s="338" t="s">
        <v>209</v>
      </c>
      <c r="C12" s="339"/>
      <c r="D12" s="339"/>
      <c r="E12" s="339"/>
      <c r="F12" s="339"/>
      <c r="G12" s="339"/>
      <c r="H12" s="339"/>
      <c r="I12" s="339"/>
      <c r="J12" s="339"/>
      <c r="K12" s="339"/>
      <c r="L12" s="339"/>
      <c r="M12" s="340">
        <v>6</v>
      </c>
      <c r="P12" s="340"/>
    </row>
    <row r="13" spans="2:16" ht="24.5" customHeight="1" x14ac:dyDescent="0.5">
      <c r="B13" s="338" t="s">
        <v>210</v>
      </c>
      <c r="C13" s="339"/>
      <c r="D13" s="339"/>
      <c r="E13" s="339"/>
      <c r="F13" s="339"/>
      <c r="G13" s="339"/>
      <c r="H13" s="339"/>
      <c r="I13" s="339"/>
      <c r="J13" s="339"/>
      <c r="K13" s="339"/>
      <c r="L13" s="339"/>
      <c r="M13" s="340">
        <v>7</v>
      </c>
      <c r="P13" s="340"/>
    </row>
    <row r="14" spans="2:16" ht="24.5" customHeight="1" x14ac:dyDescent="0.5">
      <c r="B14" s="338" t="s">
        <v>211</v>
      </c>
      <c r="C14" s="339"/>
      <c r="D14" s="339"/>
      <c r="E14" s="339"/>
      <c r="F14" s="339"/>
      <c r="G14" s="339"/>
      <c r="H14" s="339"/>
      <c r="I14" s="339"/>
      <c r="J14" s="339"/>
      <c r="K14" s="339"/>
      <c r="L14" s="339"/>
      <c r="M14" s="340">
        <v>8</v>
      </c>
      <c r="P14" s="340"/>
    </row>
    <row r="15" spans="2:16" ht="24.5" customHeight="1" x14ac:dyDescent="0.5">
      <c r="B15" s="338" t="s">
        <v>212</v>
      </c>
      <c r="C15" s="339"/>
      <c r="D15" s="339"/>
      <c r="E15" s="339"/>
      <c r="F15" s="339"/>
      <c r="G15" s="339"/>
      <c r="H15" s="339"/>
      <c r="I15" s="339"/>
      <c r="J15" s="339"/>
      <c r="K15" s="339"/>
      <c r="L15" s="339"/>
      <c r="M15" s="340">
        <v>9</v>
      </c>
      <c r="P15" s="340"/>
    </row>
    <row r="16" spans="2:16" ht="25" customHeight="1" x14ac:dyDescent="0.5">
      <c r="B16" s="338" t="s">
        <v>213</v>
      </c>
      <c r="C16" s="341"/>
      <c r="D16" s="341"/>
      <c r="E16" s="341"/>
      <c r="F16" s="341"/>
      <c r="G16" s="341"/>
      <c r="H16" s="341"/>
      <c r="I16" s="341"/>
      <c r="J16" s="337"/>
      <c r="K16" s="337"/>
      <c r="L16" s="337"/>
      <c r="M16" s="340">
        <v>10</v>
      </c>
    </row>
    <row r="17" spans="2:13" ht="25" customHeight="1" x14ac:dyDescent="0.5">
      <c r="B17" s="338" t="s">
        <v>214</v>
      </c>
      <c r="C17" s="341"/>
      <c r="D17" s="341"/>
      <c r="E17" s="341"/>
      <c r="F17" s="341"/>
      <c r="G17" s="341"/>
      <c r="H17" s="341"/>
      <c r="I17" s="341"/>
      <c r="J17" s="337"/>
      <c r="K17" s="337"/>
      <c r="L17" s="337"/>
      <c r="M17" s="340">
        <v>11</v>
      </c>
    </row>
    <row r="18" spans="2:13" ht="25" customHeight="1" x14ac:dyDescent="0.5">
      <c r="B18" s="338" t="s">
        <v>215</v>
      </c>
      <c r="C18" s="341"/>
      <c r="D18" s="341"/>
      <c r="E18" s="341"/>
      <c r="F18" s="341"/>
      <c r="G18" s="341"/>
      <c r="H18" s="341"/>
      <c r="I18" s="341"/>
      <c r="J18" s="337"/>
      <c r="K18" s="337"/>
      <c r="L18" s="337"/>
      <c r="M18" s="340">
        <v>12</v>
      </c>
    </row>
    <row r="19" spans="2:13" ht="25" customHeight="1" x14ac:dyDescent="0.5">
      <c r="B19" s="338" t="s">
        <v>216</v>
      </c>
      <c r="C19" s="341"/>
      <c r="D19" s="341"/>
      <c r="E19" s="341"/>
      <c r="F19" s="341"/>
      <c r="G19" s="341"/>
      <c r="H19" s="341"/>
      <c r="I19" s="341"/>
      <c r="J19" s="337"/>
      <c r="K19" s="337"/>
      <c r="L19" s="337"/>
      <c r="M19" s="340">
        <v>13</v>
      </c>
    </row>
    <row r="20" spans="2:13" ht="25" customHeight="1" x14ac:dyDescent="0.5">
      <c r="B20" s="338" t="s">
        <v>217</v>
      </c>
      <c r="C20" s="341"/>
      <c r="D20" s="341"/>
      <c r="E20" s="341"/>
      <c r="F20" s="341"/>
      <c r="G20" s="341"/>
      <c r="H20" s="341"/>
      <c r="I20" s="341"/>
      <c r="J20" s="337"/>
      <c r="K20" s="337"/>
      <c r="L20" s="337"/>
      <c r="M20" s="340">
        <v>14</v>
      </c>
    </row>
    <row r="21" spans="2:13" ht="25" customHeight="1" x14ac:dyDescent="0.5">
      <c r="B21" s="338" t="s">
        <v>218</v>
      </c>
      <c r="C21" s="341"/>
      <c r="D21" s="341"/>
      <c r="E21" s="341"/>
      <c r="F21" s="341"/>
      <c r="G21" s="341"/>
      <c r="H21" s="341"/>
      <c r="I21" s="341"/>
      <c r="J21" s="342"/>
      <c r="K21" s="342"/>
      <c r="L21" s="342"/>
      <c r="M21" s="340">
        <v>15</v>
      </c>
    </row>
    <row r="22" spans="2:13" ht="25" customHeight="1" x14ac:dyDescent="0.5">
      <c r="B22" s="338" t="s">
        <v>219</v>
      </c>
      <c r="C22" s="341"/>
      <c r="D22" s="341"/>
      <c r="E22" s="341"/>
      <c r="F22" s="341"/>
      <c r="G22" s="341"/>
      <c r="H22" s="341"/>
      <c r="I22" s="341"/>
      <c r="J22" s="342"/>
      <c r="K22" s="342"/>
      <c r="L22" s="342"/>
      <c r="M22" s="340">
        <v>16</v>
      </c>
    </row>
  </sheetData>
  <sheetProtection algorithmName="SHA-512" hashValue="teRIppz6fBO48jPlurr3s1tbZneqqLDjVvFCdNY7qCvPcuWmiqjHDFphtaGjpea1gqUdwtUBZ7wlOCOVBnlZdA==" saltValue="r06SGk0RK7spor5khWz7Mg==" spinCount="100000" sheet="1" objects="1" scenarios="1"/>
  <mergeCells count="3">
    <mergeCell ref="B3:M3"/>
    <mergeCell ref="B4:M4"/>
    <mergeCell ref="B5:M5"/>
  </mergeCells>
  <hyperlinks>
    <hyperlink ref="B8" location="'2022 Sales by Geo - Recast'!A1" display="Table 1a: Sales by Geographic Area - 2022" xr:uid="{BB2C2224-39DD-45D2-B79E-49580D13A01D}"/>
    <hyperlink ref="B9" location="'2023 P&amp;L - Recast'!A1" display="Table 2: Condensed Consolidated Statement of Earnings - 2023" xr:uid="{50E5031E-E313-40D3-B117-71C804D548D2}"/>
    <hyperlink ref="B13" location="'2023 Adj Ops Sales - Recast'!A1" display="Table 4: Non-GAAP Adjusted Operational Sales Growth - 2023" xr:uid="{5DDD769E-C441-44F9-9E95-80A0EA01A5B9}"/>
    <hyperlink ref="B16" location="'Q2 23 IBT Segment Rec - Recast'!A1" display="Table 5a: Non-GAAP IBT by Segment - Q2 2023" xr:uid="{F3CC1E68-C34E-4F2A-B5FD-6AEDA45F9C9E}"/>
    <hyperlink ref="B22" location="'2022 GAAP to Non-GAAP - Recast'!A1" display="Table 6a: Non-GAAP P&amp;L Reconciliation - 2022" xr:uid="{EEDD57A1-8505-4115-897A-C9C36C6CEDFE}"/>
    <hyperlink ref="B14" location="'2022 Adj Ops Sales - Recast'!A1" display="Table 4a: Non-GAAP Adjusted Operational Sales Growth - 2022" xr:uid="{9BFC8E41-50ED-4DA0-85D3-C8B939E23428}"/>
    <hyperlink ref="B7" location="'2023 Sales by Geo - Recast'!A1" display="Table 1: Sales by Geographic Area - 2023" xr:uid="{7468906F-A7F6-4C6F-B124-1E438B7FB9C7}"/>
    <hyperlink ref="B10" location="'2022 P&amp;L - Recast'!A1" display="Table 2a: Condensed Consolidated Statement of Earnings - 2022" xr:uid="{5C087D84-87DD-4EDE-AAA4-4FF824409E69}"/>
    <hyperlink ref="B11" location="'2023 Non-GAAP Measures - Recast'!A1" display="Table 3: Non-GAAP Adjusted Net Earnings - 2023" xr:uid="{96876CE6-E236-48ED-8A4E-AEEB09B9FA2D}"/>
    <hyperlink ref="B12" location="'2022 Non-GAAP Measures - Recast'!A1" display="Table 3a: Non-GAAP Adjusted Net Earnings - 2022" xr:uid="{A4B0ACEE-44CB-4BD9-90A0-2947AB9F3CAB}"/>
    <hyperlink ref="B15" location="'Q1 23 IBT Segment Rec - Recast'!A1" display="Table 5: Non-GAAP IBT by Segment - Q1 2023" xr:uid="{D126A00F-8222-4B22-AA54-EE38A4C7EB2E}"/>
    <hyperlink ref="B17" location="'Q1 22 IBT Segment Rec - Recast'!A1" display="Table 5b: Non-GAAP IBT by Segment - Q1 2022" xr:uid="{C3FC7531-1EB8-4986-A9F5-AADEE049469B}"/>
    <hyperlink ref="B18" location="'Q2 22 IBT Segement Rec - Recast'!A1" display="Table 5c: Non-GAAP IBT by Segment - Q2 2022" xr:uid="{1C6020A1-699F-4BDB-8C42-EBE7C3BB6892}"/>
    <hyperlink ref="B19" location="'Q3 22 IBT Segment Rec - Recast'!A1" display="Table 5d: Non-GAAP IBT by Segment - Q3 2022" xr:uid="{01ABC59F-F867-4E0E-87A2-150DA8CD1B13}"/>
    <hyperlink ref="B20" location="' Q4 22 IBT Segment Rec - Recast'!A1" display="Table 5e: Non-GAAP IBT by Segment - Q4 2022" xr:uid="{BF823FC6-ECED-46CA-B38D-61A2AAD445B9}"/>
    <hyperlink ref="B21" location="'2023 GAAP to Non-GAAP - Recast'!A1" display="Table 6: Non-GAAP P&amp;L Reconciliation - 2023" xr:uid="{AB07A95A-09A4-4D74-B1DB-817D50B0A70F}"/>
  </hyperlinks>
  <printOptions horizontalCentered="1"/>
  <pageMargins left="0.7" right="0.7" top="0.75" bottom="0.75" header="0.3" footer="0.3"/>
  <pageSetup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868D3-BCB4-47E4-A7A6-6DBE9D7B5872}">
  <sheetPr>
    <pageSetUpPr fitToPage="1"/>
  </sheetPr>
  <dimension ref="A1:O40"/>
  <sheetViews>
    <sheetView showGridLines="0" zoomScale="85" zoomScaleNormal="85" zoomScaleSheetLayoutView="85" workbookViewId="0">
      <selection activeCell="B5" sqref="P5"/>
    </sheetView>
  </sheetViews>
  <sheetFormatPr defaultColWidth="9.1796875" defaultRowHeight="14.5" outlineLevelRow="1" outlineLevelCol="1" x14ac:dyDescent="0.35"/>
  <cols>
    <col min="1" max="1" width="9.1796875" style="293"/>
    <col min="2" max="2" width="49.1796875" style="293" customWidth="1"/>
    <col min="3" max="3" width="9.1796875" style="293"/>
    <col min="4" max="4" width="15.6328125" style="293" customWidth="1"/>
    <col min="5" max="5" width="8.6328125" style="293" customWidth="1"/>
    <col min="6" max="6" width="15.6328125" style="293" customWidth="1"/>
    <col min="7" max="7" width="8.6328125" style="293" customWidth="1"/>
    <col min="8" max="8" width="15.6328125" style="293" customWidth="1"/>
    <col min="9" max="9" width="8.6328125" style="293" customWidth="1"/>
    <col min="10" max="10" width="15.6328125" style="293" customWidth="1"/>
    <col min="11" max="11" width="2.7265625" style="293" customWidth="1"/>
    <col min="12" max="12" width="5.81640625" style="293" customWidth="1"/>
    <col min="13" max="13" width="9.1796875" style="293" hidden="1" customWidth="1" outlineLevel="1"/>
    <col min="14" max="14" width="9.1796875" style="293" collapsed="1"/>
    <col min="15" max="16384" width="9.1796875" style="293"/>
  </cols>
  <sheetData>
    <row r="1" spans="1:15" x14ac:dyDescent="0.35">
      <c r="A1" s="293" t="s">
        <v>0</v>
      </c>
    </row>
    <row r="2" spans="1:15" x14ac:dyDescent="0.35">
      <c r="A2" s="293" t="s">
        <v>135</v>
      </c>
    </row>
    <row r="3" spans="1:15" x14ac:dyDescent="0.35">
      <c r="A3" s="363" t="s">
        <v>136</v>
      </c>
      <c r="B3" s="364"/>
      <c r="C3" s="364"/>
      <c r="D3" s="364"/>
      <c r="E3" s="364"/>
      <c r="F3" s="364"/>
      <c r="G3" s="364"/>
      <c r="H3" s="364"/>
      <c r="I3" s="364"/>
      <c r="J3" s="364"/>
      <c r="K3" s="364"/>
    </row>
    <row r="4" spans="1:15" x14ac:dyDescent="0.35">
      <c r="A4" s="364" t="s">
        <v>137</v>
      </c>
      <c r="B4" s="364"/>
      <c r="C4" s="364"/>
      <c r="D4" s="364"/>
      <c r="E4" s="364"/>
      <c r="F4" s="364"/>
      <c r="G4" s="364"/>
      <c r="H4" s="364"/>
      <c r="I4" s="364"/>
      <c r="J4" s="364"/>
      <c r="K4" s="364"/>
    </row>
    <row r="5" spans="1:15" ht="24.75" customHeight="1" x14ac:dyDescent="0.35">
      <c r="A5" s="294"/>
      <c r="B5" s="294"/>
      <c r="C5" s="294"/>
      <c r="D5" s="294"/>
      <c r="E5" s="294"/>
      <c r="F5" s="294"/>
      <c r="H5" s="294"/>
    </row>
    <row r="6" spans="1:15" x14ac:dyDescent="0.35">
      <c r="A6" s="294"/>
      <c r="B6" s="294"/>
      <c r="C6" s="294"/>
      <c r="D6" s="295" t="s">
        <v>125</v>
      </c>
      <c r="E6" s="296"/>
      <c r="F6" s="297" t="s">
        <v>138</v>
      </c>
      <c r="H6" s="297" t="s">
        <v>139</v>
      </c>
      <c r="J6" s="365" t="s">
        <v>140</v>
      </c>
      <c r="K6" s="365"/>
    </row>
    <row r="7" spans="1:15" x14ac:dyDescent="0.35">
      <c r="M7" s="298" t="s">
        <v>141</v>
      </c>
    </row>
    <row r="8" spans="1:15" x14ac:dyDescent="0.35">
      <c r="A8" s="298" t="s">
        <v>142</v>
      </c>
      <c r="C8" s="299" t="s">
        <v>143</v>
      </c>
      <c r="D8" s="300">
        <v>4402</v>
      </c>
      <c r="E8" s="300"/>
      <c r="F8" s="300">
        <v>1409</v>
      </c>
      <c r="G8" s="300"/>
      <c r="H8" s="300">
        <v>-7098</v>
      </c>
      <c r="J8" s="301">
        <v>-1287</v>
      </c>
      <c r="K8" s="302"/>
      <c r="M8" s="303" t="e">
        <v>#REF!</v>
      </c>
    </row>
    <row r="9" spans="1:15" s="307" customFormat="1" x14ac:dyDescent="0.35">
      <c r="A9" s="304" t="s">
        <v>144</v>
      </c>
      <c r="B9" s="305"/>
      <c r="C9" s="306"/>
      <c r="D9" s="304">
        <v>0.32818907030492805</v>
      </c>
      <c r="E9" s="304"/>
      <c r="F9" s="304">
        <v>0.18834380430423739</v>
      </c>
      <c r="G9" s="305"/>
      <c r="H9" s="304">
        <v>-0.3397147506461185</v>
      </c>
      <c r="I9" s="305"/>
      <c r="J9" s="304">
        <v>-6.1596630611658848E-2</v>
      </c>
      <c r="K9" s="305"/>
      <c r="L9" s="305"/>
      <c r="M9" s="303"/>
    </row>
    <row r="10" spans="1:15" x14ac:dyDescent="0.35">
      <c r="J10" s="302"/>
      <c r="K10" s="302"/>
      <c r="M10" s="303" t="e">
        <v>#REF!</v>
      </c>
    </row>
    <row r="11" spans="1:15" x14ac:dyDescent="0.35">
      <c r="A11" s="308" t="s">
        <v>145</v>
      </c>
      <c r="B11" s="308"/>
      <c r="C11" s="308"/>
      <c r="D11" s="300">
        <v>739</v>
      </c>
      <c r="E11" s="300"/>
      <c r="F11" s="300">
        <v>383</v>
      </c>
      <c r="G11" s="308"/>
      <c r="H11" s="300">
        <v>0</v>
      </c>
      <c r="I11" s="308"/>
      <c r="J11" s="309">
        <v>1122</v>
      </c>
      <c r="K11" s="302"/>
      <c r="M11" s="303" t="e">
        <v>#REF!</v>
      </c>
    </row>
    <row r="12" spans="1:15" x14ac:dyDescent="0.35">
      <c r="A12" s="308"/>
      <c r="B12" s="308"/>
      <c r="C12" s="308"/>
      <c r="D12" s="309"/>
      <c r="E12" s="309"/>
      <c r="F12" s="309"/>
      <c r="G12" s="308"/>
      <c r="H12" s="309"/>
      <c r="I12" s="308"/>
      <c r="J12" s="309"/>
      <c r="K12" s="301"/>
      <c r="M12" s="303"/>
      <c r="O12" s="310"/>
    </row>
    <row r="13" spans="1:15" x14ac:dyDescent="0.35">
      <c r="A13" s="308" t="s">
        <v>46</v>
      </c>
      <c r="B13" s="308"/>
      <c r="C13" s="308"/>
      <c r="D13" s="300">
        <v>0</v>
      </c>
      <c r="E13" s="300"/>
      <c r="F13" s="300">
        <v>49</v>
      </c>
      <c r="G13" s="308"/>
      <c r="H13" s="300">
        <v>0</v>
      </c>
      <c r="I13" s="308"/>
      <c r="J13" s="309">
        <v>49</v>
      </c>
      <c r="K13" s="302"/>
      <c r="M13" s="303" t="e">
        <v>#REF!</v>
      </c>
      <c r="O13" s="310"/>
    </row>
    <row r="14" spans="1:15" outlineLevel="1" x14ac:dyDescent="0.35">
      <c r="A14" s="308"/>
      <c r="B14" s="308"/>
      <c r="C14" s="308"/>
      <c r="D14" s="309"/>
      <c r="E14" s="309"/>
      <c r="F14" s="309"/>
      <c r="G14" s="308"/>
      <c r="H14" s="309"/>
      <c r="I14" s="308"/>
      <c r="J14" s="309"/>
      <c r="K14" s="301"/>
      <c r="M14" s="303"/>
      <c r="O14" s="310"/>
    </row>
    <row r="15" spans="1:15" hidden="1" outlineLevel="1" x14ac:dyDescent="0.35">
      <c r="A15" s="308" t="s">
        <v>86</v>
      </c>
      <c r="B15" s="308"/>
      <c r="C15" s="308"/>
      <c r="D15" s="300">
        <v>0</v>
      </c>
      <c r="E15" s="300"/>
      <c r="F15" s="300">
        <v>0</v>
      </c>
      <c r="G15" s="308"/>
      <c r="H15" s="300">
        <v>0</v>
      </c>
      <c r="I15" s="308"/>
      <c r="J15" s="309">
        <v>0</v>
      </c>
      <c r="K15" s="302"/>
      <c r="M15" s="303" t="e">
        <v>#REF!</v>
      </c>
      <c r="O15" s="310"/>
    </row>
    <row r="16" spans="1:15" hidden="1" x14ac:dyDescent="0.35">
      <c r="A16" s="308"/>
      <c r="B16" s="308"/>
      <c r="C16" s="308"/>
      <c r="D16" s="309"/>
      <c r="E16" s="309"/>
      <c r="F16" s="309"/>
      <c r="G16" s="308"/>
      <c r="H16" s="309"/>
      <c r="I16" s="308"/>
      <c r="J16" s="309"/>
      <c r="K16" s="301"/>
      <c r="M16" s="303"/>
      <c r="O16" s="310"/>
    </row>
    <row r="17" spans="1:15" x14ac:dyDescent="0.35">
      <c r="A17" s="308" t="s">
        <v>146</v>
      </c>
      <c r="B17" s="308"/>
      <c r="C17" s="308"/>
      <c r="D17" s="309">
        <v>0</v>
      </c>
      <c r="E17" s="309"/>
      <c r="F17" s="309">
        <v>0</v>
      </c>
      <c r="G17" s="308"/>
      <c r="H17" s="309">
        <v>6900</v>
      </c>
      <c r="I17" s="308"/>
      <c r="J17" s="309">
        <v>6900</v>
      </c>
      <c r="K17" s="301"/>
      <c r="M17" s="303"/>
      <c r="O17" s="310"/>
    </row>
    <row r="18" spans="1:15" x14ac:dyDescent="0.35">
      <c r="A18" s="308"/>
      <c r="B18" s="308"/>
      <c r="C18" s="308"/>
      <c r="D18" s="309"/>
      <c r="E18" s="309"/>
      <c r="F18" s="309"/>
      <c r="G18" s="308"/>
      <c r="H18" s="309"/>
      <c r="I18" s="308"/>
      <c r="J18" s="309"/>
      <c r="K18" s="301"/>
      <c r="M18" s="303"/>
      <c r="O18" s="310"/>
    </row>
    <row r="19" spans="1:15" x14ac:dyDescent="0.35">
      <c r="A19" s="308" t="s">
        <v>147</v>
      </c>
      <c r="B19" s="308"/>
      <c r="C19" s="308"/>
      <c r="D19" s="300">
        <v>38</v>
      </c>
      <c r="E19" s="300"/>
      <c r="F19" s="300">
        <v>34</v>
      </c>
      <c r="G19" s="308"/>
      <c r="H19" s="300">
        <v>0</v>
      </c>
      <c r="I19" s="308"/>
      <c r="J19" s="309">
        <v>72</v>
      </c>
      <c r="K19" s="302"/>
      <c r="M19" s="303" t="e">
        <v>#REF!</v>
      </c>
    </row>
    <row r="20" spans="1:15" x14ac:dyDescent="0.35">
      <c r="A20" s="308"/>
      <c r="B20" s="308"/>
      <c r="C20" s="308"/>
      <c r="D20" s="309"/>
      <c r="E20" s="309"/>
      <c r="F20" s="309"/>
      <c r="G20" s="308"/>
      <c r="H20" s="309"/>
      <c r="I20" s="308"/>
      <c r="J20" s="309"/>
      <c r="K20" s="302"/>
      <c r="M20" s="303"/>
      <c r="O20" s="311"/>
    </row>
    <row r="21" spans="1:15" x14ac:dyDescent="0.35">
      <c r="A21" s="308" t="s">
        <v>87</v>
      </c>
      <c r="B21" s="308"/>
      <c r="C21" s="308"/>
      <c r="D21" s="300">
        <v>130</v>
      </c>
      <c r="E21" s="300"/>
      <c r="F21" s="300">
        <v>0</v>
      </c>
      <c r="G21" s="308"/>
      <c r="H21" s="300">
        <v>0</v>
      </c>
      <c r="I21" s="308"/>
      <c r="J21" s="309">
        <v>130</v>
      </c>
      <c r="K21" s="302"/>
      <c r="M21" s="303" t="e">
        <v>#REF!</v>
      </c>
    </row>
    <row r="22" spans="1:15" x14ac:dyDescent="0.35">
      <c r="A22" s="308"/>
      <c r="B22" s="308"/>
      <c r="C22" s="308"/>
      <c r="D22" s="309"/>
      <c r="E22" s="309"/>
      <c r="F22" s="309" t="s">
        <v>24</v>
      </c>
      <c r="G22" s="308"/>
      <c r="H22" s="308"/>
      <c r="I22" s="308"/>
      <c r="J22" s="312"/>
      <c r="K22" s="302"/>
      <c r="M22" s="303"/>
    </row>
    <row r="23" spans="1:15" x14ac:dyDescent="0.35">
      <c r="A23" s="308" t="s">
        <v>148</v>
      </c>
      <c r="B23" s="308"/>
      <c r="C23" s="308"/>
      <c r="D23" s="300">
        <v>0</v>
      </c>
      <c r="E23" s="300"/>
      <c r="F23" s="300">
        <v>42</v>
      </c>
      <c r="G23" s="308"/>
      <c r="H23" s="300">
        <v>0</v>
      </c>
      <c r="I23" s="308"/>
      <c r="J23" s="309">
        <v>42</v>
      </c>
      <c r="K23" s="302"/>
      <c r="M23" s="303" t="e">
        <v>#REF!</v>
      </c>
    </row>
    <row r="24" spans="1:15" x14ac:dyDescent="0.35">
      <c r="A24" s="308"/>
      <c r="B24" s="308"/>
      <c r="C24" s="308"/>
      <c r="D24" s="309"/>
      <c r="E24" s="309"/>
      <c r="F24" s="309"/>
      <c r="G24" s="308"/>
      <c r="H24" s="309"/>
      <c r="I24" s="308"/>
      <c r="J24" s="313"/>
      <c r="K24" s="302"/>
      <c r="M24" s="303"/>
    </row>
    <row r="25" spans="1:15" x14ac:dyDescent="0.35">
      <c r="A25" s="308" t="s">
        <v>149</v>
      </c>
      <c r="B25" s="308"/>
      <c r="C25" s="308"/>
      <c r="D25" s="300">
        <v>0</v>
      </c>
      <c r="E25" s="300"/>
      <c r="F25" s="300">
        <v>64</v>
      </c>
      <c r="G25" s="308"/>
      <c r="H25" s="300">
        <v>0</v>
      </c>
      <c r="I25" s="308"/>
      <c r="J25" s="309">
        <v>64</v>
      </c>
      <c r="K25" s="302"/>
      <c r="M25" s="303" t="e">
        <v>#REF!</v>
      </c>
    </row>
    <row r="26" spans="1:15" x14ac:dyDescent="0.35">
      <c r="A26" s="308"/>
      <c r="B26" s="308"/>
      <c r="C26" s="308"/>
      <c r="D26" s="300"/>
      <c r="E26" s="300"/>
      <c r="F26" s="300"/>
      <c r="G26" s="308"/>
      <c r="H26" s="300"/>
      <c r="I26" s="308"/>
      <c r="J26" s="309"/>
      <c r="K26" s="302"/>
      <c r="M26" s="303"/>
    </row>
    <row r="27" spans="1:15" x14ac:dyDescent="0.35">
      <c r="A27" s="308" t="s">
        <v>150</v>
      </c>
      <c r="B27" s="308"/>
      <c r="C27" s="308"/>
      <c r="D27" s="300">
        <v>444</v>
      </c>
      <c r="E27" s="300"/>
      <c r="F27" s="300">
        <v>0</v>
      </c>
      <c r="G27" s="308"/>
      <c r="H27" s="300">
        <v>0</v>
      </c>
      <c r="I27" s="308"/>
      <c r="J27" s="309">
        <v>444</v>
      </c>
      <c r="K27" s="302"/>
      <c r="M27" s="303"/>
    </row>
    <row r="28" spans="1:15" hidden="1" x14ac:dyDescent="0.35">
      <c r="A28" s="308"/>
      <c r="B28" s="308"/>
      <c r="C28" s="308"/>
      <c r="D28" s="300"/>
      <c r="E28" s="300"/>
      <c r="F28" s="300"/>
      <c r="G28" s="308"/>
      <c r="H28" s="300"/>
      <c r="I28" s="308"/>
      <c r="J28" s="309"/>
      <c r="K28" s="302"/>
      <c r="M28" s="303"/>
    </row>
    <row r="29" spans="1:15" hidden="1" x14ac:dyDescent="0.35">
      <c r="A29" s="308" t="s">
        <v>93</v>
      </c>
      <c r="B29" s="308"/>
      <c r="C29" s="308"/>
      <c r="D29" s="300">
        <v>0</v>
      </c>
      <c r="E29" s="300"/>
      <c r="F29" s="300">
        <v>0</v>
      </c>
      <c r="G29" s="308"/>
      <c r="H29" s="300">
        <v>0</v>
      </c>
      <c r="I29" s="308"/>
      <c r="J29" s="309">
        <v>0</v>
      </c>
      <c r="K29" s="302"/>
      <c r="M29" s="303"/>
    </row>
    <row r="30" spans="1:15" x14ac:dyDescent="0.35">
      <c r="A30" s="308"/>
      <c r="B30" s="308"/>
      <c r="C30" s="308"/>
      <c r="D30" s="309"/>
      <c r="E30" s="309"/>
      <c r="F30" s="309"/>
      <c r="G30" s="308"/>
      <c r="H30" s="309"/>
      <c r="I30" s="308"/>
      <c r="J30" s="309"/>
      <c r="K30" s="302"/>
      <c r="M30" s="303"/>
    </row>
    <row r="31" spans="1:15" ht="15" thickBot="1" x14ac:dyDescent="0.4">
      <c r="A31" s="298" t="s">
        <v>151</v>
      </c>
      <c r="C31" s="299" t="s">
        <v>143</v>
      </c>
      <c r="D31" s="314">
        <v>5753</v>
      </c>
      <c r="E31" s="315"/>
      <c r="F31" s="314">
        <v>1981</v>
      </c>
      <c r="H31" s="314">
        <v>-198</v>
      </c>
      <c r="J31" s="314">
        <v>7536</v>
      </c>
      <c r="K31" s="302"/>
      <c r="M31" s="303" t="e">
        <v>#REF!</v>
      </c>
    </row>
    <row r="32" spans="1:15" s="317" customFormat="1" ht="15" thickTop="1" x14ac:dyDescent="0.35">
      <c r="A32" s="304" t="s">
        <v>144</v>
      </c>
      <c r="B32" s="316"/>
      <c r="C32" s="316"/>
      <c r="D32" s="304">
        <v>0.42891224931037053</v>
      </c>
      <c r="E32" s="304"/>
      <c r="F32" s="304">
        <v>0.26480417056543243</v>
      </c>
      <c r="G32" s="316"/>
      <c r="H32" s="304">
        <v>-9.4764047094859777E-3</v>
      </c>
      <c r="I32" s="316"/>
      <c r="J32" s="304">
        <v>0.3606777065186178</v>
      </c>
      <c r="K32" s="316"/>
    </row>
    <row r="33" spans="1:13" s="317" customFormat="1" x14ac:dyDescent="0.35">
      <c r="A33" s="304"/>
      <c r="B33" s="316"/>
      <c r="C33" s="316"/>
      <c r="D33" s="304"/>
      <c r="E33" s="304"/>
      <c r="F33" s="304"/>
      <c r="G33" s="316"/>
      <c r="H33" s="304"/>
      <c r="I33" s="316"/>
      <c r="J33" s="304"/>
      <c r="K33" s="316"/>
    </row>
    <row r="34" spans="1:13" s="317" customFormat="1" hidden="1" x14ac:dyDescent="0.35">
      <c r="A34" s="304"/>
      <c r="B34" s="316"/>
      <c r="C34" s="316"/>
      <c r="D34" s="304"/>
      <c r="E34" s="304"/>
      <c r="F34" s="304"/>
      <c r="G34" s="316"/>
      <c r="H34" s="304"/>
      <c r="I34" s="316"/>
      <c r="J34" s="304"/>
      <c r="K34" s="316"/>
    </row>
    <row r="35" spans="1:13" s="317" customFormat="1" hidden="1" x14ac:dyDescent="0.35">
      <c r="A35" s="304"/>
      <c r="B35" s="316"/>
      <c r="C35" s="316"/>
      <c r="D35" s="304"/>
      <c r="E35" s="304"/>
      <c r="F35" s="304"/>
      <c r="G35" s="316"/>
      <c r="H35" s="304"/>
      <c r="I35" s="316"/>
      <c r="J35" s="304"/>
      <c r="K35" s="316"/>
    </row>
    <row r="36" spans="1:13" s="317" customFormat="1" hidden="1" x14ac:dyDescent="0.35">
      <c r="A36" s="304"/>
      <c r="B36" s="316"/>
      <c r="C36" s="316"/>
      <c r="D36" s="304"/>
      <c r="E36" s="304"/>
      <c r="F36" s="304"/>
      <c r="G36" s="316"/>
      <c r="H36" s="304"/>
      <c r="I36" s="316"/>
      <c r="J36" s="304"/>
      <c r="K36" s="316"/>
    </row>
    <row r="37" spans="1:13" hidden="1" x14ac:dyDescent="0.35"/>
    <row r="38" spans="1:13" x14ac:dyDescent="0.35">
      <c r="A38" s="318" t="s">
        <v>24</v>
      </c>
    </row>
    <row r="39" spans="1:13" hidden="1" outlineLevel="1" x14ac:dyDescent="0.35">
      <c r="A39" s="298" t="s">
        <v>152</v>
      </c>
      <c r="D39" s="319">
        <v>13413</v>
      </c>
      <c r="E39" s="319"/>
      <c r="F39" s="319">
        <v>7481</v>
      </c>
      <c r="H39" s="302">
        <v>20894</v>
      </c>
      <c r="J39" s="319">
        <v>20894</v>
      </c>
      <c r="M39" s="303" t="e">
        <v>#REF!</v>
      </c>
    </row>
    <row r="40" spans="1:13" collapsed="1" x14ac:dyDescent="0.35">
      <c r="D40" s="302"/>
      <c r="E40" s="302"/>
      <c r="F40" s="302"/>
      <c r="H40" s="302"/>
      <c r="J40" s="302"/>
    </row>
  </sheetData>
  <sheetProtection algorithmName="SHA-512" hashValue="zEzxLAMi+taQSJmcKeq9+6tZSjPJEF1+TG2C7MunHv4EcY4k/nOI1Q4KdY9fM576RgJ06g67OOVm7h7FBl54dA==" saltValue="D8v18pTZGwKG/tm35Zbz6w==" spinCount="100000" sheet="1" objects="1" scenarios="1"/>
  <mergeCells count="3">
    <mergeCell ref="A3:K3"/>
    <mergeCell ref="A4:K4"/>
    <mergeCell ref="J6:K6"/>
  </mergeCells>
  <pageMargins left="0.7" right="0.7" top="0.75" bottom="0.75" header="0.3" footer="0.3"/>
  <pageSetup scale="7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7AA9F-6AE5-498F-B234-2CBD1DD32F96}">
  <sheetPr>
    <pageSetUpPr fitToPage="1"/>
  </sheetPr>
  <dimension ref="A1:O64"/>
  <sheetViews>
    <sheetView showGridLines="0" topLeftCell="A20" zoomScale="70" zoomScaleNormal="70" zoomScaleSheetLayoutView="85" workbookViewId="0">
      <selection activeCell="B5" sqref="P5"/>
    </sheetView>
  </sheetViews>
  <sheetFormatPr defaultColWidth="9.1796875" defaultRowHeight="14.5" outlineLevelRow="1" outlineLevelCol="1" x14ac:dyDescent="0.35"/>
  <cols>
    <col min="1" max="1" width="9.1796875" style="293"/>
    <col min="2" max="2" width="48.6328125" style="293" customWidth="1"/>
    <col min="3" max="3" width="9.1796875" style="293"/>
    <col min="4" max="4" width="15.6328125" style="293" customWidth="1"/>
    <col min="5" max="5" width="8.6328125" style="293" customWidth="1"/>
    <col min="6" max="6" width="15.6328125" style="293" customWidth="1"/>
    <col min="7" max="7" width="8.6328125" style="293" customWidth="1"/>
    <col min="8" max="8" width="15.6328125" style="293" customWidth="1"/>
    <col min="9" max="9" width="8.6328125" style="293" customWidth="1"/>
    <col min="10" max="10" width="15.6328125" style="293" customWidth="1"/>
    <col min="11" max="11" width="2.7265625" style="293" customWidth="1"/>
    <col min="12" max="12" width="5.81640625" style="293" customWidth="1"/>
    <col min="13" max="13" width="9.1796875" style="293" hidden="1" customWidth="1" outlineLevel="1"/>
    <col min="14" max="14" width="9.1796875" style="293" collapsed="1"/>
    <col min="15" max="16384" width="9.1796875" style="293"/>
  </cols>
  <sheetData>
    <row r="1" spans="1:15" x14ac:dyDescent="0.35">
      <c r="A1" s="293" t="s">
        <v>0</v>
      </c>
    </row>
    <row r="2" spans="1:15" x14ac:dyDescent="0.35">
      <c r="A2" s="293" t="s">
        <v>135</v>
      </c>
    </row>
    <row r="3" spans="1:15" x14ac:dyDescent="0.35">
      <c r="A3" s="363" t="s">
        <v>198</v>
      </c>
      <c r="B3" s="364"/>
      <c r="C3" s="364"/>
      <c r="D3" s="364"/>
      <c r="E3" s="364"/>
      <c r="F3" s="364"/>
      <c r="G3" s="364"/>
      <c r="H3" s="364"/>
      <c r="I3" s="364"/>
      <c r="J3" s="364"/>
      <c r="K3" s="364"/>
    </row>
    <row r="4" spans="1:15" x14ac:dyDescent="0.35">
      <c r="A4" s="364" t="s">
        <v>137</v>
      </c>
      <c r="B4" s="364"/>
      <c r="C4" s="364"/>
      <c r="D4" s="364"/>
      <c r="E4" s="364"/>
      <c r="F4" s="364"/>
      <c r="G4" s="364"/>
      <c r="H4" s="364"/>
      <c r="I4" s="364"/>
      <c r="J4" s="364"/>
      <c r="K4" s="364"/>
    </row>
    <row r="5" spans="1:15" ht="24.75" customHeight="1" x14ac:dyDescent="0.35">
      <c r="A5" s="294"/>
      <c r="B5" s="294"/>
      <c r="C5" s="294"/>
      <c r="D5" s="294"/>
      <c r="E5" s="294"/>
      <c r="F5" s="294"/>
      <c r="H5" s="294"/>
    </row>
    <row r="6" spans="1:15" x14ac:dyDescent="0.35">
      <c r="A6" s="294"/>
      <c r="B6" s="294"/>
      <c r="C6" s="294"/>
      <c r="D6" s="295" t="s">
        <v>125</v>
      </c>
      <c r="E6" s="296"/>
      <c r="F6" s="297" t="s">
        <v>138</v>
      </c>
      <c r="H6" s="297" t="s">
        <v>139</v>
      </c>
      <c r="J6" s="365" t="s">
        <v>140</v>
      </c>
      <c r="K6" s="365"/>
    </row>
    <row r="7" spans="1:15" x14ac:dyDescent="0.35">
      <c r="M7" s="298" t="s">
        <v>141</v>
      </c>
    </row>
    <row r="8" spans="1:15" x14ac:dyDescent="0.35">
      <c r="A8" s="298" t="s">
        <v>142</v>
      </c>
      <c r="C8" s="299" t="s">
        <v>143</v>
      </c>
      <c r="D8" s="300">
        <v>4812</v>
      </c>
      <c r="E8" s="300"/>
      <c r="F8" s="300">
        <v>1671</v>
      </c>
      <c r="G8" s="300"/>
      <c r="H8" s="300">
        <v>-177</v>
      </c>
      <c r="J8" s="301">
        <v>6306</v>
      </c>
      <c r="K8" s="302"/>
      <c r="M8" s="303" t="e">
        <v>#REF!</v>
      </c>
    </row>
    <row r="9" spans="1:15" s="307" customFormat="1" x14ac:dyDescent="0.35">
      <c r="A9" s="304" t="s">
        <v>144</v>
      </c>
      <c r="B9" s="305"/>
      <c r="C9" s="306"/>
      <c r="D9" s="304">
        <v>0.3504478916320734</v>
      </c>
      <c r="E9" s="304"/>
      <c r="F9" s="304">
        <v>0.21456086286594761</v>
      </c>
      <c r="G9" s="305"/>
      <c r="H9" s="304">
        <v>-8.2252892792416005E-3</v>
      </c>
      <c r="I9" s="305"/>
      <c r="J9" s="304">
        <v>0.29304335703331941</v>
      </c>
      <c r="K9" s="305"/>
      <c r="L9" s="305"/>
      <c r="M9" s="303"/>
    </row>
    <row r="10" spans="1:15" x14ac:dyDescent="0.35">
      <c r="J10" s="302"/>
      <c r="K10" s="302"/>
      <c r="M10" s="303" t="e">
        <v>#REF!</v>
      </c>
    </row>
    <row r="11" spans="1:15" x14ac:dyDescent="0.35">
      <c r="A11" s="308" t="s">
        <v>145</v>
      </c>
      <c r="B11" s="308"/>
      <c r="C11" s="308"/>
      <c r="D11" s="300">
        <v>748</v>
      </c>
      <c r="E11" s="300"/>
      <c r="F11" s="300">
        <v>382</v>
      </c>
      <c r="G11" s="308"/>
      <c r="H11" s="300">
        <v>0</v>
      </c>
      <c r="I11" s="308"/>
      <c r="J11" s="309">
        <v>1130</v>
      </c>
      <c r="K11" s="302"/>
      <c r="M11" s="303" t="e">
        <v>#REF!</v>
      </c>
    </row>
    <row r="12" spans="1:15" x14ac:dyDescent="0.35">
      <c r="A12" s="308"/>
      <c r="B12" s="308"/>
      <c r="C12" s="308"/>
      <c r="D12" s="309"/>
      <c r="E12" s="309"/>
      <c r="F12" s="309"/>
      <c r="G12" s="308"/>
      <c r="H12" s="309"/>
      <c r="I12" s="308"/>
      <c r="J12" s="309"/>
      <c r="K12" s="301"/>
      <c r="M12" s="303"/>
      <c r="O12" s="310"/>
    </row>
    <row r="13" spans="1:15" x14ac:dyDescent="0.35">
      <c r="A13" s="308" t="s">
        <v>46</v>
      </c>
      <c r="B13" s="308"/>
      <c r="C13" s="308"/>
      <c r="D13" s="300">
        <v>0</v>
      </c>
      <c r="E13" s="300"/>
      <c r="F13" s="300">
        <v>0</v>
      </c>
      <c r="G13" s="308"/>
      <c r="H13" s="300">
        <v>0</v>
      </c>
      <c r="I13" s="308"/>
      <c r="J13" s="309">
        <v>0</v>
      </c>
      <c r="K13" s="302"/>
      <c r="M13" s="303" t="e">
        <v>#REF!</v>
      </c>
      <c r="O13" s="310"/>
    </row>
    <row r="14" spans="1:15" outlineLevel="1" x14ac:dyDescent="0.35">
      <c r="A14" s="308"/>
      <c r="B14" s="308"/>
      <c r="C14" s="308"/>
      <c r="D14" s="309"/>
      <c r="E14" s="309"/>
      <c r="F14" s="309"/>
      <c r="G14" s="308"/>
      <c r="H14" s="309"/>
      <c r="I14" s="308"/>
      <c r="J14" s="309"/>
      <c r="K14" s="301"/>
      <c r="M14" s="303"/>
      <c r="O14" s="310"/>
    </row>
    <row r="15" spans="1:15" hidden="1" outlineLevel="1" x14ac:dyDescent="0.35">
      <c r="A15" s="308" t="s">
        <v>86</v>
      </c>
      <c r="B15" s="308"/>
      <c r="C15" s="308"/>
      <c r="D15" s="300">
        <v>0</v>
      </c>
      <c r="E15" s="300"/>
      <c r="F15" s="300">
        <v>0</v>
      </c>
      <c r="G15" s="308"/>
      <c r="H15" s="300">
        <v>0</v>
      </c>
      <c r="I15" s="308"/>
      <c r="J15" s="309">
        <v>0</v>
      </c>
      <c r="K15" s="302"/>
      <c r="M15" s="303" t="e">
        <v>#REF!</v>
      </c>
      <c r="O15" s="310"/>
    </row>
    <row r="16" spans="1:15" hidden="1" x14ac:dyDescent="0.35">
      <c r="A16" s="308"/>
      <c r="B16" s="308"/>
      <c r="C16" s="308"/>
      <c r="D16" s="309"/>
      <c r="E16" s="309"/>
      <c r="F16" s="309"/>
      <c r="G16" s="308"/>
      <c r="H16" s="309"/>
      <c r="I16" s="308"/>
      <c r="J16" s="309"/>
      <c r="K16" s="301"/>
      <c r="M16" s="303"/>
      <c r="O16" s="310"/>
    </row>
    <row r="17" spans="1:15" x14ac:dyDescent="0.35">
      <c r="A17" s="308" t="s">
        <v>146</v>
      </c>
      <c r="B17" s="308"/>
      <c r="C17" s="308"/>
      <c r="D17" s="309">
        <v>-93</v>
      </c>
      <c r="E17" s="309"/>
      <c r="F17" s="309">
        <v>60</v>
      </c>
      <c r="G17" s="308"/>
      <c r="H17" s="309">
        <v>170</v>
      </c>
      <c r="I17" s="308"/>
      <c r="J17" s="309">
        <v>137</v>
      </c>
      <c r="K17" s="301"/>
      <c r="M17" s="303"/>
      <c r="O17" s="310"/>
    </row>
    <row r="18" spans="1:15" x14ac:dyDescent="0.35">
      <c r="A18" s="308"/>
      <c r="B18" s="308"/>
      <c r="C18" s="308"/>
      <c r="D18" s="309"/>
      <c r="E18" s="309"/>
      <c r="F18" s="309"/>
      <c r="G18" s="308"/>
      <c r="H18" s="309"/>
      <c r="I18" s="308"/>
      <c r="J18" s="309"/>
      <c r="K18" s="301"/>
      <c r="M18" s="303"/>
      <c r="O18" s="310"/>
    </row>
    <row r="19" spans="1:15" x14ac:dyDescent="0.35">
      <c r="A19" s="308" t="s">
        <v>147</v>
      </c>
      <c r="B19" s="308"/>
      <c r="C19" s="308"/>
      <c r="D19" s="300">
        <v>38</v>
      </c>
      <c r="E19" s="300"/>
      <c r="F19" s="300">
        <v>-39</v>
      </c>
      <c r="G19" s="308"/>
      <c r="H19" s="300">
        <v>0</v>
      </c>
      <c r="I19" s="308"/>
      <c r="J19" s="309">
        <v>-1</v>
      </c>
      <c r="K19" s="302"/>
      <c r="M19" s="303" t="e">
        <v>#REF!</v>
      </c>
    </row>
    <row r="20" spans="1:15" x14ac:dyDescent="0.35">
      <c r="A20" s="308"/>
      <c r="B20" s="308"/>
      <c r="C20" s="308"/>
      <c r="D20" s="309"/>
      <c r="E20" s="309"/>
      <c r="F20" s="309"/>
      <c r="G20" s="308"/>
      <c r="H20" s="309"/>
      <c r="I20" s="308"/>
      <c r="J20" s="309"/>
      <c r="K20" s="302"/>
      <c r="M20" s="303"/>
      <c r="O20" s="311"/>
    </row>
    <row r="21" spans="1:15" x14ac:dyDescent="0.35">
      <c r="A21" s="308" t="s">
        <v>87</v>
      </c>
      <c r="B21" s="308"/>
      <c r="C21" s="308"/>
      <c r="D21" s="300">
        <v>145</v>
      </c>
      <c r="E21" s="300"/>
      <c r="F21" s="300">
        <v>0</v>
      </c>
      <c r="G21" s="308"/>
      <c r="H21" s="300">
        <v>0</v>
      </c>
      <c r="I21" s="308"/>
      <c r="J21" s="309">
        <v>145</v>
      </c>
      <c r="K21" s="302"/>
      <c r="M21" s="303" t="e">
        <v>#REF!</v>
      </c>
    </row>
    <row r="22" spans="1:15" x14ac:dyDescent="0.35">
      <c r="A22" s="308"/>
      <c r="B22" s="308"/>
      <c r="C22" s="308"/>
      <c r="D22" s="309"/>
      <c r="E22" s="309"/>
      <c r="F22" s="309" t="s">
        <v>24</v>
      </c>
      <c r="G22" s="308"/>
      <c r="H22" s="308"/>
      <c r="I22" s="308"/>
      <c r="J22" s="312"/>
      <c r="K22" s="302"/>
      <c r="M22" s="303"/>
    </row>
    <row r="23" spans="1:15" x14ac:dyDescent="0.35">
      <c r="A23" s="308" t="s">
        <v>148</v>
      </c>
      <c r="B23" s="308"/>
      <c r="C23" s="308"/>
      <c r="D23" s="300">
        <v>0</v>
      </c>
      <c r="E23" s="300"/>
      <c r="F23" s="300">
        <v>38</v>
      </c>
      <c r="G23" s="308"/>
      <c r="H23" s="300">
        <v>0</v>
      </c>
      <c r="I23" s="308"/>
      <c r="J23" s="309">
        <v>38</v>
      </c>
      <c r="K23" s="302"/>
      <c r="M23" s="303" t="e">
        <v>#REF!</v>
      </c>
    </row>
    <row r="24" spans="1:15" x14ac:dyDescent="0.35">
      <c r="A24" s="308"/>
      <c r="B24" s="308"/>
      <c r="C24" s="308"/>
      <c r="D24" s="309"/>
      <c r="E24" s="309"/>
      <c r="F24" s="309"/>
      <c r="G24" s="308"/>
      <c r="H24" s="309"/>
      <c r="I24" s="308"/>
      <c r="J24" s="313"/>
      <c r="K24" s="302"/>
      <c r="M24" s="303"/>
    </row>
    <row r="25" spans="1:15" x14ac:dyDescent="0.35">
      <c r="A25" s="308" t="s">
        <v>149</v>
      </c>
      <c r="B25" s="308"/>
      <c r="C25" s="308"/>
      <c r="D25" s="300">
        <v>0</v>
      </c>
      <c r="E25" s="300"/>
      <c r="F25" s="300">
        <v>85</v>
      </c>
      <c r="G25" s="308"/>
      <c r="H25" s="300">
        <v>0</v>
      </c>
      <c r="I25" s="308"/>
      <c r="J25" s="309">
        <v>85</v>
      </c>
      <c r="K25" s="302"/>
      <c r="M25" s="303" t="e">
        <v>#REF!</v>
      </c>
    </row>
    <row r="26" spans="1:15" x14ac:dyDescent="0.35">
      <c r="A26" s="308"/>
      <c r="B26" s="308"/>
      <c r="C26" s="308"/>
      <c r="D26" s="300"/>
      <c r="E26" s="300"/>
      <c r="F26" s="300"/>
      <c r="G26" s="308"/>
      <c r="H26" s="300"/>
      <c r="I26" s="308"/>
      <c r="J26" s="309"/>
      <c r="K26" s="302"/>
      <c r="M26" s="303"/>
    </row>
    <row r="27" spans="1:15" x14ac:dyDescent="0.35">
      <c r="A27" s="308" t="s">
        <v>150</v>
      </c>
      <c r="B27" s="308"/>
      <c r="C27" s="308"/>
      <c r="D27" s="300">
        <v>165</v>
      </c>
      <c r="E27" s="300"/>
      <c r="F27" s="300">
        <v>0</v>
      </c>
      <c r="G27" s="308"/>
      <c r="H27" s="300">
        <v>0</v>
      </c>
      <c r="I27" s="308"/>
      <c r="J27" s="309">
        <v>165</v>
      </c>
      <c r="K27" s="302"/>
      <c r="M27" s="303"/>
    </row>
    <row r="28" spans="1:15" hidden="1" x14ac:dyDescent="0.35">
      <c r="A28" s="308"/>
      <c r="B28" s="308"/>
      <c r="C28" s="308"/>
      <c r="D28" s="300"/>
      <c r="E28" s="300"/>
      <c r="F28" s="300"/>
      <c r="G28" s="308"/>
      <c r="H28" s="300"/>
      <c r="I28" s="308"/>
      <c r="J28" s="309"/>
      <c r="K28" s="302"/>
      <c r="M28" s="303"/>
    </row>
    <row r="29" spans="1:15" hidden="1" x14ac:dyDescent="0.35">
      <c r="A29" s="308" t="s">
        <v>93</v>
      </c>
      <c r="B29" s="308"/>
      <c r="C29" s="308"/>
      <c r="D29" s="300">
        <v>0</v>
      </c>
      <c r="E29" s="300"/>
      <c r="F29" s="300">
        <v>0</v>
      </c>
      <c r="G29" s="308"/>
      <c r="H29" s="300">
        <v>0</v>
      </c>
      <c r="I29" s="308"/>
      <c r="J29" s="309">
        <v>0</v>
      </c>
      <c r="K29" s="302"/>
      <c r="M29" s="303"/>
    </row>
    <row r="30" spans="1:15" x14ac:dyDescent="0.35">
      <c r="A30" s="308"/>
      <c r="B30" s="308"/>
      <c r="C30" s="308"/>
      <c r="D30" s="309"/>
      <c r="E30" s="309"/>
      <c r="F30" s="309"/>
      <c r="G30" s="308"/>
      <c r="H30" s="309"/>
      <c r="I30" s="308"/>
      <c r="J30" s="309"/>
      <c r="K30" s="302"/>
      <c r="M30" s="303"/>
    </row>
    <row r="31" spans="1:15" ht="15" thickBot="1" x14ac:dyDescent="0.4">
      <c r="A31" s="298" t="s">
        <v>151</v>
      </c>
      <c r="C31" s="299" t="s">
        <v>143</v>
      </c>
      <c r="D31" s="314">
        <v>5815</v>
      </c>
      <c r="E31" s="315"/>
      <c r="F31" s="314">
        <v>2197</v>
      </c>
      <c r="H31" s="314">
        <v>-7</v>
      </c>
      <c r="J31" s="314">
        <v>8005</v>
      </c>
      <c r="K31" s="302"/>
      <c r="M31" s="303" t="e">
        <v>#REF!</v>
      </c>
    </row>
    <row r="32" spans="1:15" s="317" customFormat="1" ht="15" thickTop="1" x14ac:dyDescent="0.35">
      <c r="A32" s="304" t="s">
        <v>144</v>
      </c>
      <c r="B32" s="316"/>
      <c r="C32" s="316"/>
      <c r="D32" s="304">
        <v>0.42349428300924913</v>
      </c>
      <c r="E32" s="304"/>
      <c r="F32" s="304">
        <v>0.28210066769388803</v>
      </c>
      <c r="G32" s="316"/>
      <c r="H32" s="304">
        <v>-3.252939262976904E-4</v>
      </c>
      <c r="I32" s="316"/>
      <c r="J32" s="304">
        <v>0.37199684000185884</v>
      </c>
      <c r="K32" s="316"/>
    </row>
    <row r="33" spans="1:13" s="317" customFormat="1" hidden="1" x14ac:dyDescent="0.35">
      <c r="A33" s="304"/>
      <c r="B33" s="316"/>
      <c r="C33" s="316"/>
      <c r="D33" s="304"/>
      <c r="E33" s="304"/>
      <c r="F33" s="304"/>
      <c r="G33" s="316"/>
      <c r="H33" s="304"/>
      <c r="I33" s="316"/>
      <c r="J33" s="304"/>
      <c r="K33" s="316"/>
    </row>
    <row r="34" spans="1:13" s="317" customFormat="1" hidden="1" x14ac:dyDescent="0.35">
      <c r="A34" s="304"/>
      <c r="B34" s="316"/>
      <c r="C34" s="316"/>
      <c r="D34" s="304"/>
      <c r="E34" s="304"/>
      <c r="F34" s="304"/>
      <c r="G34" s="316"/>
      <c r="H34" s="304"/>
      <c r="I34" s="316"/>
      <c r="J34" s="304"/>
      <c r="K34" s="316"/>
    </row>
    <row r="35" spans="1:13" s="317" customFormat="1" hidden="1" x14ac:dyDescent="0.35">
      <c r="A35" s="304"/>
      <c r="B35" s="316"/>
      <c r="C35" s="316"/>
      <c r="D35" s="304"/>
      <c r="E35" s="304"/>
      <c r="F35" s="304"/>
      <c r="G35" s="316"/>
      <c r="H35" s="304"/>
      <c r="I35" s="316"/>
      <c r="J35" s="304"/>
      <c r="K35" s="316"/>
    </row>
    <row r="36" spans="1:13" hidden="1" x14ac:dyDescent="0.35"/>
    <row r="37" spans="1:13" x14ac:dyDescent="0.35">
      <c r="A37" s="318" t="s">
        <v>24</v>
      </c>
    </row>
    <row r="38" spans="1:13" hidden="1" outlineLevel="1" x14ac:dyDescent="0.35">
      <c r="A38" s="298" t="s">
        <v>153</v>
      </c>
      <c r="D38" s="319">
        <v>13731</v>
      </c>
      <c r="E38" s="319"/>
      <c r="F38" s="319">
        <v>7788</v>
      </c>
      <c r="H38" s="302">
        <v>21519</v>
      </c>
      <c r="J38" s="319">
        <v>21519</v>
      </c>
      <c r="M38" s="303" t="e">
        <v>#REF!</v>
      </c>
    </row>
    <row r="39" spans="1:13" collapsed="1" x14ac:dyDescent="0.35">
      <c r="A39" s="363" t="s">
        <v>154</v>
      </c>
      <c r="B39" s="364"/>
      <c r="C39" s="364"/>
      <c r="D39" s="364"/>
      <c r="E39" s="364"/>
      <c r="F39" s="364"/>
      <c r="G39" s="364"/>
      <c r="H39" s="364"/>
      <c r="I39" s="364"/>
      <c r="J39" s="364"/>
      <c r="K39" s="364"/>
    </row>
    <row r="40" spans="1:13" x14ac:dyDescent="0.35">
      <c r="A40" s="364" t="s">
        <v>137</v>
      </c>
      <c r="B40" s="364"/>
      <c r="C40" s="364"/>
      <c r="D40" s="364"/>
      <c r="E40" s="364"/>
      <c r="F40" s="364"/>
      <c r="G40" s="364"/>
      <c r="H40" s="364"/>
      <c r="I40" s="364"/>
      <c r="J40" s="364"/>
      <c r="K40" s="364"/>
    </row>
    <row r="41" spans="1:13" x14ac:dyDescent="0.35">
      <c r="A41" s="294"/>
      <c r="B41" s="294"/>
      <c r="C41" s="294"/>
      <c r="D41" s="294"/>
      <c r="E41" s="294"/>
      <c r="F41" s="294"/>
      <c r="H41" s="294"/>
    </row>
    <row r="42" spans="1:13" x14ac:dyDescent="0.35">
      <c r="A42" s="294"/>
      <c r="B42" s="294"/>
      <c r="C42" s="294"/>
      <c r="D42" s="295" t="s">
        <v>125</v>
      </c>
      <c r="E42" s="296"/>
      <c r="F42" s="297" t="s">
        <v>138</v>
      </c>
      <c r="H42" s="297" t="s">
        <v>139</v>
      </c>
      <c r="J42" s="365" t="s">
        <v>140</v>
      </c>
      <c r="K42" s="365"/>
    </row>
    <row r="44" spans="1:13" x14ac:dyDescent="0.35">
      <c r="A44" s="298" t="s">
        <v>142</v>
      </c>
      <c r="C44" s="299" t="s">
        <v>143</v>
      </c>
      <c r="D44" s="300">
        <v>9214</v>
      </c>
      <c r="E44" s="300"/>
      <c r="F44" s="300">
        <v>3080</v>
      </c>
      <c r="G44" s="300"/>
      <c r="H44" s="300">
        <v>-7275</v>
      </c>
      <c r="J44" s="301">
        <v>5019</v>
      </c>
      <c r="K44" s="302"/>
    </row>
    <row r="45" spans="1:13" x14ac:dyDescent="0.35">
      <c r="A45" s="304" t="s">
        <v>144</v>
      </c>
      <c r="B45" s="305"/>
      <c r="C45" s="306"/>
      <c r="D45" s="304">
        <v>0.33944886531093427</v>
      </c>
      <c r="E45" s="304"/>
      <c r="F45" s="304">
        <v>0.20171589495055342</v>
      </c>
      <c r="G45" s="305"/>
      <c r="H45" s="304">
        <v>-0.17152759767052556</v>
      </c>
      <c r="I45" s="305"/>
      <c r="J45" s="304">
        <v>0.11833635913517082</v>
      </c>
      <c r="K45" s="305"/>
    </row>
    <row r="46" spans="1:13" x14ac:dyDescent="0.35">
      <c r="J46" s="302"/>
      <c r="K46" s="302"/>
    </row>
    <row r="47" spans="1:13" x14ac:dyDescent="0.35">
      <c r="A47" s="308" t="s">
        <v>145</v>
      </c>
      <c r="B47" s="308"/>
      <c r="C47" s="308"/>
      <c r="D47" s="300">
        <v>1487</v>
      </c>
      <c r="E47" s="300"/>
      <c r="F47" s="300">
        <v>765</v>
      </c>
      <c r="G47" s="308"/>
      <c r="H47" s="300">
        <v>0</v>
      </c>
      <c r="I47" s="308"/>
      <c r="J47" s="309">
        <v>2252</v>
      </c>
      <c r="K47" s="302"/>
    </row>
    <row r="48" spans="1:13" x14ac:dyDescent="0.35">
      <c r="A48" s="308"/>
      <c r="B48" s="308"/>
      <c r="C48" s="308"/>
      <c r="D48" s="309"/>
      <c r="E48" s="309"/>
      <c r="F48" s="309"/>
      <c r="G48" s="308"/>
      <c r="H48" s="309"/>
      <c r="I48" s="308"/>
      <c r="J48" s="309"/>
      <c r="K48" s="301"/>
    </row>
    <row r="49" spans="1:11" x14ac:dyDescent="0.35">
      <c r="A49" s="308" t="s">
        <v>46</v>
      </c>
      <c r="B49" s="308"/>
      <c r="C49" s="308"/>
      <c r="D49" s="300">
        <v>0</v>
      </c>
      <c r="E49" s="300"/>
      <c r="F49" s="300">
        <v>49</v>
      </c>
      <c r="G49" s="308"/>
      <c r="H49" s="300">
        <v>0</v>
      </c>
      <c r="I49" s="308"/>
      <c r="J49" s="309">
        <v>49</v>
      </c>
      <c r="K49" s="302"/>
    </row>
    <row r="50" spans="1:11" x14ac:dyDescent="0.35">
      <c r="A50" s="308"/>
      <c r="B50" s="308"/>
      <c r="C50" s="308"/>
      <c r="D50" s="309"/>
      <c r="E50" s="309"/>
      <c r="F50" s="309"/>
      <c r="G50" s="308"/>
      <c r="H50" s="309"/>
      <c r="I50" s="308"/>
      <c r="J50" s="309"/>
      <c r="K50" s="301"/>
    </row>
    <row r="51" spans="1:11" x14ac:dyDescent="0.35">
      <c r="A51" s="308" t="s">
        <v>146</v>
      </c>
      <c r="B51" s="308"/>
      <c r="C51" s="308"/>
      <c r="D51" s="309">
        <v>-93</v>
      </c>
      <c r="E51" s="309"/>
      <c r="F51" s="309">
        <v>60</v>
      </c>
      <c r="G51" s="308"/>
      <c r="H51" s="309">
        <v>7070</v>
      </c>
      <c r="I51" s="308"/>
      <c r="J51" s="309">
        <v>7037</v>
      </c>
      <c r="K51" s="301"/>
    </row>
    <row r="52" spans="1:11" x14ac:dyDescent="0.35">
      <c r="A52" s="308"/>
      <c r="B52" s="308"/>
      <c r="C52" s="308"/>
      <c r="D52" s="309"/>
      <c r="E52" s="309"/>
      <c r="F52" s="309"/>
      <c r="G52" s="308"/>
      <c r="H52" s="309"/>
      <c r="I52" s="308"/>
      <c r="J52" s="309"/>
      <c r="K52" s="301"/>
    </row>
    <row r="53" spans="1:11" x14ac:dyDescent="0.35">
      <c r="A53" s="308" t="s">
        <v>147</v>
      </c>
      <c r="B53" s="308"/>
      <c r="C53" s="308"/>
      <c r="D53" s="300">
        <v>76</v>
      </c>
      <c r="E53" s="300"/>
      <c r="F53" s="300">
        <v>-5</v>
      </c>
      <c r="G53" s="308"/>
      <c r="H53" s="300">
        <v>0</v>
      </c>
      <c r="I53" s="308"/>
      <c r="J53" s="309">
        <v>71</v>
      </c>
      <c r="K53" s="302"/>
    </row>
    <row r="54" spans="1:11" x14ac:dyDescent="0.35">
      <c r="A54" s="308"/>
      <c r="B54" s="308"/>
      <c r="C54" s="308"/>
      <c r="D54" s="309"/>
      <c r="E54" s="309"/>
      <c r="F54" s="309"/>
      <c r="G54" s="308"/>
      <c r="H54" s="309"/>
      <c r="I54" s="308"/>
      <c r="J54" s="309"/>
      <c r="K54" s="302"/>
    </row>
    <row r="55" spans="1:11" x14ac:dyDescent="0.35">
      <c r="A55" s="308" t="s">
        <v>87</v>
      </c>
      <c r="B55" s="308"/>
      <c r="C55" s="308"/>
      <c r="D55" s="300">
        <v>275</v>
      </c>
      <c r="E55" s="300"/>
      <c r="F55" s="300">
        <v>0</v>
      </c>
      <c r="G55" s="308"/>
      <c r="H55" s="300">
        <v>0</v>
      </c>
      <c r="I55" s="308"/>
      <c r="J55" s="309">
        <v>275</v>
      </c>
      <c r="K55" s="302"/>
    </row>
    <row r="56" spans="1:11" x14ac:dyDescent="0.35">
      <c r="A56" s="308"/>
      <c r="B56" s="308"/>
      <c r="C56" s="308"/>
      <c r="D56" s="309"/>
      <c r="E56" s="309"/>
      <c r="F56" s="309" t="s">
        <v>24</v>
      </c>
      <c r="G56" s="308"/>
      <c r="H56" s="308"/>
      <c r="I56" s="308"/>
      <c r="J56" s="312"/>
      <c r="K56" s="302"/>
    </row>
    <row r="57" spans="1:11" x14ac:dyDescent="0.35">
      <c r="A57" s="308" t="s">
        <v>148</v>
      </c>
      <c r="B57" s="308"/>
      <c r="C57" s="308"/>
      <c r="D57" s="300">
        <v>0</v>
      </c>
      <c r="E57" s="300"/>
      <c r="F57" s="300">
        <v>80</v>
      </c>
      <c r="G57" s="308"/>
      <c r="H57" s="300">
        <v>0</v>
      </c>
      <c r="I57" s="308"/>
      <c r="J57" s="309">
        <v>80</v>
      </c>
      <c r="K57" s="302"/>
    </row>
    <row r="58" spans="1:11" x14ac:dyDescent="0.35">
      <c r="A58" s="308"/>
      <c r="B58" s="308"/>
      <c r="C58" s="308"/>
      <c r="D58" s="309"/>
      <c r="E58" s="309"/>
      <c r="F58" s="309"/>
      <c r="G58" s="308"/>
      <c r="H58" s="309"/>
      <c r="I58" s="308"/>
      <c r="J58" s="313"/>
      <c r="K58" s="302"/>
    </row>
    <row r="59" spans="1:11" x14ac:dyDescent="0.35">
      <c r="A59" s="308" t="s">
        <v>149</v>
      </c>
      <c r="B59" s="308"/>
      <c r="C59" s="308"/>
      <c r="D59" s="300">
        <v>0</v>
      </c>
      <c r="E59" s="300"/>
      <c r="F59" s="300">
        <v>149</v>
      </c>
      <c r="G59" s="308"/>
      <c r="H59" s="300">
        <v>0</v>
      </c>
      <c r="I59" s="308"/>
      <c r="J59" s="309">
        <v>149</v>
      </c>
      <c r="K59" s="302"/>
    </row>
    <row r="60" spans="1:11" x14ac:dyDescent="0.35">
      <c r="A60" s="308"/>
      <c r="B60" s="308"/>
      <c r="C60" s="308"/>
      <c r="D60" s="300"/>
      <c r="E60" s="300"/>
      <c r="F60" s="300"/>
      <c r="G60" s="308"/>
      <c r="H60" s="300"/>
      <c r="I60" s="308"/>
      <c r="J60" s="309"/>
      <c r="K60" s="302"/>
    </row>
    <row r="61" spans="1:11" x14ac:dyDescent="0.35">
      <c r="A61" s="308" t="s">
        <v>150</v>
      </c>
      <c r="B61" s="308"/>
      <c r="C61" s="308"/>
      <c r="D61" s="300">
        <v>609</v>
      </c>
      <c r="E61" s="300"/>
      <c r="F61" s="300">
        <v>0</v>
      </c>
      <c r="G61" s="308"/>
      <c r="H61" s="300">
        <v>0</v>
      </c>
      <c r="I61" s="308"/>
      <c r="J61" s="309">
        <v>609</v>
      </c>
      <c r="K61" s="302"/>
    </row>
    <row r="62" spans="1:11" x14ac:dyDescent="0.35">
      <c r="A62" s="308"/>
      <c r="B62" s="308"/>
      <c r="C62" s="308"/>
      <c r="D62" s="300"/>
      <c r="E62" s="300"/>
      <c r="F62" s="300"/>
      <c r="G62" s="308"/>
      <c r="H62" s="300"/>
      <c r="I62" s="308"/>
      <c r="J62" s="309"/>
      <c r="K62" s="302"/>
    </row>
    <row r="63" spans="1:11" ht="15" thickBot="1" x14ac:dyDescent="0.4">
      <c r="A63" s="298" t="s">
        <v>151</v>
      </c>
      <c r="C63" s="299" t="s">
        <v>143</v>
      </c>
      <c r="D63" s="314">
        <v>11568</v>
      </c>
      <c r="E63" s="315"/>
      <c r="F63" s="314">
        <v>4178</v>
      </c>
      <c r="H63" s="314">
        <v>-205</v>
      </c>
      <c r="J63" s="314">
        <v>15541</v>
      </c>
      <c r="K63" s="302"/>
    </row>
    <row r="64" spans="1:11" ht="15" thickTop="1" x14ac:dyDescent="0.35">
      <c r="A64" s="304" t="s">
        <v>144</v>
      </c>
      <c r="B64" s="316"/>
      <c r="C64" s="316"/>
      <c r="D64" s="304">
        <v>0.42617152961980548</v>
      </c>
      <c r="E64" s="304"/>
      <c r="F64" s="304">
        <v>0.27362630165695201</v>
      </c>
      <c r="G64" s="316"/>
      <c r="H64" s="304">
        <v>-4.8334237144271805E-3</v>
      </c>
      <c r="I64" s="316"/>
      <c r="J64" s="304">
        <v>0.36642067290689173</v>
      </c>
      <c r="K64" s="316"/>
    </row>
  </sheetData>
  <sheetProtection algorithmName="SHA-512" hashValue="9z+3b8NOA/7StgApAdxKRre62HX/YO9qwMXZoJ8CnfOxsORnuKIiL3lvuFBoy/Gfeat1NJlP7sR32fu8u/ImLw==" saltValue="lnbddRjiAqIAF58+vgW5EQ==" spinCount="100000" sheet="1" objects="1" scenarios="1"/>
  <mergeCells count="6">
    <mergeCell ref="J42:K42"/>
    <mergeCell ref="A3:K3"/>
    <mergeCell ref="A4:K4"/>
    <mergeCell ref="J6:K6"/>
    <mergeCell ref="A39:K39"/>
    <mergeCell ref="A40:K40"/>
  </mergeCells>
  <pageMargins left="0.7" right="0.7" top="0.75" bottom="0.75" header="0.3" footer="0.3"/>
  <pageSetup scale="6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C1C2-2499-44A7-9084-9157707ADC0B}">
  <sheetPr>
    <pageSetUpPr fitToPage="1"/>
  </sheetPr>
  <dimension ref="A1:O36"/>
  <sheetViews>
    <sheetView showGridLines="0" zoomScale="85" zoomScaleNormal="85" zoomScaleSheetLayoutView="100" workbookViewId="0">
      <selection activeCell="B5" sqref="P5"/>
    </sheetView>
  </sheetViews>
  <sheetFormatPr defaultColWidth="9.1796875" defaultRowHeight="14.5" outlineLevelRow="1" outlineLevelCol="1" x14ac:dyDescent="0.35"/>
  <cols>
    <col min="1" max="1" width="9.1796875" style="293"/>
    <col min="2" max="2" width="49.08984375" style="293" customWidth="1"/>
    <col min="3" max="3" width="9.1796875" style="293"/>
    <col min="4" max="4" width="15.6328125" style="293" customWidth="1"/>
    <col min="5" max="5" width="8.6328125" style="293" customWidth="1"/>
    <col min="6" max="6" width="15.6328125" style="293" customWidth="1"/>
    <col min="7" max="7" width="8.6328125" style="293" customWidth="1"/>
    <col min="8" max="8" width="15.6328125" style="293" customWidth="1"/>
    <col min="9" max="9" width="8.6328125" style="293" customWidth="1"/>
    <col min="10" max="10" width="15.6328125" style="293" customWidth="1"/>
    <col min="11" max="11" width="2.7265625" style="293" customWidth="1"/>
    <col min="12" max="12" width="5.81640625" style="293" customWidth="1"/>
    <col min="13" max="13" width="9.1796875" style="293" hidden="1" customWidth="1" outlineLevel="1"/>
    <col min="14" max="14" width="9.1796875" style="293" collapsed="1"/>
    <col min="15" max="16384" width="9.1796875" style="293"/>
  </cols>
  <sheetData>
    <row r="1" spans="1:15" x14ac:dyDescent="0.35">
      <c r="A1" s="293" t="s">
        <v>0</v>
      </c>
    </row>
    <row r="2" spans="1:15" x14ac:dyDescent="0.35">
      <c r="A2" s="293" t="s">
        <v>135</v>
      </c>
    </row>
    <row r="3" spans="1:15" x14ac:dyDescent="0.35">
      <c r="A3" s="363" t="s">
        <v>155</v>
      </c>
      <c r="B3" s="364"/>
      <c r="C3" s="364"/>
      <c r="D3" s="364"/>
      <c r="E3" s="364"/>
      <c r="F3" s="364"/>
      <c r="G3" s="364"/>
      <c r="H3" s="364"/>
      <c r="I3" s="364"/>
      <c r="J3" s="364"/>
      <c r="K3" s="364"/>
    </row>
    <row r="4" spans="1:15" x14ac:dyDescent="0.35">
      <c r="A4" s="364" t="s">
        <v>137</v>
      </c>
      <c r="B4" s="364"/>
      <c r="C4" s="364"/>
      <c r="D4" s="364"/>
      <c r="E4" s="364"/>
      <c r="F4" s="364"/>
      <c r="G4" s="364"/>
      <c r="H4" s="364"/>
      <c r="I4" s="364"/>
      <c r="J4" s="364"/>
      <c r="K4" s="364"/>
    </row>
    <row r="5" spans="1:15" ht="24.75" customHeight="1" x14ac:dyDescent="0.35">
      <c r="A5" s="294"/>
      <c r="B5" s="294"/>
      <c r="C5" s="294"/>
      <c r="D5" s="294"/>
      <c r="E5" s="294"/>
      <c r="F5" s="294"/>
      <c r="H5" s="294"/>
    </row>
    <row r="6" spans="1:15" x14ac:dyDescent="0.35">
      <c r="A6" s="294"/>
      <c r="B6" s="294"/>
      <c r="C6" s="294"/>
      <c r="D6" s="295" t="s">
        <v>125</v>
      </c>
      <c r="E6" s="296"/>
      <c r="F6" s="297" t="s">
        <v>138</v>
      </c>
      <c r="H6" s="297" t="s">
        <v>139</v>
      </c>
      <c r="J6" s="365" t="s">
        <v>140</v>
      </c>
      <c r="K6" s="365"/>
    </row>
    <row r="7" spans="1:15" x14ac:dyDescent="0.35">
      <c r="M7" s="298" t="s">
        <v>141</v>
      </c>
    </row>
    <row r="8" spans="1:15" x14ac:dyDescent="0.35">
      <c r="A8" s="298" t="s">
        <v>142</v>
      </c>
      <c r="C8" s="299" t="s">
        <v>143</v>
      </c>
      <c r="D8" s="300">
        <v>3873</v>
      </c>
      <c r="E8" s="300"/>
      <c r="F8" s="300">
        <v>1441</v>
      </c>
      <c r="G8" s="300"/>
      <c r="H8" s="300">
        <v>-111</v>
      </c>
      <c r="J8" s="301">
        <v>5203</v>
      </c>
      <c r="K8" s="302"/>
      <c r="M8" s="303" t="e">
        <v>#REF!</v>
      </c>
    </row>
    <row r="9" spans="1:15" s="307" customFormat="1" x14ac:dyDescent="0.35">
      <c r="A9" s="304" t="s">
        <v>144</v>
      </c>
      <c r="B9" s="305"/>
      <c r="C9" s="306"/>
      <c r="D9" s="304">
        <v>0.30095578522029681</v>
      </c>
      <c r="E9" s="304"/>
      <c r="F9" s="304">
        <v>0.20671352747095109</v>
      </c>
      <c r="G9" s="305"/>
      <c r="H9" s="304">
        <v>-5.5947580645161294E-3</v>
      </c>
      <c r="I9" s="305"/>
      <c r="J9" s="304">
        <v>0.26224798387096776</v>
      </c>
      <c r="K9" s="305"/>
      <c r="L9" s="305"/>
      <c r="M9" s="303"/>
    </row>
    <row r="10" spans="1:15" x14ac:dyDescent="0.35">
      <c r="J10" s="302"/>
      <c r="K10" s="302"/>
      <c r="M10" s="303" t="e">
        <v>#REF!</v>
      </c>
    </row>
    <row r="11" spans="1:15" x14ac:dyDescent="0.35">
      <c r="A11" s="308" t="s">
        <v>145</v>
      </c>
      <c r="B11" s="308"/>
      <c r="C11" s="308"/>
      <c r="D11" s="300">
        <v>760</v>
      </c>
      <c r="E11" s="300"/>
      <c r="F11" s="300">
        <v>254</v>
      </c>
      <c r="G11" s="308"/>
      <c r="H11" s="300">
        <v>0</v>
      </c>
      <c r="I11" s="308"/>
      <c r="J11" s="309">
        <v>1014</v>
      </c>
      <c r="K11" s="302"/>
      <c r="M11" s="303" t="e">
        <v>#REF!</v>
      </c>
    </row>
    <row r="12" spans="1:15" x14ac:dyDescent="0.35">
      <c r="A12" s="308"/>
      <c r="B12" s="308"/>
      <c r="C12" s="308"/>
      <c r="D12" s="309"/>
      <c r="E12" s="309"/>
      <c r="F12" s="309"/>
      <c r="G12" s="308"/>
      <c r="H12" s="309"/>
      <c r="I12" s="308"/>
      <c r="J12" s="309"/>
      <c r="K12" s="301"/>
      <c r="M12" s="303"/>
      <c r="O12" s="310"/>
    </row>
    <row r="13" spans="1:15" x14ac:dyDescent="0.35">
      <c r="A13" s="308" t="s">
        <v>46</v>
      </c>
      <c r="B13" s="308"/>
      <c r="C13" s="308"/>
      <c r="D13" s="300">
        <v>610</v>
      </c>
      <c r="E13" s="300"/>
      <c r="F13" s="300">
        <v>0</v>
      </c>
      <c r="G13" s="308"/>
      <c r="H13" s="300">
        <v>0</v>
      </c>
      <c r="I13" s="308"/>
      <c r="J13" s="309">
        <v>610</v>
      </c>
      <c r="K13" s="302"/>
      <c r="M13" s="303" t="e">
        <v>#REF!</v>
      </c>
      <c r="O13" s="310"/>
    </row>
    <row r="14" spans="1:15" outlineLevel="1" x14ac:dyDescent="0.35">
      <c r="A14" s="308"/>
      <c r="B14" s="308"/>
      <c r="C14" s="308"/>
      <c r="D14" s="309"/>
      <c r="E14" s="309"/>
      <c r="F14" s="309"/>
      <c r="G14" s="308"/>
      <c r="H14" s="309"/>
      <c r="I14" s="308"/>
      <c r="J14" s="309"/>
      <c r="K14" s="301"/>
      <c r="M14" s="303"/>
      <c r="O14" s="310"/>
    </row>
    <row r="15" spans="1:15" hidden="1" outlineLevel="1" x14ac:dyDescent="0.35">
      <c r="A15" s="308" t="s">
        <v>86</v>
      </c>
      <c r="B15" s="308"/>
      <c r="C15" s="308"/>
      <c r="D15" s="300">
        <v>0</v>
      </c>
      <c r="E15" s="300"/>
      <c r="F15" s="300">
        <v>0</v>
      </c>
      <c r="G15" s="308"/>
      <c r="H15" s="300">
        <v>0</v>
      </c>
      <c r="I15" s="308"/>
      <c r="J15" s="309">
        <v>0</v>
      </c>
      <c r="K15" s="302"/>
      <c r="M15" s="303" t="e">
        <v>#REF!</v>
      </c>
      <c r="O15" s="310"/>
    </row>
    <row r="16" spans="1:15" hidden="1" x14ac:dyDescent="0.35">
      <c r="A16" s="308"/>
      <c r="B16" s="308"/>
      <c r="C16" s="308"/>
      <c r="D16" s="309"/>
      <c r="E16" s="309"/>
      <c r="F16" s="309"/>
      <c r="G16" s="308"/>
      <c r="H16" s="309"/>
      <c r="I16" s="308"/>
      <c r="J16" s="309"/>
      <c r="K16" s="301"/>
      <c r="M16" s="303"/>
      <c r="O16" s="310"/>
    </row>
    <row r="17" spans="1:15" x14ac:dyDescent="0.35">
      <c r="A17" s="308" t="s">
        <v>147</v>
      </c>
      <c r="B17" s="308"/>
      <c r="C17" s="308"/>
      <c r="D17" s="300">
        <v>394</v>
      </c>
      <c r="E17" s="300"/>
      <c r="F17" s="300">
        <v>17</v>
      </c>
      <c r="G17" s="308"/>
      <c r="H17" s="300">
        <v>0</v>
      </c>
      <c r="I17" s="308"/>
      <c r="J17" s="309">
        <v>411</v>
      </c>
      <c r="K17" s="302"/>
      <c r="M17" s="303" t="e">
        <v>#REF!</v>
      </c>
    </row>
    <row r="18" spans="1:15" x14ac:dyDescent="0.35">
      <c r="A18" s="308"/>
      <c r="B18" s="308"/>
      <c r="C18" s="308"/>
      <c r="D18" s="309"/>
      <c r="E18" s="309"/>
      <c r="F18" s="309"/>
      <c r="G18" s="308"/>
      <c r="H18" s="309"/>
      <c r="I18" s="308"/>
      <c r="J18" s="309"/>
      <c r="K18" s="302"/>
      <c r="M18" s="303"/>
      <c r="O18" s="311"/>
    </row>
    <row r="19" spans="1:15" x14ac:dyDescent="0.35">
      <c r="A19" s="308" t="s">
        <v>87</v>
      </c>
      <c r="B19" s="308"/>
      <c r="C19" s="308"/>
      <c r="D19" s="300">
        <v>-14</v>
      </c>
      <c r="E19" s="300"/>
      <c r="F19" s="300">
        <v>72</v>
      </c>
      <c r="G19" s="308"/>
      <c r="H19" s="300">
        <v>0</v>
      </c>
      <c r="I19" s="308"/>
      <c r="J19" s="309">
        <v>58</v>
      </c>
      <c r="K19" s="302"/>
      <c r="M19" s="303" t="e">
        <v>#REF!</v>
      </c>
    </row>
    <row r="20" spans="1:15" x14ac:dyDescent="0.35">
      <c r="A20" s="308"/>
      <c r="B20" s="308"/>
      <c r="C20" s="308"/>
      <c r="D20" s="309"/>
      <c r="E20" s="309"/>
      <c r="F20" s="309"/>
      <c r="G20" s="308"/>
      <c r="H20" s="308"/>
      <c r="I20" s="308"/>
      <c r="J20" s="312"/>
      <c r="K20" s="302"/>
      <c r="M20" s="303"/>
    </row>
    <row r="21" spans="1:15" hidden="1" x14ac:dyDescent="0.35">
      <c r="A21" s="308" t="s">
        <v>148</v>
      </c>
      <c r="B21" s="308"/>
      <c r="C21" s="308"/>
      <c r="D21" s="300">
        <v>0</v>
      </c>
      <c r="E21" s="300"/>
      <c r="F21" s="300">
        <v>0</v>
      </c>
      <c r="G21" s="308"/>
      <c r="H21" s="300">
        <v>0</v>
      </c>
      <c r="I21" s="308"/>
      <c r="J21" s="309">
        <v>0</v>
      </c>
      <c r="K21" s="302"/>
      <c r="M21" s="303" t="e">
        <v>#REF!</v>
      </c>
    </row>
    <row r="22" spans="1:15" hidden="1" x14ac:dyDescent="0.35">
      <c r="A22" s="308"/>
      <c r="B22" s="308"/>
      <c r="C22" s="308"/>
      <c r="D22" s="309"/>
      <c r="E22" s="309"/>
      <c r="F22" s="309"/>
      <c r="G22" s="308"/>
      <c r="H22" s="309"/>
      <c r="I22" s="308"/>
      <c r="J22" s="313"/>
      <c r="K22" s="302"/>
      <c r="M22" s="303"/>
    </row>
    <row r="23" spans="1:15" x14ac:dyDescent="0.35">
      <c r="A23" s="308" t="s">
        <v>149</v>
      </c>
      <c r="B23" s="308"/>
      <c r="C23" s="308"/>
      <c r="D23" s="300">
        <v>0</v>
      </c>
      <c r="E23" s="300"/>
      <c r="F23" s="300">
        <v>60</v>
      </c>
      <c r="G23" s="308"/>
      <c r="H23" s="300">
        <v>0</v>
      </c>
      <c r="I23" s="308"/>
      <c r="J23" s="309">
        <v>60</v>
      </c>
      <c r="K23" s="302"/>
      <c r="M23" s="303" t="e">
        <v>#REF!</v>
      </c>
    </row>
    <row r="24" spans="1:15" x14ac:dyDescent="0.35">
      <c r="A24" s="308"/>
      <c r="B24" s="308"/>
      <c r="C24" s="308"/>
      <c r="D24" s="300"/>
      <c r="E24" s="300"/>
      <c r="F24" s="300"/>
      <c r="G24" s="308"/>
      <c r="H24" s="300"/>
      <c r="I24" s="308"/>
      <c r="J24" s="309"/>
      <c r="K24" s="302"/>
      <c r="M24" s="303"/>
    </row>
    <row r="25" spans="1:15" x14ac:dyDescent="0.35">
      <c r="A25" s="308" t="s">
        <v>93</v>
      </c>
      <c r="B25" s="308"/>
      <c r="C25" s="308"/>
      <c r="D25" s="300">
        <v>0</v>
      </c>
      <c r="E25" s="300"/>
      <c r="F25" s="300">
        <v>0</v>
      </c>
      <c r="G25" s="308"/>
      <c r="H25" s="300">
        <v>-7</v>
      </c>
      <c r="I25" s="308"/>
      <c r="J25" s="309">
        <v>-7</v>
      </c>
      <c r="K25" s="302"/>
      <c r="M25" s="303"/>
    </row>
    <row r="26" spans="1:15" x14ac:dyDescent="0.35">
      <c r="A26" s="308"/>
      <c r="B26" s="308"/>
      <c r="C26" s="308"/>
      <c r="D26" s="309"/>
      <c r="E26" s="309"/>
      <c r="F26" s="309"/>
      <c r="G26" s="308"/>
      <c r="H26" s="309"/>
      <c r="I26" s="308"/>
      <c r="J26" s="309"/>
      <c r="K26" s="302"/>
      <c r="M26" s="303"/>
    </row>
    <row r="27" spans="1:15" ht="15" thickBot="1" x14ac:dyDescent="0.4">
      <c r="A27" s="298" t="s">
        <v>151</v>
      </c>
      <c r="C27" s="299" t="s">
        <v>143</v>
      </c>
      <c r="D27" s="314">
        <v>5623</v>
      </c>
      <c r="E27" s="315"/>
      <c r="F27" s="314">
        <v>1844</v>
      </c>
      <c r="H27" s="314">
        <v>-118</v>
      </c>
      <c r="J27" s="314">
        <v>7349</v>
      </c>
      <c r="K27" s="302"/>
      <c r="M27" s="303" t="e">
        <v>#REF!</v>
      </c>
    </row>
    <row r="28" spans="1:15" s="317" customFormat="1" ht="15" thickTop="1" x14ac:dyDescent="0.35">
      <c r="A28" s="304" t="s">
        <v>144</v>
      </c>
      <c r="B28" s="316"/>
      <c r="C28" s="316"/>
      <c r="D28" s="304">
        <v>0.43694148729505011</v>
      </c>
      <c r="E28" s="304"/>
      <c r="F28" s="304">
        <v>0.26452445847080763</v>
      </c>
      <c r="G28" s="316"/>
      <c r="H28" s="304">
        <v>-5.9475806451612899E-3</v>
      </c>
      <c r="I28" s="316"/>
      <c r="J28" s="304">
        <v>0.37041330645161291</v>
      </c>
      <c r="K28" s="316"/>
    </row>
    <row r="29" spans="1:15" s="317" customFormat="1" x14ac:dyDescent="0.35">
      <c r="A29" s="304"/>
      <c r="B29" s="316"/>
      <c r="C29" s="316"/>
      <c r="D29" s="304"/>
      <c r="E29" s="304"/>
      <c r="F29" s="304"/>
      <c r="G29" s="316"/>
      <c r="H29" s="304"/>
      <c r="I29" s="316"/>
      <c r="J29" s="304"/>
      <c r="K29" s="316"/>
    </row>
    <row r="30" spans="1:15" s="317" customFormat="1" hidden="1" x14ac:dyDescent="0.35">
      <c r="A30" s="304"/>
      <c r="B30" s="316"/>
      <c r="C30" s="316"/>
      <c r="D30" s="304"/>
      <c r="E30" s="304"/>
      <c r="F30" s="304"/>
      <c r="G30" s="316"/>
      <c r="H30" s="304"/>
      <c r="I30" s="316"/>
      <c r="J30" s="304"/>
      <c r="K30" s="316"/>
    </row>
    <row r="31" spans="1:15" s="317" customFormat="1" hidden="1" x14ac:dyDescent="0.35">
      <c r="A31" s="304"/>
      <c r="B31" s="316"/>
      <c r="C31" s="316"/>
      <c r="D31" s="304"/>
      <c r="E31" s="304"/>
      <c r="F31" s="304"/>
      <c r="G31" s="316"/>
      <c r="H31" s="304"/>
      <c r="I31" s="316"/>
      <c r="J31" s="304"/>
      <c r="K31" s="316"/>
    </row>
    <row r="32" spans="1:15" s="317" customFormat="1" hidden="1" x14ac:dyDescent="0.35">
      <c r="A32" s="304"/>
      <c r="B32" s="316"/>
      <c r="C32" s="316"/>
      <c r="D32" s="304"/>
      <c r="E32" s="304"/>
      <c r="F32" s="304"/>
      <c r="G32" s="316"/>
      <c r="H32" s="304"/>
      <c r="I32" s="316"/>
      <c r="J32" s="304"/>
      <c r="K32" s="316"/>
    </row>
    <row r="33" spans="1:13" hidden="1" x14ac:dyDescent="0.35"/>
    <row r="34" spans="1:13" x14ac:dyDescent="0.35">
      <c r="A34" s="318" t="s">
        <v>24</v>
      </c>
    </row>
    <row r="35" spans="1:13" hidden="1" outlineLevel="1" x14ac:dyDescent="0.35">
      <c r="A35" s="298" t="s">
        <v>156</v>
      </c>
      <c r="D35" s="319">
        <v>12869</v>
      </c>
      <c r="E35" s="319"/>
      <c r="F35" s="319">
        <v>6971</v>
      </c>
      <c r="H35" s="302">
        <v>19840</v>
      </c>
      <c r="J35" s="319">
        <v>19840</v>
      </c>
      <c r="M35" s="303" t="e">
        <v>#REF!</v>
      </c>
    </row>
    <row r="36" spans="1:13" collapsed="1" x14ac:dyDescent="0.35">
      <c r="D36" s="302"/>
      <c r="E36" s="302"/>
      <c r="F36" s="302"/>
      <c r="H36" s="302"/>
      <c r="J36" s="302"/>
    </row>
  </sheetData>
  <sheetProtection algorithmName="SHA-512" hashValue="hvhcFMYYzKD/mA33k6hVuxYxcvxJtY2Kc9u9H9zQ+UxUUk1A8Fj3n/QzmIcjGtp5B757DgbPl6s7uq4Mih7xHQ==" saltValue="MhZVExQWhp3iwm1QjXge4w==" spinCount="100000" sheet="1" objects="1" scenarios="1"/>
  <mergeCells count="3">
    <mergeCell ref="A3:K3"/>
    <mergeCell ref="A4:K4"/>
    <mergeCell ref="J6:K6"/>
  </mergeCells>
  <pageMargins left="0.7" right="0.7" top="0.75" bottom="0.75" header="0.3" footer="0.3"/>
  <pageSetup scale="7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D7E2D-22EA-4E79-8381-E14CB1A52D45}">
  <sheetPr>
    <pageSetUpPr fitToPage="1"/>
  </sheetPr>
  <dimension ref="A1:O61"/>
  <sheetViews>
    <sheetView showGridLines="0" topLeftCell="A17" zoomScale="55" zoomScaleNormal="55" zoomScaleSheetLayoutView="85" workbookViewId="0">
      <selection activeCell="B5" sqref="P5"/>
    </sheetView>
  </sheetViews>
  <sheetFormatPr defaultColWidth="9.1796875" defaultRowHeight="14.5" outlineLevelRow="1" outlineLevelCol="1" x14ac:dyDescent="0.35"/>
  <cols>
    <col min="1" max="1" width="9.1796875" style="293"/>
    <col min="2" max="2" width="49.81640625" style="293" customWidth="1"/>
    <col min="3" max="3" width="9.1796875" style="293"/>
    <col min="4" max="4" width="15.6328125" style="293" customWidth="1"/>
    <col min="5" max="5" width="8.6328125" style="293" customWidth="1"/>
    <col min="6" max="6" width="15.6328125" style="293" customWidth="1"/>
    <col min="7" max="7" width="8.6328125" style="293" customWidth="1"/>
    <col min="8" max="8" width="15.6328125" style="293" customWidth="1"/>
    <col min="9" max="9" width="8.6328125" style="293" customWidth="1"/>
    <col min="10" max="10" width="15.6328125" style="293" customWidth="1"/>
    <col min="11" max="11" width="2.7265625" style="293" customWidth="1"/>
    <col min="12" max="12" width="5.81640625" style="293" customWidth="1"/>
    <col min="13" max="13" width="9.1796875" style="293" hidden="1" customWidth="1" outlineLevel="1"/>
    <col min="14" max="14" width="9.1796875" style="293" collapsed="1"/>
    <col min="15" max="16384" width="9.1796875" style="293"/>
  </cols>
  <sheetData>
    <row r="1" spans="1:15" x14ac:dyDescent="0.35">
      <c r="A1" s="293" t="s">
        <v>0</v>
      </c>
    </row>
    <row r="2" spans="1:15" x14ac:dyDescent="0.35">
      <c r="A2" s="293" t="s">
        <v>135</v>
      </c>
    </row>
    <row r="3" spans="1:15" x14ac:dyDescent="0.35">
      <c r="A3" s="363" t="s">
        <v>199</v>
      </c>
      <c r="B3" s="364"/>
      <c r="C3" s="364"/>
      <c r="D3" s="364"/>
      <c r="E3" s="364"/>
      <c r="F3" s="364"/>
      <c r="G3" s="364"/>
      <c r="H3" s="364"/>
      <c r="I3" s="364"/>
      <c r="J3" s="364"/>
      <c r="K3" s="364"/>
    </row>
    <row r="4" spans="1:15" x14ac:dyDescent="0.35">
      <c r="A4" s="364" t="s">
        <v>137</v>
      </c>
      <c r="B4" s="364"/>
      <c r="C4" s="364"/>
      <c r="D4" s="364"/>
      <c r="E4" s="364"/>
      <c r="F4" s="364"/>
      <c r="G4" s="364"/>
      <c r="H4" s="364"/>
      <c r="I4" s="364"/>
      <c r="J4" s="364"/>
      <c r="K4" s="364"/>
    </row>
    <row r="5" spans="1:15" ht="24.75" customHeight="1" x14ac:dyDescent="0.35">
      <c r="A5" s="294"/>
      <c r="B5" s="294"/>
      <c r="C5" s="294"/>
      <c r="D5" s="294"/>
      <c r="E5" s="294"/>
      <c r="F5" s="294"/>
      <c r="H5" s="294"/>
    </row>
    <row r="6" spans="1:15" x14ac:dyDescent="0.35">
      <c r="A6" s="294"/>
      <c r="B6" s="294"/>
      <c r="C6" s="294"/>
      <c r="D6" s="295" t="s">
        <v>125</v>
      </c>
      <c r="E6" s="296"/>
      <c r="F6" s="297" t="s">
        <v>138</v>
      </c>
      <c r="H6" s="297" t="s">
        <v>139</v>
      </c>
      <c r="J6" s="365" t="s">
        <v>140</v>
      </c>
      <c r="K6" s="365"/>
    </row>
    <row r="7" spans="1:15" x14ac:dyDescent="0.35">
      <c r="M7" s="298" t="s">
        <v>141</v>
      </c>
    </row>
    <row r="8" spans="1:15" x14ac:dyDescent="0.35">
      <c r="A8" s="298" t="s">
        <v>142</v>
      </c>
      <c r="C8" s="299" t="s">
        <v>143</v>
      </c>
      <c r="D8" s="300">
        <v>4365</v>
      </c>
      <c r="E8" s="300"/>
      <c r="F8" s="300">
        <v>1110</v>
      </c>
      <c r="G8" s="300"/>
      <c r="H8" s="300">
        <v>-331</v>
      </c>
      <c r="J8" s="301">
        <v>5144</v>
      </c>
      <c r="K8" s="302"/>
      <c r="M8" s="303" t="e">
        <v>#REF!</v>
      </c>
    </row>
    <row r="9" spans="1:15" s="307" customFormat="1" x14ac:dyDescent="0.35">
      <c r="A9" s="304" t="s">
        <v>144</v>
      </c>
      <c r="B9" s="305"/>
      <c r="C9" s="306"/>
      <c r="D9" s="304">
        <v>0.3277765262446497</v>
      </c>
      <c r="E9" s="304"/>
      <c r="F9" s="304">
        <v>0.16091620759640476</v>
      </c>
      <c r="G9" s="305"/>
      <c r="H9" s="304">
        <v>-1.6373979718031166E-2</v>
      </c>
      <c r="I9" s="305"/>
      <c r="J9" s="304">
        <v>0.25446450655453873</v>
      </c>
      <c r="K9" s="305"/>
      <c r="L9" s="305"/>
      <c r="M9" s="303"/>
    </row>
    <row r="10" spans="1:15" x14ac:dyDescent="0.35">
      <c r="J10" s="302"/>
      <c r="K10" s="302"/>
      <c r="M10" s="303" t="e">
        <v>#REF!</v>
      </c>
    </row>
    <row r="11" spans="1:15" x14ac:dyDescent="0.35">
      <c r="A11" s="308" t="s">
        <v>145</v>
      </c>
      <c r="B11" s="308"/>
      <c r="C11" s="308"/>
      <c r="D11" s="300">
        <v>736</v>
      </c>
      <c r="E11" s="300"/>
      <c r="F11" s="300">
        <v>259</v>
      </c>
      <c r="G11" s="308"/>
      <c r="H11" s="300">
        <v>0</v>
      </c>
      <c r="I11" s="308"/>
      <c r="J11" s="309">
        <v>995</v>
      </c>
      <c r="K11" s="302"/>
      <c r="M11" s="303" t="e">
        <v>#REF!</v>
      </c>
    </row>
    <row r="12" spans="1:15" outlineLevel="1" x14ac:dyDescent="0.35">
      <c r="A12" s="308"/>
      <c r="B12" s="308"/>
      <c r="C12" s="308"/>
      <c r="D12" s="309"/>
      <c r="E12" s="309"/>
      <c r="F12" s="309"/>
      <c r="G12" s="308"/>
      <c r="H12" s="309"/>
      <c r="I12" s="308"/>
      <c r="J12" s="309"/>
      <c r="K12" s="301"/>
      <c r="M12" s="303"/>
      <c r="O12" s="310"/>
    </row>
    <row r="13" spans="1:15" hidden="1" outlineLevel="1" x14ac:dyDescent="0.35">
      <c r="A13" s="308" t="s">
        <v>86</v>
      </c>
      <c r="B13" s="308"/>
      <c r="C13" s="308"/>
      <c r="D13" s="300">
        <v>0</v>
      </c>
      <c r="E13" s="300"/>
      <c r="F13" s="300">
        <v>0</v>
      </c>
      <c r="G13" s="308"/>
      <c r="H13" s="300">
        <v>0</v>
      </c>
      <c r="I13" s="308"/>
      <c r="J13" s="309">
        <v>0</v>
      </c>
      <c r="K13" s="302"/>
      <c r="M13" s="303" t="e">
        <v>#REF!</v>
      </c>
      <c r="O13" s="310"/>
    </row>
    <row r="14" spans="1:15" hidden="1" x14ac:dyDescent="0.35">
      <c r="A14" s="308"/>
      <c r="B14" s="308"/>
      <c r="C14" s="308"/>
      <c r="D14" s="309"/>
      <c r="E14" s="309"/>
      <c r="F14" s="309"/>
      <c r="G14" s="308"/>
      <c r="H14" s="309"/>
      <c r="I14" s="308"/>
      <c r="J14" s="309"/>
      <c r="K14" s="301"/>
      <c r="M14" s="303"/>
      <c r="O14" s="310"/>
    </row>
    <row r="15" spans="1:15" x14ac:dyDescent="0.35">
      <c r="A15" s="308" t="s">
        <v>146</v>
      </c>
      <c r="B15" s="308"/>
      <c r="C15" s="308"/>
      <c r="D15" s="309">
        <v>21</v>
      </c>
      <c r="E15" s="309"/>
      <c r="F15" s="309">
        <v>264</v>
      </c>
      <c r="G15" s="308"/>
      <c r="H15" s="309">
        <v>100</v>
      </c>
      <c r="I15" s="308"/>
      <c r="J15" s="309">
        <v>385</v>
      </c>
      <c r="K15" s="301"/>
      <c r="M15" s="303"/>
      <c r="O15" s="310"/>
    </row>
    <row r="16" spans="1:15" x14ac:dyDescent="0.35">
      <c r="A16" s="308"/>
      <c r="B16" s="308"/>
      <c r="C16" s="308"/>
      <c r="D16" s="309"/>
      <c r="E16" s="309"/>
      <c r="F16" s="309"/>
      <c r="G16" s="308"/>
      <c r="H16" s="309"/>
      <c r="I16" s="308"/>
      <c r="J16" s="309"/>
      <c r="K16" s="301"/>
      <c r="M16" s="303"/>
      <c r="O16" s="310"/>
    </row>
    <row r="17" spans="1:15" x14ac:dyDescent="0.35">
      <c r="A17" s="308" t="s">
        <v>147</v>
      </c>
      <c r="B17" s="308"/>
      <c r="C17" s="308"/>
      <c r="D17" s="300">
        <v>102</v>
      </c>
      <c r="E17" s="300"/>
      <c r="F17" s="300">
        <v>7</v>
      </c>
      <c r="G17" s="308"/>
      <c r="H17" s="300">
        <v>0</v>
      </c>
      <c r="I17" s="308"/>
      <c r="J17" s="309">
        <v>109</v>
      </c>
      <c r="K17" s="302"/>
      <c r="M17" s="303" t="e">
        <v>#REF!</v>
      </c>
    </row>
    <row r="18" spans="1:15" x14ac:dyDescent="0.35">
      <c r="A18" s="308"/>
      <c r="B18" s="308"/>
      <c r="C18" s="308"/>
      <c r="D18" s="309"/>
      <c r="E18" s="309"/>
      <c r="F18" s="309"/>
      <c r="G18" s="308"/>
      <c r="H18" s="309"/>
      <c r="I18" s="308"/>
      <c r="J18" s="309"/>
      <c r="K18" s="302"/>
      <c r="M18" s="303"/>
      <c r="O18" s="311"/>
    </row>
    <row r="19" spans="1:15" x14ac:dyDescent="0.35">
      <c r="A19" s="308" t="s">
        <v>87</v>
      </c>
      <c r="B19" s="308"/>
      <c r="C19" s="308"/>
      <c r="D19" s="300">
        <v>23</v>
      </c>
      <c r="E19" s="300"/>
      <c r="F19" s="300">
        <v>80</v>
      </c>
      <c r="G19" s="308"/>
      <c r="H19" s="300">
        <v>0</v>
      </c>
      <c r="I19" s="308"/>
      <c r="J19" s="309">
        <v>103</v>
      </c>
      <c r="K19" s="302"/>
      <c r="M19" s="303" t="e">
        <v>#REF!</v>
      </c>
    </row>
    <row r="20" spans="1:15" x14ac:dyDescent="0.35">
      <c r="A20" s="308"/>
      <c r="B20" s="308"/>
      <c r="C20" s="308"/>
      <c r="D20" s="309"/>
      <c r="E20" s="309"/>
      <c r="F20" s="309"/>
      <c r="G20" s="308"/>
      <c r="H20" s="308"/>
      <c r="I20" s="308"/>
      <c r="J20" s="312"/>
      <c r="K20" s="302"/>
      <c r="M20" s="303"/>
    </row>
    <row r="21" spans="1:15" hidden="1" x14ac:dyDescent="0.35">
      <c r="A21" s="308" t="s">
        <v>148</v>
      </c>
      <c r="B21" s="308"/>
      <c r="C21" s="308"/>
      <c r="D21" s="300">
        <v>0</v>
      </c>
      <c r="E21" s="300"/>
      <c r="F21" s="300">
        <v>0</v>
      </c>
      <c r="G21" s="308"/>
      <c r="H21" s="300">
        <v>0</v>
      </c>
      <c r="I21" s="308"/>
      <c r="J21" s="309">
        <v>0</v>
      </c>
      <c r="K21" s="302"/>
      <c r="M21" s="303" t="e">
        <v>#REF!</v>
      </c>
    </row>
    <row r="22" spans="1:15" hidden="1" x14ac:dyDescent="0.35">
      <c r="A22" s="308"/>
      <c r="B22" s="308"/>
      <c r="C22" s="308"/>
      <c r="D22" s="309"/>
      <c r="E22" s="309"/>
      <c r="F22" s="309"/>
      <c r="G22" s="308"/>
      <c r="H22" s="309"/>
      <c r="I22" s="308"/>
      <c r="J22" s="313"/>
      <c r="K22" s="302"/>
      <c r="M22" s="303"/>
    </row>
    <row r="23" spans="1:15" x14ac:dyDescent="0.35">
      <c r="A23" s="308" t="s">
        <v>149</v>
      </c>
      <c r="B23" s="308"/>
      <c r="C23" s="308"/>
      <c r="D23" s="300">
        <v>0</v>
      </c>
      <c r="E23" s="300"/>
      <c r="F23" s="300">
        <v>70</v>
      </c>
      <c r="G23" s="308"/>
      <c r="H23" s="300">
        <v>0</v>
      </c>
      <c r="I23" s="308"/>
      <c r="J23" s="309">
        <v>70</v>
      </c>
      <c r="K23" s="302"/>
      <c r="M23" s="303" t="e">
        <v>#REF!</v>
      </c>
    </row>
    <row r="24" spans="1:15" x14ac:dyDescent="0.35">
      <c r="A24" s="308"/>
      <c r="B24" s="308"/>
      <c r="C24" s="308"/>
      <c r="D24" s="300"/>
      <c r="E24" s="300"/>
      <c r="F24" s="300"/>
      <c r="G24" s="308"/>
      <c r="H24" s="300"/>
      <c r="I24" s="308"/>
      <c r="J24" s="309"/>
      <c r="K24" s="302"/>
      <c r="M24" s="303"/>
    </row>
    <row r="25" spans="1:15" x14ac:dyDescent="0.35">
      <c r="A25" s="308" t="s">
        <v>150</v>
      </c>
      <c r="B25" s="308"/>
      <c r="C25" s="308"/>
      <c r="D25" s="300">
        <v>276</v>
      </c>
      <c r="E25" s="300"/>
      <c r="F25" s="300">
        <v>0</v>
      </c>
      <c r="G25" s="308"/>
      <c r="H25" s="300">
        <v>0</v>
      </c>
      <c r="I25" s="308"/>
      <c r="J25" s="309">
        <v>276</v>
      </c>
      <c r="K25" s="302"/>
      <c r="M25" s="303"/>
    </row>
    <row r="26" spans="1:15" x14ac:dyDescent="0.35">
      <c r="A26" s="308"/>
      <c r="B26" s="308"/>
      <c r="C26" s="308"/>
      <c r="D26" s="309"/>
      <c r="E26" s="309"/>
      <c r="F26" s="309"/>
      <c r="G26" s="308"/>
      <c r="H26" s="309"/>
      <c r="I26" s="308"/>
      <c r="J26" s="309"/>
      <c r="K26" s="302"/>
      <c r="M26" s="303"/>
    </row>
    <row r="27" spans="1:15" ht="15" thickBot="1" x14ac:dyDescent="0.4">
      <c r="A27" s="298" t="s">
        <v>151</v>
      </c>
      <c r="C27" s="299" t="s">
        <v>143</v>
      </c>
      <c r="D27" s="314">
        <v>5523</v>
      </c>
      <c r="E27" s="315"/>
      <c r="F27" s="314">
        <v>1790</v>
      </c>
      <c r="H27" s="314">
        <v>-231</v>
      </c>
      <c r="J27" s="314">
        <v>7082</v>
      </c>
      <c r="K27" s="302"/>
      <c r="M27" s="303" t="e">
        <v>#REF!</v>
      </c>
    </row>
    <row r="28" spans="1:15" s="317" customFormat="1" ht="15" thickTop="1" x14ac:dyDescent="0.35">
      <c r="A28" s="304" t="s">
        <v>144</v>
      </c>
      <c r="B28" s="316"/>
      <c r="C28" s="316"/>
      <c r="D28" s="304">
        <v>0.41473304798378013</v>
      </c>
      <c r="E28" s="304"/>
      <c r="F28" s="304">
        <v>0.25949550594375181</v>
      </c>
      <c r="G28" s="316"/>
      <c r="H28" s="304">
        <v>-1.1427158050952263E-2</v>
      </c>
      <c r="I28" s="316"/>
      <c r="J28" s="304">
        <v>0.35033391046252782</v>
      </c>
      <c r="K28" s="316"/>
    </row>
    <row r="29" spans="1:15" s="317" customFormat="1" x14ac:dyDescent="0.35">
      <c r="A29" s="304"/>
      <c r="B29" s="316"/>
      <c r="C29" s="316"/>
      <c r="D29" s="304"/>
      <c r="E29" s="304"/>
      <c r="F29" s="304"/>
      <c r="G29" s="316"/>
      <c r="H29" s="304"/>
      <c r="I29" s="316"/>
      <c r="J29" s="304"/>
      <c r="K29" s="316"/>
    </row>
    <row r="30" spans="1:15" s="317" customFormat="1" hidden="1" x14ac:dyDescent="0.35">
      <c r="A30" s="304"/>
      <c r="B30" s="316"/>
      <c r="C30" s="316"/>
      <c r="D30" s="304"/>
      <c r="E30" s="304"/>
      <c r="F30" s="304"/>
      <c r="G30" s="316"/>
      <c r="H30" s="304"/>
      <c r="I30" s="316"/>
      <c r="J30" s="304"/>
      <c r="K30" s="316"/>
    </row>
    <row r="31" spans="1:15" s="317" customFormat="1" hidden="1" x14ac:dyDescent="0.35">
      <c r="A31" s="304"/>
      <c r="B31" s="316"/>
      <c r="C31" s="316"/>
      <c r="D31" s="304"/>
      <c r="E31" s="304"/>
      <c r="F31" s="304"/>
      <c r="G31" s="316"/>
      <c r="H31" s="304"/>
      <c r="I31" s="316"/>
      <c r="J31" s="304"/>
      <c r="K31" s="316"/>
    </row>
    <row r="32" spans="1:15" s="317" customFormat="1" hidden="1" x14ac:dyDescent="0.35">
      <c r="A32" s="304"/>
      <c r="B32" s="316"/>
      <c r="C32" s="316"/>
      <c r="D32" s="304"/>
      <c r="E32" s="304"/>
      <c r="F32" s="304"/>
      <c r="G32" s="316"/>
      <c r="H32" s="304"/>
      <c r="I32" s="316"/>
      <c r="J32" s="304"/>
      <c r="K32" s="316"/>
    </row>
    <row r="33" spans="1:13" hidden="1" x14ac:dyDescent="0.35"/>
    <row r="34" spans="1:13" x14ac:dyDescent="0.35">
      <c r="A34" s="318" t="s">
        <v>24</v>
      </c>
    </row>
    <row r="35" spans="1:13" hidden="1" outlineLevel="1" x14ac:dyDescent="0.35">
      <c r="A35" s="298" t="s">
        <v>157</v>
      </c>
      <c r="D35" s="319">
        <v>13317</v>
      </c>
      <c r="E35" s="319"/>
      <c r="F35" s="319">
        <v>6898</v>
      </c>
      <c r="H35" s="302">
        <v>20215</v>
      </c>
      <c r="J35" s="319">
        <v>20215</v>
      </c>
      <c r="M35" s="303" t="e">
        <v>#REF!</v>
      </c>
    </row>
    <row r="36" spans="1:13" collapsed="1" x14ac:dyDescent="0.35">
      <c r="A36" s="363" t="s">
        <v>158</v>
      </c>
      <c r="B36" s="364"/>
      <c r="C36" s="364"/>
      <c r="D36" s="364"/>
      <c r="E36" s="364"/>
      <c r="F36" s="364"/>
      <c r="G36" s="364"/>
      <c r="H36" s="364"/>
      <c r="I36" s="364"/>
      <c r="J36" s="364"/>
      <c r="K36" s="364"/>
    </row>
    <row r="37" spans="1:13" x14ac:dyDescent="0.35">
      <c r="A37" s="364" t="s">
        <v>137</v>
      </c>
      <c r="B37" s="364"/>
      <c r="C37" s="364"/>
      <c r="D37" s="364"/>
      <c r="E37" s="364"/>
      <c r="F37" s="364"/>
      <c r="G37" s="364"/>
      <c r="H37" s="364"/>
      <c r="I37" s="364"/>
      <c r="J37" s="364"/>
      <c r="K37" s="364"/>
    </row>
    <row r="38" spans="1:13" x14ac:dyDescent="0.35">
      <c r="A38" s="294"/>
      <c r="B38" s="294"/>
      <c r="C38" s="294"/>
      <c r="D38" s="294"/>
      <c r="E38" s="294"/>
      <c r="F38" s="294"/>
      <c r="H38" s="294"/>
    </row>
    <row r="39" spans="1:13" x14ac:dyDescent="0.35">
      <c r="A39" s="294"/>
      <c r="B39" s="294"/>
      <c r="C39" s="294"/>
      <c r="D39" s="295" t="s">
        <v>125</v>
      </c>
      <c r="E39" s="296"/>
      <c r="F39" s="297" t="s">
        <v>138</v>
      </c>
      <c r="H39" s="297" t="s">
        <v>139</v>
      </c>
      <c r="J39" s="365" t="s">
        <v>140</v>
      </c>
      <c r="K39" s="365"/>
    </row>
    <row r="41" spans="1:13" x14ac:dyDescent="0.35">
      <c r="A41" s="298" t="s">
        <v>142</v>
      </c>
      <c r="C41" s="299" t="s">
        <v>143</v>
      </c>
      <c r="D41" s="300">
        <v>8238</v>
      </c>
      <c r="E41" s="300"/>
      <c r="F41" s="300">
        <v>2551</v>
      </c>
      <c r="G41" s="300"/>
      <c r="H41" s="300">
        <v>-442</v>
      </c>
      <c r="J41" s="301">
        <v>10347</v>
      </c>
      <c r="K41" s="302"/>
    </row>
    <row r="42" spans="1:13" x14ac:dyDescent="0.35">
      <c r="A42" s="304" t="s">
        <v>144</v>
      </c>
      <c r="B42" s="305"/>
      <c r="C42" s="306"/>
      <c r="D42" s="304">
        <v>0.31459558542732757</v>
      </c>
      <c r="E42" s="304"/>
      <c r="F42" s="304">
        <v>0.18393539548633644</v>
      </c>
      <c r="G42" s="305"/>
      <c r="H42" s="304">
        <v>-1.1034827112720009E-2</v>
      </c>
      <c r="I42" s="305"/>
      <c r="J42" s="304">
        <v>0.25831981026089129</v>
      </c>
      <c r="K42" s="305"/>
    </row>
    <row r="43" spans="1:13" x14ac:dyDescent="0.35">
      <c r="J43" s="302"/>
      <c r="K43" s="302"/>
    </row>
    <row r="44" spans="1:13" x14ac:dyDescent="0.35">
      <c r="A44" s="308" t="s">
        <v>145</v>
      </c>
      <c r="B44" s="308"/>
      <c r="C44" s="308"/>
      <c r="D44" s="300">
        <v>1496</v>
      </c>
      <c r="E44" s="300"/>
      <c r="F44" s="300">
        <v>513</v>
      </c>
      <c r="G44" s="308"/>
      <c r="H44" s="300">
        <v>0</v>
      </c>
      <c r="I44" s="308"/>
      <c r="J44" s="309">
        <v>2009</v>
      </c>
      <c r="K44" s="302"/>
    </row>
    <row r="45" spans="1:13" x14ac:dyDescent="0.35">
      <c r="A45" s="308"/>
      <c r="B45" s="308"/>
      <c r="C45" s="308"/>
      <c r="D45" s="309"/>
      <c r="E45" s="309"/>
      <c r="F45" s="309"/>
      <c r="G45" s="308"/>
      <c r="H45" s="309"/>
      <c r="I45" s="308"/>
      <c r="J45" s="309"/>
      <c r="K45" s="301"/>
    </row>
    <row r="46" spans="1:13" x14ac:dyDescent="0.35">
      <c r="A46" s="308" t="s">
        <v>46</v>
      </c>
      <c r="B46" s="308"/>
      <c r="C46" s="308"/>
      <c r="D46" s="300">
        <v>610</v>
      </c>
      <c r="E46" s="300"/>
      <c r="F46" s="300">
        <v>0</v>
      </c>
      <c r="G46" s="308"/>
      <c r="H46" s="300">
        <v>0</v>
      </c>
      <c r="I46" s="308"/>
      <c r="J46" s="309">
        <v>610</v>
      </c>
      <c r="K46" s="302"/>
    </row>
    <row r="47" spans="1:13" x14ac:dyDescent="0.35">
      <c r="A47" s="308"/>
      <c r="B47" s="308"/>
      <c r="C47" s="308"/>
      <c r="D47" s="309"/>
      <c r="E47" s="309"/>
      <c r="F47" s="309"/>
      <c r="G47" s="308"/>
      <c r="H47" s="309"/>
      <c r="I47" s="308"/>
      <c r="J47" s="309"/>
      <c r="K47" s="301"/>
    </row>
    <row r="48" spans="1:13" x14ac:dyDescent="0.35">
      <c r="A48" s="308" t="s">
        <v>146</v>
      </c>
      <c r="B48" s="308"/>
      <c r="C48" s="308"/>
      <c r="D48" s="309">
        <v>21</v>
      </c>
      <c r="E48" s="309"/>
      <c r="F48" s="309">
        <v>264</v>
      </c>
      <c r="G48" s="308"/>
      <c r="H48" s="309">
        <v>100</v>
      </c>
      <c r="I48" s="308"/>
      <c r="J48" s="309">
        <v>385</v>
      </c>
      <c r="K48" s="301"/>
    </row>
    <row r="49" spans="1:11" x14ac:dyDescent="0.35">
      <c r="A49" s="308"/>
      <c r="B49" s="308"/>
      <c r="C49" s="308"/>
      <c r="D49" s="309"/>
      <c r="E49" s="309"/>
      <c r="F49" s="309"/>
      <c r="G49" s="308"/>
      <c r="H49" s="309"/>
      <c r="I49" s="308"/>
      <c r="J49" s="309"/>
      <c r="K49" s="301"/>
    </row>
    <row r="50" spans="1:11" x14ac:dyDescent="0.35">
      <c r="A50" s="308" t="s">
        <v>147</v>
      </c>
      <c r="B50" s="308"/>
      <c r="C50" s="308"/>
      <c r="D50" s="300">
        <v>496</v>
      </c>
      <c r="E50" s="300"/>
      <c r="F50" s="300">
        <v>24</v>
      </c>
      <c r="G50" s="308"/>
      <c r="H50" s="300">
        <v>0</v>
      </c>
      <c r="I50" s="308"/>
      <c r="J50" s="309">
        <v>520</v>
      </c>
      <c r="K50" s="302"/>
    </row>
    <row r="51" spans="1:11" x14ac:dyDescent="0.35">
      <c r="A51" s="308"/>
      <c r="B51" s="308"/>
      <c r="C51" s="308"/>
      <c r="D51" s="309"/>
      <c r="E51" s="309"/>
      <c r="F51" s="309"/>
      <c r="G51" s="308"/>
      <c r="H51" s="309"/>
      <c r="I51" s="308"/>
      <c r="J51" s="309"/>
      <c r="K51" s="302"/>
    </row>
    <row r="52" spans="1:11" x14ac:dyDescent="0.35">
      <c r="A52" s="308" t="s">
        <v>87</v>
      </c>
      <c r="B52" s="308"/>
      <c r="C52" s="308"/>
      <c r="D52" s="300">
        <v>9</v>
      </c>
      <c r="E52" s="300"/>
      <c r="F52" s="300">
        <v>152</v>
      </c>
      <c r="G52" s="308"/>
      <c r="H52" s="300">
        <v>0</v>
      </c>
      <c r="I52" s="308"/>
      <c r="J52" s="309">
        <v>161</v>
      </c>
      <c r="K52" s="302"/>
    </row>
    <row r="53" spans="1:11" x14ac:dyDescent="0.35">
      <c r="A53" s="308"/>
      <c r="B53" s="308"/>
      <c r="C53" s="308"/>
      <c r="D53" s="309"/>
      <c r="E53" s="309"/>
      <c r="F53" s="309"/>
      <c r="G53" s="308"/>
      <c r="H53" s="308"/>
      <c r="I53" s="308"/>
      <c r="J53" s="312"/>
      <c r="K53" s="302"/>
    </row>
    <row r="54" spans="1:11" x14ac:dyDescent="0.35">
      <c r="A54" s="308" t="s">
        <v>149</v>
      </c>
      <c r="B54" s="308"/>
      <c r="C54" s="308"/>
      <c r="D54" s="300">
        <v>0</v>
      </c>
      <c r="E54" s="300"/>
      <c r="F54" s="300">
        <v>130</v>
      </c>
      <c r="G54" s="308"/>
      <c r="H54" s="300">
        <v>0</v>
      </c>
      <c r="I54" s="308"/>
      <c r="J54" s="309">
        <v>130</v>
      </c>
      <c r="K54" s="302"/>
    </row>
    <row r="55" spans="1:11" x14ac:dyDescent="0.35">
      <c r="A55" s="308"/>
      <c r="B55" s="308"/>
      <c r="C55" s="308"/>
      <c r="D55" s="300"/>
      <c r="E55" s="300"/>
      <c r="F55" s="300"/>
      <c r="G55" s="308"/>
      <c r="H55" s="300"/>
      <c r="I55" s="308"/>
      <c r="J55" s="309"/>
      <c r="K55" s="302"/>
    </row>
    <row r="56" spans="1:11" x14ac:dyDescent="0.35">
      <c r="A56" s="308" t="s">
        <v>150</v>
      </c>
      <c r="B56" s="308"/>
      <c r="C56" s="308"/>
      <c r="D56" s="300">
        <v>276</v>
      </c>
      <c r="E56" s="300"/>
      <c r="F56" s="300">
        <v>0</v>
      </c>
      <c r="G56" s="308"/>
      <c r="H56" s="300">
        <v>0</v>
      </c>
      <c r="I56" s="308"/>
      <c r="J56" s="309">
        <v>276</v>
      </c>
      <c r="K56" s="302"/>
    </row>
    <row r="57" spans="1:11" x14ac:dyDescent="0.35">
      <c r="A57" s="308"/>
      <c r="B57" s="308"/>
      <c r="C57" s="308"/>
      <c r="D57" s="300"/>
      <c r="E57" s="300"/>
      <c r="F57" s="300"/>
      <c r="G57" s="308"/>
      <c r="H57" s="300"/>
      <c r="I57" s="308"/>
      <c r="J57" s="309"/>
      <c r="K57" s="302"/>
    </row>
    <row r="58" spans="1:11" x14ac:dyDescent="0.35">
      <c r="A58" s="308" t="s">
        <v>93</v>
      </c>
      <c r="B58" s="308"/>
      <c r="C58" s="308"/>
      <c r="D58" s="300">
        <v>0</v>
      </c>
      <c r="E58" s="300"/>
      <c r="F58" s="300">
        <v>0</v>
      </c>
      <c r="G58" s="308"/>
      <c r="H58" s="300">
        <v>-7</v>
      </c>
      <c r="I58" s="308"/>
      <c r="J58" s="309">
        <v>-7</v>
      </c>
      <c r="K58" s="302"/>
    </row>
    <row r="59" spans="1:11" x14ac:dyDescent="0.35">
      <c r="A59" s="308"/>
      <c r="B59" s="308"/>
      <c r="C59" s="308"/>
      <c r="D59" s="309"/>
      <c r="E59" s="309"/>
      <c r="F59" s="309"/>
      <c r="G59" s="308"/>
      <c r="H59" s="309"/>
      <c r="I59" s="308"/>
      <c r="J59" s="309"/>
      <c r="K59" s="302"/>
    </row>
    <row r="60" spans="1:11" ht="15" thickBot="1" x14ac:dyDescent="0.4">
      <c r="A60" s="298" t="s">
        <v>151</v>
      </c>
      <c r="C60" s="299" t="s">
        <v>143</v>
      </c>
      <c r="D60" s="314">
        <v>11146</v>
      </c>
      <c r="E60" s="315"/>
      <c r="F60" s="314">
        <v>3634</v>
      </c>
      <c r="H60" s="314">
        <v>-349</v>
      </c>
      <c r="J60" s="314">
        <v>14431</v>
      </c>
      <c r="K60" s="302"/>
    </row>
    <row r="61" spans="1:11" ht="15" thickTop="1" x14ac:dyDescent="0.35">
      <c r="A61" s="304" t="s">
        <v>144</v>
      </c>
      <c r="B61" s="316"/>
      <c r="C61" s="316"/>
      <c r="D61" s="304">
        <v>0.42564729244634536</v>
      </c>
      <c r="E61" s="304"/>
      <c r="F61" s="304">
        <v>0.26202321724709782</v>
      </c>
      <c r="G61" s="316"/>
      <c r="H61" s="304">
        <v>-8.7130195980526775E-3</v>
      </c>
      <c r="I61" s="316"/>
      <c r="J61" s="304">
        <v>0.36027961552864812</v>
      </c>
      <c r="K61" s="316"/>
    </row>
  </sheetData>
  <sheetProtection algorithmName="SHA-512" hashValue="CSCpaC6/P5jvFl7k9gocbMZdAiyWJ64Z/vF0Yajj6CIEo9Qp2XRlecP4oAnDPSKdybGh064+zAziqJzVl1R65g==" saltValue="cNVVyptvtERpj8moUfRn2Q==" spinCount="100000" sheet="1" objects="1" scenarios="1"/>
  <mergeCells count="6">
    <mergeCell ref="J39:K39"/>
    <mergeCell ref="A3:K3"/>
    <mergeCell ref="A4:K4"/>
    <mergeCell ref="J6:K6"/>
    <mergeCell ref="A36:K36"/>
    <mergeCell ref="A37:K37"/>
  </mergeCells>
  <pageMargins left="0.7" right="0.7" top="0.75" bottom="0.75" header="0.3" footer="0.3"/>
  <pageSetup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0748D-B54E-423D-AA32-9DA28914FDB1}">
  <sheetPr>
    <pageSetUpPr fitToPage="1"/>
  </sheetPr>
  <dimension ref="A1:O61"/>
  <sheetViews>
    <sheetView showGridLines="0" topLeftCell="A12" zoomScale="55" zoomScaleNormal="55" zoomScaleSheetLayoutView="85" workbookViewId="0">
      <selection activeCell="B5" sqref="P5"/>
    </sheetView>
  </sheetViews>
  <sheetFormatPr defaultColWidth="9.1796875" defaultRowHeight="14.5" outlineLevelRow="1" outlineLevelCol="1" x14ac:dyDescent="0.35"/>
  <cols>
    <col min="1" max="1" width="9.1796875" style="293"/>
    <col min="2" max="2" width="49.54296875" style="293" customWidth="1"/>
    <col min="3" max="3" width="9.1796875" style="293"/>
    <col min="4" max="4" width="15.6328125" style="293" customWidth="1"/>
    <col min="5" max="5" width="8.6328125" style="293" customWidth="1"/>
    <col min="6" max="6" width="15.6328125" style="293" customWidth="1"/>
    <col min="7" max="7" width="8.6328125" style="293" customWidth="1"/>
    <col min="8" max="8" width="15.6328125" style="293" customWidth="1"/>
    <col min="9" max="9" width="8.6328125" style="293" customWidth="1"/>
    <col min="10" max="10" width="15.6328125" style="293" customWidth="1"/>
    <col min="11" max="11" width="2.7265625" style="293" customWidth="1"/>
    <col min="12" max="12" width="5.81640625" style="293" customWidth="1"/>
    <col min="13" max="13" width="9.1796875" style="293" hidden="1" customWidth="1" outlineLevel="1"/>
    <col min="14" max="14" width="9.1796875" style="293" collapsed="1"/>
    <col min="15" max="16384" width="9.1796875" style="293"/>
  </cols>
  <sheetData>
    <row r="1" spans="1:15" x14ac:dyDescent="0.35">
      <c r="A1" s="293" t="s">
        <v>0</v>
      </c>
    </row>
    <row r="2" spans="1:15" x14ac:dyDescent="0.35">
      <c r="A2" s="293" t="s">
        <v>135</v>
      </c>
    </row>
    <row r="3" spans="1:15" x14ac:dyDescent="0.35">
      <c r="A3" s="363" t="s">
        <v>200</v>
      </c>
      <c r="B3" s="364"/>
      <c r="C3" s="364"/>
      <c r="D3" s="364"/>
      <c r="E3" s="364"/>
      <c r="F3" s="364"/>
      <c r="G3" s="364"/>
      <c r="H3" s="364"/>
      <c r="I3" s="364"/>
      <c r="J3" s="364"/>
      <c r="K3" s="364"/>
    </row>
    <row r="4" spans="1:15" x14ac:dyDescent="0.35">
      <c r="A4" s="364" t="s">
        <v>137</v>
      </c>
      <c r="B4" s="364"/>
      <c r="C4" s="364"/>
      <c r="D4" s="364"/>
      <c r="E4" s="364"/>
      <c r="F4" s="364"/>
      <c r="G4" s="364"/>
      <c r="H4" s="364"/>
      <c r="I4" s="364"/>
      <c r="J4" s="364"/>
      <c r="K4" s="364"/>
    </row>
    <row r="5" spans="1:15" ht="24.75" customHeight="1" x14ac:dyDescent="0.35">
      <c r="A5" s="294"/>
      <c r="B5" s="294"/>
      <c r="C5" s="294"/>
      <c r="D5" s="294"/>
      <c r="E5" s="294"/>
      <c r="F5" s="294"/>
      <c r="H5" s="294"/>
    </row>
    <row r="6" spans="1:15" x14ac:dyDescent="0.35">
      <c r="A6" s="294"/>
      <c r="B6" s="294"/>
      <c r="C6" s="294"/>
      <c r="D6" s="295" t="s">
        <v>125</v>
      </c>
      <c r="E6" s="296"/>
      <c r="F6" s="297" t="s">
        <v>138</v>
      </c>
      <c r="H6" s="297" t="s">
        <v>139</v>
      </c>
      <c r="J6" s="365" t="s">
        <v>140</v>
      </c>
      <c r="K6" s="365"/>
    </row>
    <row r="7" spans="1:15" x14ac:dyDescent="0.35">
      <c r="M7" s="298" t="s">
        <v>141</v>
      </c>
    </row>
    <row r="8" spans="1:15" x14ac:dyDescent="0.35">
      <c r="A8" s="298" t="s">
        <v>142</v>
      </c>
      <c r="C8" s="299" t="s">
        <v>143</v>
      </c>
      <c r="D8" s="300">
        <v>4186</v>
      </c>
      <c r="E8" s="300"/>
      <c r="F8" s="300">
        <v>1090</v>
      </c>
      <c r="G8" s="300"/>
      <c r="H8" s="300">
        <v>-104</v>
      </c>
      <c r="J8" s="301">
        <v>5172</v>
      </c>
      <c r="K8" s="302"/>
      <c r="M8" s="303" t="e">
        <v>#REF!</v>
      </c>
    </row>
    <row r="9" spans="1:15" s="307" customFormat="1" x14ac:dyDescent="0.35">
      <c r="A9" s="304" t="s">
        <v>144</v>
      </c>
      <c r="B9" s="305"/>
      <c r="C9" s="306"/>
      <c r="D9" s="304">
        <v>0.31678522778870893</v>
      </c>
      <c r="E9" s="304"/>
      <c r="F9" s="304">
        <v>0.16071955175464464</v>
      </c>
      <c r="G9" s="305"/>
      <c r="H9" s="304">
        <v>-5.2010402080416079E-3</v>
      </c>
      <c r="I9" s="305"/>
      <c r="J9" s="304">
        <v>0.2586517303460692</v>
      </c>
      <c r="K9" s="305"/>
      <c r="L9" s="305"/>
      <c r="M9" s="303"/>
    </row>
    <row r="10" spans="1:15" x14ac:dyDescent="0.35">
      <c r="J10" s="302"/>
      <c r="K10" s="302"/>
      <c r="M10" s="303" t="e">
        <v>#REF!</v>
      </c>
    </row>
    <row r="11" spans="1:15" x14ac:dyDescent="0.35">
      <c r="A11" s="308" t="s">
        <v>145</v>
      </c>
      <c r="B11" s="308"/>
      <c r="C11" s="308"/>
      <c r="D11" s="300">
        <v>698</v>
      </c>
      <c r="E11" s="300"/>
      <c r="F11" s="300">
        <v>260</v>
      </c>
      <c r="G11" s="308"/>
      <c r="H11" s="300">
        <v>0</v>
      </c>
      <c r="I11" s="308"/>
      <c r="J11" s="309">
        <v>958</v>
      </c>
      <c r="K11" s="302"/>
      <c r="M11" s="303" t="e">
        <v>#REF!</v>
      </c>
    </row>
    <row r="12" spans="1:15" x14ac:dyDescent="0.35">
      <c r="A12" s="308"/>
      <c r="B12" s="308"/>
      <c r="C12" s="308"/>
      <c r="D12" s="309"/>
      <c r="E12" s="309"/>
      <c r="F12" s="309"/>
      <c r="G12" s="308"/>
      <c r="H12" s="309"/>
      <c r="I12" s="308"/>
      <c r="J12" s="309"/>
      <c r="K12" s="301"/>
      <c r="M12" s="303"/>
      <c r="O12" s="310"/>
    </row>
    <row r="13" spans="1:15" hidden="1" outlineLevel="1" x14ac:dyDescent="0.35">
      <c r="A13" s="308" t="s">
        <v>86</v>
      </c>
      <c r="B13" s="308"/>
      <c r="C13" s="308"/>
      <c r="D13" s="300">
        <v>0</v>
      </c>
      <c r="E13" s="300"/>
      <c r="F13" s="300">
        <v>0</v>
      </c>
      <c r="G13" s="308"/>
      <c r="H13" s="300">
        <v>0</v>
      </c>
      <c r="I13" s="308"/>
      <c r="J13" s="309">
        <v>0</v>
      </c>
      <c r="K13" s="302"/>
      <c r="M13" s="303" t="e">
        <v>#REF!</v>
      </c>
      <c r="O13" s="310"/>
    </row>
    <row r="14" spans="1:15" hidden="1" collapsed="1" x14ac:dyDescent="0.35">
      <c r="A14" s="308"/>
      <c r="B14" s="308"/>
      <c r="C14" s="308"/>
      <c r="D14" s="309"/>
      <c r="E14" s="309"/>
      <c r="F14" s="309"/>
      <c r="G14" s="308"/>
      <c r="H14" s="309"/>
      <c r="I14" s="308"/>
      <c r="J14" s="309"/>
      <c r="K14" s="301"/>
      <c r="M14" s="303"/>
      <c r="O14" s="310"/>
    </row>
    <row r="15" spans="1:15" x14ac:dyDescent="0.35">
      <c r="A15" s="308" t="s">
        <v>146</v>
      </c>
      <c r="B15" s="308"/>
      <c r="C15" s="308"/>
      <c r="D15" s="309">
        <v>7</v>
      </c>
      <c r="E15" s="309"/>
      <c r="F15" s="309">
        <v>212</v>
      </c>
      <c r="G15" s="308"/>
      <c r="H15" s="309">
        <v>0</v>
      </c>
      <c r="I15" s="308"/>
      <c r="J15" s="309">
        <v>219</v>
      </c>
      <c r="K15" s="301"/>
      <c r="M15" s="303"/>
      <c r="O15" s="310"/>
    </row>
    <row r="16" spans="1:15" x14ac:dyDescent="0.35">
      <c r="A16" s="308"/>
      <c r="B16" s="308"/>
      <c r="C16" s="308"/>
      <c r="D16" s="309"/>
      <c r="E16" s="309"/>
      <c r="F16" s="309"/>
      <c r="G16" s="308"/>
      <c r="H16" s="309"/>
      <c r="I16" s="308"/>
      <c r="J16" s="309"/>
      <c r="K16" s="301"/>
      <c r="M16" s="303"/>
      <c r="O16" s="310"/>
    </row>
    <row r="17" spans="1:15" x14ac:dyDescent="0.35">
      <c r="A17" s="308" t="s">
        <v>147</v>
      </c>
      <c r="B17" s="308"/>
      <c r="C17" s="308"/>
      <c r="D17" s="300">
        <v>177</v>
      </c>
      <c r="E17" s="300"/>
      <c r="F17" s="300">
        <v>-13</v>
      </c>
      <c r="G17" s="308"/>
      <c r="H17" s="300">
        <v>0</v>
      </c>
      <c r="I17" s="308"/>
      <c r="J17" s="309">
        <v>164</v>
      </c>
      <c r="K17" s="302"/>
      <c r="M17" s="303" t="e">
        <v>#REF!</v>
      </c>
    </row>
    <row r="18" spans="1:15" x14ac:dyDescent="0.35">
      <c r="A18" s="308"/>
      <c r="B18" s="308"/>
      <c r="C18" s="308"/>
      <c r="D18" s="309"/>
      <c r="E18" s="309"/>
      <c r="F18" s="309"/>
      <c r="G18" s="308"/>
      <c r="H18" s="309"/>
      <c r="I18" s="308"/>
      <c r="J18" s="309"/>
      <c r="K18" s="302"/>
      <c r="M18" s="303"/>
      <c r="O18" s="311"/>
    </row>
    <row r="19" spans="1:15" x14ac:dyDescent="0.35">
      <c r="A19" s="308" t="s">
        <v>87</v>
      </c>
      <c r="B19" s="308"/>
      <c r="C19" s="308"/>
      <c r="D19" s="300">
        <v>23</v>
      </c>
      <c r="E19" s="300"/>
      <c r="F19" s="300">
        <v>69</v>
      </c>
      <c r="G19" s="308"/>
      <c r="H19" s="300">
        <v>0</v>
      </c>
      <c r="I19" s="308"/>
      <c r="J19" s="309">
        <v>92</v>
      </c>
      <c r="K19" s="302"/>
      <c r="M19" s="303" t="e">
        <v>#REF!</v>
      </c>
    </row>
    <row r="20" spans="1:15" x14ac:dyDescent="0.35">
      <c r="A20" s="308"/>
      <c r="B20" s="308"/>
      <c r="C20" s="308"/>
      <c r="D20" s="309"/>
      <c r="E20" s="309"/>
      <c r="F20" s="309"/>
      <c r="G20" s="308"/>
      <c r="H20" s="308"/>
      <c r="I20" s="308"/>
      <c r="J20" s="312"/>
      <c r="K20" s="302"/>
      <c r="M20" s="303"/>
    </row>
    <row r="21" spans="1:15" hidden="1" x14ac:dyDescent="0.35">
      <c r="A21" s="308" t="s">
        <v>148</v>
      </c>
      <c r="B21" s="308"/>
      <c r="C21" s="308"/>
      <c r="D21" s="300">
        <v>0</v>
      </c>
      <c r="E21" s="300"/>
      <c r="F21" s="300">
        <v>0</v>
      </c>
      <c r="G21" s="308"/>
      <c r="H21" s="300">
        <v>0</v>
      </c>
      <c r="I21" s="308"/>
      <c r="J21" s="309">
        <v>0</v>
      </c>
      <c r="K21" s="302"/>
      <c r="M21" s="303" t="e">
        <v>#REF!</v>
      </c>
    </row>
    <row r="22" spans="1:15" hidden="1" x14ac:dyDescent="0.35">
      <c r="A22" s="308"/>
      <c r="B22" s="308"/>
      <c r="C22" s="308"/>
      <c r="D22" s="309"/>
      <c r="E22" s="309"/>
      <c r="F22" s="309"/>
      <c r="G22" s="308"/>
      <c r="H22" s="309"/>
      <c r="I22" s="308"/>
      <c r="J22" s="313"/>
      <c r="K22" s="302"/>
      <c r="M22" s="303"/>
    </row>
    <row r="23" spans="1:15" x14ac:dyDescent="0.35">
      <c r="A23" s="308" t="s">
        <v>149</v>
      </c>
      <c r="B23" s="308"/>
      <c r="C23" s="308"/>
      <c r="D23" s="300">
        <v>0</v>
      </c>
      <c r="E23" s="300"/>
      <c r="F23" s="300">
        <v>78</v>
      </c>
      <c r="G23" s="308"/>
      <c r="H23" s="300">
        <v>0</v>
      </c>
      <c r="I23" s="308"/>
      <c r="J23" s="309">
        <v>78</v>
      </c>
      <c r="K23" s="302"/>
      <c r="M23" s="303" t="e">
        <v>#REF!</v>
      </c>
    </row>
    <row r="24" spans="1:15" x14ac:dyDescent="0.35">
      <c r="A24" s="308"/>
      <c r="B24" s="308"/>
      <c r="C24" s="308"/>
      <c r="D24" s="300"/>
      <c r="E24" s="300"/>
      <c r="F24" s="300"/>
      <c r="G24" s="308"/>
      <c r="H24" s="300"/>
      <c r="I24" s="308"/>
      <c r="J24" s="309"/>
      <c r="K24" s="302"/>
      <c r="M24" s="303"/>
    </row>
    <row r="25" spans="1:15" x14ac:dyDescent="0.35">
      <c r="A25" s="308" t="s">
        <v>150</v>
      </c>
      <c r="B25" s="308"/>
      <c r="C25" s="308"/>
      <c r="D25" s="300">
        <v>377</v>
      </c>
      <c r="E25" s="300"/>
      <c r="F25" s="300">
        <v>0</v>
      </c>
      <c r="G25" s="308"/>
      <c r="H25" s="300">
        <v>0</v>
      </c>
      <c r="I25" s="308"/>
      <c r="J25" s="309">
        <v>377</v>
      </c>
      <c r="K25" s="302"/>
      <c r="M25" s="303"/>
    </row>
    <row r="26" spans="1:15" x14ac:dyDescent="0.35">
      <c r="A26" s="308"/>
      <c r="B26" s="308"/>
      <c r="C26" s="308"/>
      <c r="D26" s="300"/>
      <c r="E26" s="300"/>
      <c r="F26" s="300"/>
      <c r="G26" s="308"/>
      <c r="H26" s="300"/>
      <c r="I26" s="308"/>
      <c r="J26" s="309"/>
      <c r="K26" s="302"/>
      <c r="M26" s="303"/>
    </row>
    <row r="27" spans="1:15" ht="15" thickBot="1" x14ac:dyDescent="0.4">
      <c r="A27" s="298" t="s">
        <v>151</v>
      </c>
      <c r="C27" s="299" t="s">
        <v>143</v>
      </c>
      <c r="D27" s="314">
        <v>5468</v>
      </c>
      <c r="E27" s="315"/>
      <c r="F27" s="314">
        <v>1696</v>
      </c>
      <c r="H27" s="314">
        <v>-104</v>
      </c>
      <c r="J27" s="314">
        <v>7060</v>
      </c>
      <c r="K27" s="302"/>
      <c r="M27" s="303" t="e">
        <v>#REF!</v>
      </c>
    </row>
    <row r="28" spans="1:15" s="317" customFormat="1" ht="15" thickTop="1" x14ac:dyDescent="0.35">
      <c r="A28" s="304" t="s">
        <v>144</v>
      </c>
      <c r="B28" s="316"/>
      <c r="C28" s="316"/>
      <c r="D28" s="304">
        <v>0.41380354169819888</v>
      </c>
      <c r="E28" s="304"/>
      <c r="F28" s="304">
        <v>0.25007372456502508</v>
      </c>
      <c r="G28" s="316"/>
      <c r="H28" s="304">
        <v>-5.2010402080416079E-3</v>
      </c>
      <c r="I28" s="316"/>
      <c r="J28" s="304">
        <v>0.35307061412282459</v>
      </c>
      <c r="K28" s="316"/>
    </row>
    <row r="29" spans="1:15" s="317" customFormat="1" x14ac:dyDescent="0.35">
      <c r="A29" s="304"/>
      <c r="B29" s="316"/>
      <c r="C29" s="316"/>
      <c r="D29" s="304"/>
      <c r="E29" s="304"/>
      <c r="F29" s="304"/>
      <c r="G29" s="316"/>
      <c r="H29" s="304"/>
      <c r="I29" s="316"/>
      <c r="J29" s="304"/>
      <c r="K29" s="316"/>
    </row>
    <row r="30" spans="1:15" s="317" customFormat="1" hidden="1" x14ac:dyDescent="0.35">
      <c r="A30" s="304"/>
      <c r="B30" s="316"/>
      <c r="C30" s="316"/>
      <c r="D30" s="304"/>
      <c r="E30" s="304"/>
      <c r="F30" s="304"/>
      <c r="G30" s="316"/>
      <c r="H30" s="304"/>
      <c r="I30" s="316"/>
      <c r="J30" s="304"/>
      <c r="K30" s="316"/>
    </row>
    <row r="31" spans="1:15" s="317" customFormat="1" hidden="1" x14ac:dyDescent="0.35">
      <c r="A31" s="304"/>
      <c r="B31" s="316"/>
      <c r="C31" s="316"/>
      <c r="D31" s="304"/>
      <c r="E31" s="304"/>
      <c r="F31" s="304"/>
      <c r="G31" s="316"/>
      <c r="H31" s="304"/>
      <c r="I31" s="316"/>
      <c r="J31" s="304"/>
      <c r="K31" s="316"/>
    </row>
    <row r="32" spans="1:15" s="317" customFormat="1" hidden="1" x14ac:dyDescent="0.35">
      <c r="A32" s="304"/>
      <c r="B32" s="316"/>
      <c r="C32" s="316"/>
      <c r="D32" s="304"/>
      <c r="E32" s="304"/>
      <c r="F32" s="304"/>
      <c r="G32" s="316"/>
      <c r="H32" s="304"/>
      <c r="I32" s="316"/>
      <c r="J32" s="304"/>
      <c r="K32" s="316"/>
    </row>
    <row r="33" spans="1:13" hidden="1" x14ac:dyDescent="0.35"/>
    <row r="34" spans="1:13" x14ac:dyDescent="0.35">
      <c r="A34" s="318" t="s">
        <v>24</v>
      </c>
    </row>
    <row r="35" spans="1:13" hidden="1" outlineLevel="1" x14ac:dyDescent="0.35">
      <c r="A35" s="298" t="s">
        <v>159</v>
      </c>
      <c r="D35" s="319">
        <v>13214</v>
      </c>
      <c r="E35" s="319"/>
      <c r="F35" s="319">
        <v>6782</v>
      </c>
      <c r="H35" s="302">
        <v>19996</v>
      </c>
      <c r="J35" s="319">
        <v>19996</v>
      </c>
      <c r="M35" s="303" t="e">
        <v>#REF!</v>
      </c>
    </row>
    <row r="36" spans="1:13" collapsed="1" x14ac:dyDescent="0.35">
      <c r="A36" s="363" t="s">
        <v>160</v>
      </c>
      <c r="B36" s="364"/>
      <c r="C36" s="364"/>
      <c r="D36" s="364"/>
      <c r="E36" s="364"/>
      <c r="F36" s="364"/>
      <c r="G36" s="364"/>
      <c r="H36" s="364"/>
      <c r="I36" s="364"/>
      <c r="J36" s="364"/>
      <c r="K36" s="364"/>
    </row>
    <row r="37" spans="1:13" x14ac:dyDescent="0.35">
      <c r="A37" s="364" t="s">
        <v>137</v>
      </c>
      <c r="B37" s="364"/>
      <c r="C37" s="364"/>
      <c r="D37" s="364"/>
      <c r="E37" s="364"/>
      <c r="F37" s="364"/>
      <c r="G37" s="364"/>
      <c r="H37" s="364"/>
      <c r="I37" s="364"/>
      <c r="J37" s="364"/>
      <c r="K37" s="364"/>
    </row>
    <row r="38" spans="1:13" x14ac:dyDescent="0.35">
      <c r="A38" s="294"/>
      <c r="B38" s="294"/>
      <c r="C38" s="294"/>
      <c r="D38" s="294"/>
      <c r="E38" s="294"/>
      <c r="F38" s="294"/>
      <c r="H38" s="294"/>
    </row>
    <row r="39" spans="1:13" x14ac:dyDescent="0.35">
      <c r="A39" s="294"/>
      <c r="B39" s="294"/>
      <c r="C39" s="294"/>
      <c r="D39" s="295" t="s">
        <v>125</v>
      </c>
      <c r="E39" s="296"/>
      <c r="F39" s="297" t="s">
        <v>138</v>
      </c>
      <c r="H39" s="297" t="s">
        <v>139</v>
      </c>
      <c r="J39" s="365" t="s">
        <v>140</v>
      </c>
      <c r="K39" s="365"/>
    </row>
    <row r="41" spans="1:13" x14ac:dyDescent="0.35">
      <c r="A41" s="298" t="s">
        <v>142</v>
      </c>
      <c r="C41" s="299" t="s">
        <v>143</v>
      </c>
      <c r="D41" s="300">
        <v>12424</v>
      </c>
      <c r="E41" s="300"/>
      <c r="F41" s="300">
        <v>3641</v>
      </c>
      <c r="G41" s="300"/>
      <c r="H41" s="300">
        <v>-546</v>
      </c>
      <c r="J41" s="301">
        <v>15519</v>
      </c>
      <c r="K41" s="302"/>
    </row>
    <row r="42" spans="1:13" x14ac:dyDescent="0.35">
      <c r="A42" s="304" t="s">
        <v>144</v>
      </c>
      <c r="B42" s="305"/>
      <c r="C42" s="306"/>
      <c r="D42" s="304">
        <v>0.31532994923857866</v>
      </c>
      <c r="E42" s="304"/>
      <c r="F42" s="304">
        <v>0.17631107452423611</v>
      </c>
      <c r="G42" s="305"/>
      <c r="H42" s="304">
        <v>-9.0922715691662079E-3</v>
      </c>
      <c r="I42" s="305"/>
      <c r="J42" s="304">
        <v>0.25843033421591649</v>
      </c>
      <c r="K42" s="305"/>
    </row>
    <row r="43" spans="1:13" x14ac:dyDescent="0.35">
      <c r="J43" s="302"/>
      <c r="K43" s="302"/>
    </row>
    <row r="44" spans="1:13" x14ac:dyDescent="0.35">
      <c r="A44" s="308" t="s">
        <v>145</v>
      </c>
      <c r="B44" s="308"/>
      <c r="C44" s="308"/>
      <c r="D44" s="300">
        <v>2194</v>
      </c>
      <c r="E44" s="300"/>
      <c r="F44" s="300">
        <v>773</v>
      </c>
      <c r="G44" s="308"/>
      <c r="H44" s="300">
        <v>0</v>
      </c>
      <c r="I44" s="308"/>
      <c r="J44" s="309">
        <v>2967</v>
      </c>
      <c r="K44" s="302"/>
    </row>
    <row r="45" spans="1:13" x14ac:dyDescent="0.35">
      <c r="A45" s="308"/>
      <c r="B45" s="308"/>
      <c r="C45" s="308"/>
      <c r="D45" s="309"/>
      <c r="E45" s="309"/>
      <c r="F45" s="309"/>
      <c r="G45" s="308"/>
      <c r="H45" s="309"/>
      <c r="I45" s="308"/>
      <c r="J45" s="309"/>
      <c r="K45" s="301"/>
    </row>
    <row r="46" spans="1:13" x14ac:dyDescent="0.35">
      <c r="A46" s="308" t="s">
        <v>46</v>
      </c>
      <c r="B46" s="308"/>
      <c r="C46" s="308"/>
      <c r="D46" s="300">
        <v>610</v>
      </c>
      <c r="E46" s="300"/>
      <c r="F46" s="300">
        <v>0</v>
      </c>
      <c r="G46" s="308"/>
      <c r="H46" s="300">
        <v>0</v>
      </c>
      <c r="I46" s="308"/>
      <c r="J46" s="309">
        <v>610</v>
      </c>
      <c r="K46" s="302"/>
    </row>
    <row r="47" spans="1:13" x14ac:dyDescent="0.35">
      <c r="A47" s="308"/>
      <c r="B47" s="308"/>
      <c r="C47" s="308"/>
      <c r="D47" s="309"/>
      <c r="E47" s="309"/>
      <c r="F47" s="309"/>
      <c r="G47" s="308"/>
      <c r="H47" s="309"/>
      <c r="I47" s="308"/>
      <c r="J47" s="309"/>
      <c r="K47" s="301"/>
    </row>
    <row r="48" spans="1:13" x14ac:dyDescent="0.35">
      <c r="A48" s="308" t="s">
        <v>146</v>
      </c>
      <c r="B48" s="308"/>
      <c r="C48" s="308"/>
      <c r="D48" s="309">
        <v>28</v>
      </c>
      <c r="E48" s="309"/>
      <c r="F48" s="309">
        <v>476</v>
      </c>
      <c r="G48" s="308"/>
      <c r="H48" s="309">
        <v>100</v>
      </c>
      <c r="I48" s="308"/>
      <c r="J48" s="309">
        <v>604</v>
      </c>
      <c r="K48" s="301"/>
    </row>
    <row r="49" spans="1:11" x14ac:dyDescent="0.35">
      <c r="A49" s="308"/>
      <c r="B49" s="308"/>
      <c r="C49" s="308"/>
      <c r="D49" s="309"/>
      <c r="E49" s="309"/>
      <c r="F49" s="309"/>
      <c r="G49" s="308"/>
      <c r="H49" s="309"/>
      <c r="I49" s="308"/>
      <c r="J49" s="309"/>
      <c r="K49" s="301"/>
    </row>
    <row r="50" spans="1:11" x14ac:dyDescent="0.35">
      <c r="A50" s="308" t="s">
        <v>147</v>
      </c>
      <c r="B50" s="308"/>
      <c r="C50" s="308"/>
      <c r="D50" s="300">
        <v>673</v>
      </c>
      <c r="E50" s="300"/>
      <c r="F50" s="300">
        <v>11</v>
      </c>
      <c r="G50" s="308"/>
      <c r="H50" s="300">
        <v>0</v>
      </c>
      <c r="I50" s="308"/>
      <c r="J50" s="309">
        <v>684</v>
      </c>
      <c r="K50" s="302"/>
    </row>
    <row r="51" spans="1:11" x14ac:dyDescent="0.35">
      <c r="A51" s="308"/>
      <c r="B51" s="308"/>
      <c r="C51" s="308"/>
      <c r="D51" s="309"/>
      <c r="E51" s="309"/>
      <c r="F51" s="309"/>
      <c r="G51" s="308"/>
      <c r="H51" s="309"/>
      <c r="I51" s="308"/>
      <c r="J51" s="309"/>
      <c r="K51" s="302"/>
    </row>
    <row r="52" spans="1:11" x14ac:dyDescent="0.35">
      <c r="A52" s="308" t="s">
        <v>87</v>
      </c>
      <c r="B52" s="308"/>
      <c r="C52" s="308"/>
      <c r="D52" s="300">
        <v>32</v>
      </c>
      <c r="E52" s="300"/>
      <c r="F52" s="300">
        <v>221</v>
      </c>
      <c r="G52" s="308"/>
      <c r="H52" s="300">
        <v>0</v>
      </c>
      <c r="I52" s="308"/>
      <c r="J52" s="309">
        <v>253</v>
      </c>
      <c r="K52" s="302"/>
    </row>
    <row r="53" spans="1:11" x14ac:dyDescent="0.35">
      <c r="A53" s="308"/>
      <c r="B53" s="308"/>
      <c r="C53" s="308"/>
      <c r="D53" s="309"/>
      <c r="E53" s="309"/>
      <c r="F53" s="309"/>
      <c r="G53" s="308"/>
      <c r="H53" s="308"/>
      <c r="I53" s="308"/>
      <c r="J53" s="312"/>
      <c r="K53" s="302"/>
    </row>
    <row r="54" spans="1:11" x14ac:dyDescent="0.35">
      <c r="A54" s="308" t="s">
        <v>149</v>
      </c>
      <c r="B54" s="308"/>
      <c r="C54" s="308"/>
      <c r="D54" s="300">
        <v>0</v>
      </c>
      <c r="E54" s="300"/>
      <c r="F54" s="300">
        <v>208</v>
      </c>
      <c r="G54" s="308"/>
      <c r="H54" s="300">
        <v>0</v>
      </c>
      <c r="I54" s="308"/>
      <c r="J54" s="309">
        <v>208</v>
      </c>
      <c r="K54" s="302"/>
    </row>
    <row r="55" spans="1:11" x14ac:dyDescent="0.35">
      <c r="A55" s="308"/>
      <c r="B55" s="308"/>
      <c r="C55" s="308"/>
      <c r="D55" s="300"/>
      <c r="E55" s="300"/>
      <c r="F55" s="300"/>
      <c r="G55" s="308"/>
      <c r="H55" s="300"/>
      <c r="I55" s="308"/>
      <c r="J55" s="309"/>
      <c r="K55" s="302"/>
    </row>
    <row r="56" spans="1:11" x14ac:dyDescent="0.35">
      <c r="A56" s="308" t="s">
        <v>150</v>
      </c>
      <c r="B56" s="308"/>
      <c r="C56" s="308"/>
      <c r="D56" s="300">
        <v>653</v>
      </c>
      <c r="E56" s="300"/>
      <c r="F56" s="300">
        <v>0</v>
      </c>
      <c r="G56" s="308"/>
      <c r="H56" s="300">
        <v>0</v>
      </c>
      <c r="I56" s="308"/>
      <c r="J56" s="309">
        <v>653</v>
      </c>
      <c r="K56" s="302"/>
    </row>
    <row r="57" spans="1:11" x14ac:dyDescent="0.35">
      <c r="A57" s="308"/>
      <c r="B57" s="308"/>
      <c r="C57" s="308"/>
      <c r="D57" s="300"/>
      <c r="E57" s="300"/>
      <c r="F57" s="300"/>
      <c r="G57" s="308"/>
      <c r="H57" s="300"/>
      <c r="I57" s="308"/>
      <c r="J57" s="309"/>
      <c r="K57" s="302"/>
    </row>
    <row r="58" spans="1:11" x14ac:dyDescent="0.35">
      <c r="A58" s="308" t="s">
        <v>93</v>
      </c>
      <c r="B58" s="308"/>
      <c r="C58" s="308"/>
      <c r="D58" s="300">
        <v>0</v>
      </c>
      <c r="E58" s="300"/>
      <c r="F58" s="300">
        <v>0</v>
      </c>
      <c r="G58" s="308"/>
      <c r="H58" s="300">
        <v>-7</v>
      </c>
      <c r="I58" s="308"/>
      <c r="J58" s="309">
        <v>-7</v>
      </c>
      <c r="K58" s="302"/>
    </row>
    <row r="59" spans="1:11" x14ac:dyDescent="0.35">
      <c r="A59" s="308"/>
      <c r="B59" s="308"/>
      <c r="C59" s="308"/>
      <c r="D59" s="309"/>
      <c r="E59" s="309"/>
      <c r="F59" s="309"/>
      <c r="G59" s="308"/>
      <c r="H59" s="309"/>
      <c r="I59" s="308"/>
      <c r="J59" s="309"/>
      <c r="K59" s="302"/>
    </row>
    <row r="60" spans="1:11" ht="15" thickBot="1" x14ac:dyDescent="0.4">
      <c r="A60" s="298" t="s">
        <v>151</v>
      </c>
      <c r="C60" s="299" t="s">
        <v>143</v>
      </c>
      <c r="D60" s="314">
        <v>16614</v>
      </c>
      <c r="E60" s="315"/>
      <c r="F60" s="314">
        <v>5330</v>
      </c>
      <c r="H60" s="314">
        <v>-453</v>
      </c>
      <c r="J60" s="314">
        <v>21491</v>
      </c>
      <c r="K60" s="302"/>
    </row>
    <row r="61" spans="1:11" ht="15" thickTop="1" x14ac:dyDescent="0.35">
      <c r="A61" s="304" t="s">
        <v>144</v>
      </c>
      <c r="B61" s="316"/>
      <c r="C61" s="316"/>
      <c r="D61" s="304">
        <v>0.4216751269035533</v>
      </c>
      <c r="E61" s="304"/>
      <c r="F61" s="304">
        <v>0.25809888141010123</v>
      </c>
      <c r="G61" s="316"/>
      <c r="H61" s="304">
        <v>-7.5435879502422937E-3</v>
      </c>
      <c r="I61" s="316"/>
      <c r="J61" s="304">
        <v>0.3578791360676758</v>
      </c>
      <c r="K61" s="316"/>
    </row>
  </sheetData>
  <sheetProtection algorithmName="SHA-512" hashValue="PC0dhcY0f7H/j6jZkqKUdzLgMd4RHKTwFL+4EyJ0yUYpK9znq6t0rp22+ibcD0ITMGwE4YqFtGmaSAlzrS0LaA==" saltValue="yuIYnWjCMayg3hfIc83AuA==" spinCount="100000" sheet="1" objects="1" scenarios="1"/>
  <mergeCells count="6">
    <mergeCell ref="J39:K39"/>
    <mergeCell ref="A3:K3"/>
    <mergeCell ref="A4:K4"/>
    <mergeCell ref="J6:K6"/>
    <mergeCell ref="A36:K36"/>
    <mergeCell ref="A37:K37"/>
  </mergeCells>
  <pageMargins left="0.7" right="0.7" top="0.75" bottom="0.75" header="0.3" footer="0.3"/>
  <pageSetup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B1F8-CD10-4A5B-8500-43458F05C2D3}">
  <sheetPr>
    <pageSetUpPr fitToPage="1"/>
  </sheetPr>
  <dimension ref="A1:O65"/>
  <sheetViews>
    <sheetView showGridLines="0" topLeftCell="A20" zoomScale="55" zoomScaleNormal="55" zoomScaleSheetLayoutView="85" workbookViewId="0">
      <selection activeCell="B5" sqref="P5"/>
    </sheetView>
  </sheetViews>
  <sheetFormatPr defaultColWidth="9.1796875" defaultRowHeight="14.5" outlineLevelRow="1" outlineLevelCol="1" x14ac:dyDescent="0.35"/>
  <cols>
    <col min="1" max="1" width="9.1796875" style="293"/>
    <col min="2" max="2" width="49.90625" style="293" customWidth="1"/>
    <col min="3" max="3" width="9.1796875" style="293"/>
    <col min="4" max="4" width="15.6328125" style="293" customWidth="1"/>
    <col min="5" max="5" width="8.6328125" style="293" customWidth="1"/>
    <col min="6" max="6" width="15.6328125" style="293" customWidth="1"/>
    <col min="7" max="7" width="8.6328125" style="293" customWidth="1"/>
    <col min="8" max="8" width="15.6328125" style="293" customWidth="1"/>
    <col min="9" max="9" width="8.6328125" style="293" customWidth="1"/>
    <col min="10" max="10" width="15.6328125" style="293" customWidth="1"/>
    <col min="11" max="11" width="2.7265625" style="293" customWidth="1"/>
    <col min="12" max="12" width="5.81640625" style="293" customWidth="1"/>
    <col min="13" max="13" width="9.1796875" style="293" hidden="1" customWidth="1" outlineLevel="1"/>
    <col min="14" max="14" width="9.1796875" style="293" collapsed="1"/>
    <col min="15" max="16384" width="9.1796875" style="293"/>
  </cols>
  <sheetData>
    <row r="1" spans="1:15" x14ac:dyDescent="0.35">
      <c r="A1" s="293" t="s">
        <v>0</v>
      </c>
    </row>
    <row r="2" spans="1:15" x14ac:dyDescent="0.35">
      <c r="A2" s="293" t="s">
        <v>135</v>
      </c>
    </row>
    <row r="3" spans="1:15" x14ac:dyDescent="0.35">
      <c r="A3" s="363" t="s">
        <v>201</v>
      </c>
      <c r="B3" s="364"/>
      <c r="C3" s="364"/>
      <c r="D3" s="364"/>
      <c r="E3" s="364"/>
      <c r="F3" s="364"/>
      <c r="G3" s="364"/>
      <c r="H3" s="364"/>
      <c r="I3" s="364"/>
      <c r="J3" s="364"/>
      <c r="K3" s="364"/>
    </row>
    <row r="4" spans="1:15" x14ac:dyDescent="0.35">
      <c r="A4" s="364" t="s">
        <v>137</v>
      </c>
      <c r="B4" s="364"/>
      <c r="C4" s="364"/>
      <c r="D4" s="364"/>
      <c r="E4" s="364"/>
      <c r="F4" s="364"/>
      <c r="G4" s="364"/>
      <c r="H4" s="364"/>
      <c r="I4" s="364"/>
      <c r="J4" s="364"/>
      <c r="K4" s="364"/>
    </row>
    <row r="5" spans="1:15" ht="24.75" customHeight="1" x14ac:dyDescent="0.35">
      <c r="A5" s="294"/>
      <c r="B5" s="294"/>
      <c r="C5" s="294"/>
      <c r="D5" s="294"/>
      <c r="E5" s="294"/>
      <c r="F5" s="294"/>
      <c r="H5" s="294"/>
    </row>
    <row r="6" spans="1:15" x14ac:dyDescent="0.35">
      <c r="A6" s="294"/>
      <c r="B6" s="294"/>
      <c r="C6" s="294"/>
      <c r="D6" s="295" t="s">
        <v>125</v>
      </c>
      <c r="E6" s="296"/>
      <c r="F6" s="297" t="s">
        <v>138</v>
      </c>
      <c r="H6" s="297" t="s">
        <v>139</v>
      </c>
      <c r="J6" s="365" t="s">
        <v>140</v>
      </c>
      <c r="K6" s="365"/>
    </row>
    <row r="7" spans="1:15" x14ac:dyDescent="0.35">
      <c r="M7" s="298" t="s">
        <v>141</v>
      </c>
    </row>
    <row r="8" spans="1:15" x14ac:dyDescent="0.35">
      <c r="A8" s="298" t="s">
        <v>142</v>
      </c>
      <c r="C8" s="299" t="s">
        <v>143</v>
      </c>
      <c r="D8" s="300">
        <v>3223</v>
      </c>
      <c r="E8" s="300"/>
      <c r="F8" s="300">
        <v>806</v>
      </c>
      <c r="G8" s="300"/>
      <c r="H8" s="300">
        <v>-189</v>
      </c>
      <c r="J8" s="301">
        <v>3840</v>
      </c>
      <c r="K8" s="302"/>
      <c r="M8" s="303" t="e">
        <v>#REF!</v>
      </c>
    </row>
    <row r="9" spans="1:15" s="307" customFormat="1" x14ac:dyDescent="0.35">
      <c r="A9" s="304" t="s">
        <v>144</v>
      </c>
      <c r="B9" s="305"/>
      <c r="C9" s="306"/>
      <c r="D9" s="304">
        <v>0.24485299703714958</v>
      </c>
      <c r="E9" s="304"/>
      <c r="F9" s="304">
        <v>0.11894923258559623</v>
      </c>
      <c r="G9" s="305"/>
      <c r="H9" s="304">
        <v>-9.4789106775665776E-3</v>
      </c>
      <c r="I9" s="305"/>
      <c r="J9" s="304">
        <v>0.19258739154420984</v>
      </c>
      <c r="K9" s="305"/>
      <c r="L9" s="305"/>
      <c r="M9" s="303"/>
    </row>
    <row r="10" spans="1:15" x14ac:dyDescent="0.35">
      <c r="J10" s="302"/>
      <c r="K10" s="302"/>
      <c r="M10" s="303" t="e">
        <v>#REF!</v>
      </c>
    </row>
    <row r="11" spans="1:15" x14ac:dyDescent="0.35">
      <c r="A11" s="308" t="s">
        <v>145</v>
      </c>
      <c r="B11" s="308"/>
      <c r="C11" s="308"/>
      <c r="D11" s="300">
        <v>717</v>
      </c>
      <c r="E11" s="300"/>
      <c r="F11" s="300">
        <v>260</v>
      </c>
      <c r="G11" s="308"/>
      <c r="H11" s="300">
        <v>0</v>
      </c>
      <c r="I11" s="308"/>
      <c r="J11" s="309">
        <v>977</v>
      </c>
      <c r="K11" s="302"/>
      <c r="M11" s="303" t="e">
        <v>#REF!</v>
      </c>
    </row>
    <row r="12" spans="1:15" x14ac:dyDescent="0.35">
      <c r="A12" s="308"/>
      <c r="B12" s="308"/>
      <c r="C12" s="308"/>
      <c r="D12" s="309"/>
      <c r="E12" s="309"/>
      <c r="F12" s="309"/>
      <c r="G12" s="308"/>
      <c r="H12" s="309"/>
      <c r="I12" s="308"/>
      <c r="J12" s="309"/>
      <c r="K12" s="301"/>
      <c r="M12" s="303"/>
      <c r="O12" s="310"/>
    </row>
    <row r="13" spans="1:15" x14ac:dyDescent="0.35">
      <c r="A13" s="308" t="s">
        <v>46</v>
      </c>
      <c r="B13" s="308"/>
      <c r="C13" s="308"/>
      <c r="D13" s="300">
        <v>173</v>
      </c>
      <c r="E13" s="300"/>
      <c r="F13" s="300">
        <v>0</v>
      </c>
      <c r="G13" s="308"/>
      <c r="H13" s="300">
        <v>0</v>
      </c>
      <c r="I13" s="308"/>
      <c r="J13" s="309">
        <v>173</v>
      </c>
      <c r="K13" s="302"/>
      <c r="M13" s="303" t="e">
        <v>#REF!</v>
      </c>
      <c r="O13" s="310"/>
    </row>
    <row r="14" spans="1:15" outlineLevel="1" x14ac:dyDescent="0.35">
      <c r="A14" s="308"/>
      <c r="B14" s="308"/>
      <c r="C14" s="308"/>
      <c r="D14" s="309"/>
      <c r="E14" s="309"/>
      <c r="F14" s="309"/>
      <c r="G14" s="308"/>
      <c r="H14" s="309"/>
      <c r="I14" s="308"/>
      <c r="J14" s="309"/>
      <c r="K14" s="301"/>
      <c r="M14" s="303"/>
      <c r="O14" s="310"/>
    </row>
    <row r="15" spans="1:15" hidden="1" outlineLevel="1" x14ac:dyDescent="0.35">
      <c r="A15" s="308" t="s">
        <v>86</v>
      </c>
      <c r="B15" s="308"/>
      <c r="C15" s="308"/>
      <c r="D15" s="300">
        <v>0</v>
      </c>
      <c r="E15" s="300"/>
      <c r="F15" s="300">
        <v>0</v>
      </c>
      <c r="G15" s="308"/>
      <c r="H15" s="300">
        <v>0</v>
      </c>
      <c r="I15" s="308"/>
      <c r="J15" s="309">
        <v>0</v>
      </c>
      <c r="K15" s="302"/>
      <c r="M15" s="303" t="e">
        <v>#REF!</v>
      </c>
      <c r="O15" s="310"/>
    </row>
    <row r="16" spans="1:15" hidden="1" x14ac:dyDescent="0.35">
      <c r="A16" s="308"/>
      <c r="B16" s="308"/>
      <c r="C16" s="308"/>
      <c r="D16" s="309"/>
      <c r="E16" s="309"/>
      <c r="F16" s="309"/>
      <c r="G16" s="308"/>
      <c r="H16" s="309"/>
      <c r="I16" s="308"/>
      <c r="J16" s="309"/>
      <c r="K16" s="301"/>
      <c r="M16" s="303"/>
      <c r="O16" s="310"/>
    </row>
    <row r="17" spans="1:15" x14ac:dyDescent="0.35">
      <c r="A17" s="308" t="s">
        <v>146</v>
      </c>
      <c r="B17" s="308"/>
      <c r="C17" s="308"/>
      <c r="D17" s="309">
        <v>76</v>
      </c>
      <c r="E17" s="309"/>
      <c r="F17" s="309">
        <v>136</v>
      </c>
      <c r="G17" s="308"/>
      <c r="H17" s="309">
        <v>50</v>
      </c>
      <c r="I17" s="308"/>
      <c r="J17" s="309">
        <v>262</v>
      </c>
      <c r="K17" s="301"/>
      <c r="M17" s="303"/>
      <c r="O17" s="310"/>
    </row>
    <row r="18" spans="1:15" x14ac:dyDescent="0.35">
      <c r="A18" s="308"/>
      <c r="B18" s="308"/>
      <c r="C18" s="308"/>
      <c r="D18" s="309"/>
      <c r="E18" s="309"/>
      <c r="F18" s="309"/>
      <c r="G18" s="308"/>
      <c r="H18" s="309"/>
      <c r="I18" s="308"/>
      <c r="J18" s="309"/>
      <c r="K18" s="301"/>
      <c r="M18" s="303"/>
      <c r="O18" s="310"/>
    </row>
    <row r="19" spans="1:15" x14ac:dyDescent="0.35">
      <c r="A19" s="308" t="s">
        <v>147</v>
      </c>
      <c r="B19" s="308"/>
      <c r="C19" s="308"/>
      <c r="D19" s="300">
        <v>23</v>
      </c>
      <c r="E19" s="300"/>
      <c r="F19" s="300">
        <v>-17</v>
      </c>
      <c r="G19" s="308"/>
      <c r="H19" s="300">
        <v>0</v>
      </c>
      <c r="I19" s="308"/>
      <c r="J19" s="309">
        <v>6</v>
      </c>
      <c r="K19" s="302"/>
      <c r="M19" s="303" t="e">
        <v>#REF!</v>
      </c>
    </row>
    <row r="20" spans="1:15" x14ac:dyDescent="0.35">
      <c r="A20" s="308"/>
      <c r="B20" s="308"/>
      <c r="C20" s="308"/>
      <c r="D20" s="309"/>
      <c r="E20" s="309"/>
      <c r="F20" s="309"/>
      <c r="G20" s="308"/>
      <c r="H20" s="309"/>
      <c r="I20" s="308"/>
      <c r="J20" s="309"/>
      <c r="K20" s="302"/>
      <c r="M20" s="303"/>
      <c r="O20" s="311"/>
    </row>
    <row r="21" spans="1:15" x14ac:dyDescent="0.35">
      <c r="A21" s="308" t="s">
        <v>87</v>
      </c>
      <c r="B21" s="308"/>
      <c r="C21" s="308"/>
      <c r="D21" s="300">
        <v>31</v>
      </c>
      <c r="E21" s="300"/>
      <c r="F21" s="300">
        <v>88</v>
      </c>
      <c r="G21" s="308"/>
      <c r="H21" s="300">
        <v>0</v>
      </c>
      <c r="I21" s="308"/>
      <c r="J21" s="309">
        <v>119</v>
      </c>
      <c r="K21" s="302"/>
      <c r="M21" s="303" t="e">
        <v>#REF!</v>
      </c>
    </row>
    <row r="22" spans="1:15" x14ac:dyDescent="0.35">
      <c r="A22" s="308"/>
      <c r="B22" s="308"/>
      <c r="C22" s="308"/>
      <c r="D22" s="309"/>
      <c r="E22" s="309"/>
      <c r="F22" s="309"/>
      <c r="G22" s="308"/>
      <c r="H22" s="308"/>
      <c r="I22" s="308"/>
      <c r="J22" s="312"/>
      <c r="K22" s="302"/>
      <c r="M22" s="303"/>
    </row>
    <row r="23" spans="1:15" x14ac:dyDescent="0.35">
      <c r="A23" s="308" t="s">
        <v>148</v>
      </c>
      <c r="B23" s="308"/>
      <c r="C23" s="308"/>
      <c r="D23" s="300">
        <v>-104</v>
      </c>
      <c r="E23" s="300"/>
      <c r="F23" s="300">
        <v>300</v>
      </c>
      <c r="G23" s="308"/>
      <c r="H23" s="300">
        <v>0</v>
      </c>
      <c r="I23" s="308"/>
      <c r="J23" s="309">
        <v>196</v>
      </c>
      <c r="K23" s="302"/>
      <c r="M23" s="303" t="e">
        <v>#REF!</v>
      </c>
    </row>
    <row r="24" spans="1:15" x14ac:dyDescent="0.35">
      <c r="A24" s="308"/>
      <c r="B24" s="308"/>
      <c r="C24" s="308"/>
      <c r="D24" s="309"/>
      <c r="E24" s="309"/>
      <c r="F24" s="309"/>
      <c r="G24" s="308"/>
      <c r="H24" s="309"/>
      <c r="I24" s="308"/>
      <c r="J24" s="313"/>
      <c r="K24" s="302"/>
      <c r="M24" s="303"/>
    </row>
    <row r="25" spans="1:15" x14ac:dyDescent="0.35">
      <c r="A25" s="308" t="s">
        <v>149</v>
      </c>
      <c r="B25" s="308"/>
      <c r="C25" s="308"/>
      <c r="D25" s="300">
        <v>0</v>
      </c>
      <c r="E25" s="300"/>
      <c r="F25" s="300">
        <v>88</v>
      </c>
      <c r="G25" s="308"/>
      <c r="H25" s="300">
        <v>0</v>
      </c>
      <c r="I25" s="308"/>
      <c r="J25" s="309">
        <v>88</v>
      </c>
      <c r="K25" s="302"/>
      <c r="M25" s="303" t="e">
        <v>#REF!</v>
      </c>
    </row>
    <row r="26" spans="1:15" x14ac:dyDescent="0.35">
      <c r="A26" s="308"/>
      <c r="B26" s="308"/>
      <c r="C26" s="308"/>
      <c r="D26" s="300"/>
      <c r="E26" s="300"/>
      <c r="F26" s="300"/>
      <c r="G26" s="308"/>
      <c r="H26" s="300"/>
      <c r="I26" s="308"/>
      <c r="J26" s="309"/>
      <c r="K26" s="302"/>
      <c r="M26" s="303"/>
    </row>
    <row r="27" spans="1:15" x14ac:dyDescent="0.35">
      <c r="A27" s="308" t="s">
        <v>150</v>
      </c>
      <c r="B27" s="308"/>
      <c r="C27" s="308"/>
      <c r="D27" s="300">
        <v>821</v>
      </c>
      <c r="E27" s="300"/>
      <c r="F27" s="300">
        <v>0</v>
      </c>
      <c r="G27" s="308"/>
      <c r="H27" s="300">
        <v>0</v>
      </c>
      <c r="I27" s="308"/>
      <c r="J27" s="309">
        <v>821</v>
      </c>
      <c r="K27" s="302"/>
      <c r="M27" s="303"/>
    </row>
    <row r="28" spans="1:15" x14ac:dyDescent="0.35">
      <c r="A28" s="308"/>
      <c r="B28" s="308"/>
      <c r="C28" s="308"/>
      <c r="D28" s="309"/>
      <c r="E28" s="309"/>
      <c r="F28" s="309"/>
      <c r="G28" s="308"/>
      <c r="H28" s="309"/>
      <c r="I28" s="308"/>
      <c r="J28" s="309"/>
      <c r="K28" s="302"/>
      <c r="M28" s="303"/>
    </row>
    <row r="29" spans="1:15" ht="15" thickBot="1" x14ac:dyDescent="0.4">
      <c r="A29" s="298" t="s">
        <v>151</v>
      </c>
      <c r="C29" s="299" t="s">
        <v>143</v>
      </c>
      <c r="D29" s="314">
        <v>4960</v>
      </c>
      <c r="E29" s="315"/>
      <c r="F29" s="314">
        <v>1661</v>
      </c>
      <c r="H29" s="314">
        <v>-139</v>
      </c>
      <c r="J29" s="314">
        <v>6482</v>
      </c>
      <c r="K29" s="302"/>
      <c r="M29" s="303" t="e">
        <v>#REF!</v>
      </c>
    </row>
    <row r="30" spans="1:15" s="317" customFormat="1" ht="15" thickTop="1" x14ac:dyDescent="0.35">
      <c r="A30" s="304" t="s">
        <v>144</v>
      </c>
      <c r="B30" s="316"/>
      <c r="C30" s="316"/>
      <c r="D30" s="304">
        <v>0.37681379624705613</v>
      </c>
      <c r="E30" s="304"/>
      <c r="F30" s="304">
        <v>0.24512987012987014</v>
      </c>
      <c r="G30" s="316"/>
      <c r="H30" s="304">
        <v>-6.9712623501680124E-3</v>
      </c>
      <c r="I30" s="316"/>
      <c r="J30" s="304">
        <v>0.32509152916395007</v>
      </c>
      <c r="K30" s="316"/>
    </row>
    <row r="31" spans="1:15" s="317" customFormat="1" x14ac:dyDescent="0.35">
      <c r="A31" s="304"/>
      <c r="B31" s="316"/>
      <c r="C31" s="316"/>
      <c r="D31" s="304"/>
      <c r="E31" s="304"/>
      <c r="F31" s="304"/>
      <c r="G31" s="316"/>
      <c r="H31" s="304"/>
      <c r="I31" s="316"/>
      <c r="J31" s="304"/>
      <c r="K31" s="316"/>
    </row>
    <row r="32" spans="1:15" s="317" customFormat="1" hidden="1" x14ac:dyDescent="0.35">
      <c r="A32" s="304"/>
      <c r="B32" s="316"/>
      <c r="C32" s="316"/>
      <c r="D32" s="304"/>
      <c r="E32" s="304"/>
      <c r="F32" s="304"/>
      <c r="G32" s="316"/>
      <c r="H32" s="304"/>
      <c r="I32" s="316"/>
      <c r="J32" s="304"/>
      <c r="K32" s="316"/>
    </row>
    <row r="33" spans="1:13" s="317" customFormat="1" hidden="1" x14ac:dyDescent="0.35">
      <c r="A33" s="304"/>
      <c r="B33" s="316"/>
      <c r="C33" s="316"/>
      <c r="D33" s="304"/>
      <c r="E33" s="304"/>
      <c r="F33" s="304"/>
      <c r="G33" s="316"/>
      <c r="H33" s="304"/>
      <c r="I33" s="316"/>
      <c r="J33" s="304"/>
      <c r="K33" s="316"/>
    </row>
    <row r="34" spans="1:13" s="317" customFormat="1" hidden="1" x14ac:dyDescent="0.35">
      <c r="A34" s="304"/>
      <c r="B34" s="316"/>
      <c r="C34" s="316"/>
      <c r="D34" s="304"/>
      <c r="E34" s="304"/>
      <c r="F34" s="304"/>
      <c r="G34" s="316"/>
      <c r="H34" s="304"/>
      <c r="I34" s="316"/>
      <c r="J34" s="304"/>
      <c r="K34" s="316"/>
    </row>
    <row r="35" spans="1:13" hidden="1" x14ac:dyDescent="0.35"/>
    <row r="36" spans="1:13" x14ac:dyDescent="0.35">
      <c r="A36" s="318" t="s">
        <v>24</v>
      </c>
    </row>
    <row r="37" spans="1:13" hidden="1" outlineLevel="1" x14ac:dyDescent="0.35">
      <c r="A37" s="298" t="s">
        <v>161</v>
      </c>
      <c r="D37" s="319">
        <v>13163</v>
      </c>
      <c r="E37" s="319"/>
      <c r="F37" s="319">
        <v>6776</v>
      </c>
      <c r="H37" s="302">
        <v>19939</v>
      </c>
      <c r="J37" s="319">
        <v>19939</v>
      </c>
      <c r="M37" s="303" t="e">
        <v>#REF!</v>
      </c>
    </row>
    <row r="38" spans="1:13" collapsed="1" x14ac:dyDescent="0.35">
      <c r="A38" s="363" t="s">
        <v>162</v>
      </c>
      <c r="B38" s="364"/>
      <c r="C38" s="364"/>
      <c r="D38" s="364"/>
      <c r="E38" s="364"/>
      <c r="F38" s="364"/>
      <c r="G38" s="364"/>
      <c r="H38" s="364"/>
      <c r="I38" s="364"/>
      <c r="J38" s="364"/>
      <c r="K38" s="364"/>
    </row>
    <row r="39" spans="1:13" x14ac:dyDescent="0.35">
      <c r="A39" s="364" t="s">
        <v>137</v>
      </c>
      <c r="B39" s="364"/>
      <c r="C39" s="364"/>
      <c r="D39" s="364"/>
      <c r="E39" s="364"/>
      <c r="F39" s="364"/>
      <c r="G39" s="364"/>
      <c r="H39" s="364"/>
      <c r="I39" s="364"/>
      <c r="J39" s="364"/>
      <c r="K39" s="364"/>
    </row>
    <row r="40" spans="1:13" x14ac:dyDescent="0.35">
      <c r="A40" s="294"/>
      <c r="B40" s="294"/>
      <c r="C40" s="294"/>
      <c r="D40" s="294"/>
      <c r="E40" s="294"/>
      <c r="F40" s="294"/>
      <c r="H40" s="294"/>
    </row>
    <row r="41" spans="1:13" x14ac:dyDescent="0.35">
      <c r="A41" s="294"/>
      <c r="B41" s="294"/>
      <c r="C41" s="294"/>
      <c r="D41" s="295" t="s">
        <v>125</v>
      </c>
      <c r="E41" s="296"/>
      <c r="F41" s="297" t="s">
        <v>138</v>
      </c>
      <c r="H41" s="297" t="s">
        <v>139</v>
      </c>
      <c r="J41" s="365" t="s">
        <v>140</v>
      </c>
      <c r="K41" s="365"/>
    </row>
    <row r="43" spans="1:13" x14ac:dyDescent="0.35">
      <c r="A43" s="298" t="s">
        <v>163</v>
      </c>
      <c r="C43" s="299" t="s">
        <v>143</v>
      </c>
      <c r="D43" s="300">
        <v>15647</v>
      </c>
      <c r="E43" s="300"/>
      <c r="F43" s="300">
        <v>4447</v>
      </c>
      <c r="G43" s="300"/>
      <c r="H43" s="300">
        <v>-735</v>
      </c>
      <c r="J43" s="301">
        <v>19359</v>
      </c>
      <c r="K43" s="302"/>
    </row>
    <row r="44" spans="1:13" x14ac:dyDescent="0.35">
      <c r="A44" s="304" t="s">
        <v>144</v>
      </c>
      <c r="B44" s="305"/>
      <c r="C44" s="306"/>
      <c r="D44" s="304">
        <v>0.29768087818427413</v>
      </c>
      <c r="E44" s="304"/>
      <c r="F44" s="304">
        <v>0.16213949757538193</v>
      </c>
      <c r="G44" s="305"/>
      <c r="H44" s="304">
        <v>-9.1886485810726334E-3</v>
      </c>
      <c r="I44" s="305"/>
      <c r="J44" s="304">
        <v>0.24201775221902738</v>
      </c>
      <c r="K44" s="305"/>
    </row>
    <row r="45" spans="1:13" x14ac:dyDescent="0.35">
      <c r="J45" s="302"/>
      <c r="K45" s="302"/>
    </row>
    <row r="46" spans="1:13" x14ac:dyDescent="0.35">
      <c r="A46" s="308" t="s">
        <v>145</v>
      </c>
      <c r="B46" s="308"/>
      <c r="C46" s="308"/>
      <c r="D46" s="300">
        <v>2911</v>
      </c>
      <c r="E46" s="300"/>
      <c r="F46" s="300">
        <v>1033</v>
      </c>
      <c r="G46" s="308"/>
      <c r="H46" s="300">
        <v>0</v>
      </c>
      <c r="I46" s="308"/>
      <c r="J46" s="309">
        <v>3944</v>
      </c>
      <c r="K46" s="302"/>
    </row>
    <row r="47" spans="1:13" x14ac:dyDescent="0.35">
      <c r="A47" s="308"/>
      <c r="B47" s="308"/>
      <c r="C47" s="308"/>
      <c r="D47" s="309"/>
      <c r="E47" s="309"/>
      <c r="F47" s="309"/>
      <c r="G47" s="308"/>
      <c r="H47" s="309"/>
      <c r="I47" s="308"/>
      <c r="J47" s="309"/>
      <c r="K47" s="301"/>
    </row>
    <row r="48" spans="1:13" x14ac:dyDescent="0.35">
      <c r="A48" s="308" t="s">
        <v>46</v>
      </c>
      <c r="B48" s="308"/>
      <c r="C48" s="308"/>
      <c r="D48" s="300">
        <v>783</v>
      </c>
      <c r="E48" s="300"/>
      <c r="F48" s="300">
        <v>0</v>
      </c>
      <c r="G48" s="308"/>
      <c r="H48" s="300">
        <v>0</v>
      </c>
      <c r="I48" s="308"/>
      <c r="J48" s="309">
        <v>783</v>
      </c>
      <c r="K48" s="302"/>
    </row>
    <row r="49" spans="1:11" x14ac:dyDescent="0.35">
      <c r="A49" s="308"/>
      <c r="B49" s="308"/>
      <c r="C49" s="308"/>
      <c r="D49" s="309"/>
      <c r="E49" s="309"/>
      <c r="F49" s="309"/>
      <c r="G49" s="308"/>
      <c r="H49" s="309"/>
      <c r="I49" s="308"/>
      <c r="J49" s="309"/>
      <c r="K49" s="301"/>
    </row>
    <row r="50" spans="1:11" x14ac:dyDescent="0.35">
      <c r="A50" s="308" t="s">
        <v>146</v>
      </c>
      <c r="B50" s="308"/>
      <c r="C50" s="308"/>
      <c r="D50" s="309">
        <v>104</v>
      </c>
      <c r="E50" s="309"/>
      <c r="F50" s="309">
        <v>612</v>
      </c>
      <c r="G50" s="308"/>
      <c r="H50" s="309">
        <v>150</v>
      </c>
      <c r="I50" s="308"/>
      <c r="J50" s="309">
        <v>866</v>
      </c>
      <c r="K50" s="301"/>
    </row>
    <row r="51" spans="1:11" x14ac:dyDescent="0.35">
      <c r="A51" s="308"/>
      <c r="B51" s="308"/>
      <c r="C51" s="308"/>
      <c r="D51" s="309"/>
      <c r="E51" s="309"/>
      <c r="F51" s="309"/>
      <c r="G51" s="308"/>
      <c r="H51" s="309"/>
      <c r="I51" s="308"/>
      <c r="J51" s="309"/>
      <c r="K51" s="301"/>
    </row>
    <row r="52" spans="1:11" x14ac:dyDescent="0.35">
      <c r="A52" s="308" t="s">
        <v>147</v>
      </c>
      <c r="B52" s="308"/>
      <c r="C52" s="308"/>
      <c r="D52" s="300">
        <v>696</v>
      </c>
      <c r="E52" s="300"/>
      <c r="F52" s="300">
        <v>-6</v>
      </c>
      <c r="G52" s="308"/>
      <c r="H52" s="300">
        <v>0</v>
      </c>
      <c r="I52" s="308"/>
      <c r="J52" s="309">
        <v>690</v>
      </c>
      <c r="K52" s="302"/>
    </row>
    <row r="53" spans="1:11" x14ac:dyDescent="0.35">
      <c r="A53" s="308"/>
      <c r="B53" s="308"/>
      <c r="C53" s="308"/>
      <c r="D53" s="309"/>
      <c r="E53" s="309"/>
      <c r="F53" s="309"/>
      <c r="G53" s="308"/>
      <c r="H53" s="309"/>
      <c r="I53" s="308"/>
      <c r="J53" s="309"/>
      <c r="K53" s="302"/>
    </row>
    <row r="54" spans="1:11" x14ac:dyDescent="0.35">
      <c r="A54" s="308" t="s">
        <v>87</v>
      </c>
      <c r="B54" s="308"/>
      <c r="C54" s="308"/>
      <c r="D54" s="300">
        <v>63</v>
      </c>
      <c r="E54" s="300"/>
      <c r="F54" s="300">
        <v>309</v>
      </c>
      <c r="G54" s="308"/>
      <c r="H54" s="300">
        <v>0</v>
      </c>
      <c r="I54" s="308"/>
      <c r="J54" s="309">
        <v>372</v>
      </c>
      <c r="K54" s="302"/>
    </row>
    <row r="55" spans="1:11" x14ac:dyDescent="0.35">
      <c r="A55" s="308"/>
      <c r="B55" s="308"/>
      <c r="C55" s="308"/>
      <c r="D55" s="309"/>
      <c r="E55" s="309"/>
      <c r="F55" s="309"/>
      <c r="G55" s="308"/>
      <c r="H55" s="308"/>
      <c r="I55" s="308"/>
      <c r="J55" s="312"/>
      <c r="K55" s="302"/>
    </row>
    <row r="56" spans="1:11" x14ac:dyDescent="0.35">
      <c r="A56" s="308" t="s">
        <v>148</v>
      </c>
      <c r="B56" s="308"/>
      <c r="C56" s="308"/>
      <c r="D56" s="300">
        <v>-104</v>
      </c>
      <c r="E56" s="300"/>
      <c r="F56" s="300">
        <v>300</v>
      </c>
      <c r="G56" s="308"/>
      <c r="H56" s="300">
        <v>0</v>
      </c>
      <c r="I56" s="308"/>
      <c r="J56" s="309">
        <v>196</v>
      </c>
      <c r="K56" s="302"/>
    </row>
    <row r="57" spans="1:11" x14ac:dyDescent="0.35">
      <c r="A57" s="308"/>
      <c r="B57" s="308"/>
      <c r="C57" s="308"/>
      <c r="D57" s="309"/>
      <c r="E57" s="309"/>
      <c r="F57" s="309"/>
      <c r="G57" s="308"/>
      <c r="H57" s="309"/>
      <c r="I57" s="308"/>
      <c r="J57" s="313"/>
      <c r="K57" s="302"/>
    </row>
    <row r="58" spans="1:11" x14ac:dyDescent="0.35">
      <c r="A58" s="308" t="s">
        <v>149</v>
      </c>
      <c r="B58" s="308"/>
      <c r="C58" s="308"/>
      <c r="D58" s="300">
        <v>0</v>
      </c>
      <c r="E58" s="300"/>
      <c r="F58" s="300">
        <v>296</v>
      </c>
      <c r="G58" s="308"/>
      <c r="H58" s="300">
        <v>0</v>
      </c>
      <c r="I58" s="308"/>
      <c r="J58" s="309">
        <v>296</v>
      </c>
      <c r="K58" s="302"/>
    </row>
    <row r="59" spans="1:11" x14ac:dyDescent="0.35">
      <c r="A59" s="308"/>
      <c r="B59" s="308"/>
      <c r="C59" s="308"/>
      <c r="D59" s="300"/>
      <c r="E59" s="300"/>
      <c r="F59" s="300"/>
      <c r="G59" s="308"/>
      <c r="H59" s="300"/>
      <c r="I59" s="308"/>
      <c r="J59" s="309"/>
      <c r="K59" s="302"/>
    </row>
    <row r="60" spans="1:11" x14ac:dyDescent="0.35">
      <c r="A60" s="308" t="s">
        <v>150</v>
      </c>
      <c r="B60" s="308"/>
      <c r="C60" s="308"/>
      <c r="D60" s="300">
        <v>1474</v>
      </c>
      <c r="E60" s="300"/>
      <c r="F60" s="300">
        <v>0</v>
      </c>
      <c r="G60" s="308"/>
      <c r="H60" s="300">
        <v>0</v>
      </c>
      <c r="I60" s="308"/>
      <c r="J60" s="309">
        <v>1474</v>
      </c>
      <c r="K60" s="302"/>
    </row>
    <row r="61" spans="1:11" x14ac:dyDescent="0.35">
      <c r="A61" s="308"/>
      <c r="B61" s="308"/>
      <c r="C61" s="308"/>
      <c r="D61" s="300"/>
      <c r="E61" s="300"/>
      <c r="F61" s="300"/>
      <c r="G61" s="308"/>
      <c r="H61" s="300"/>
      <c r="I61" s="308"/>
      <c r="J61" s="309"/>
      <c r="K61" s="302"/>
    </row>
    <row r="62" spans="1:11" x14ac:dyDescent="0.35">
      <c r="A62" s="308" t="s">
        <v>93</v>
      </c>
      <c r="B62" s="308"/>
      <c r="C62" s="308"/>
      <c r="D62" s="300">
        <v>0</v>
      </c>
      <c r="E62" s="300"/>
      <c r="F62" s="300">
        <v>0</v>
      </c>
      <c r="G62" s="308"/>
      <c r="H62" s="300">
        <v>-7</v>
      </c>
      <c r="I62" s="308"/>
      <c r="J62" s="309">
        <v>-7</v>
      </c>
      <c r="K62" s="302"/>
    </row>
    <row r="63" spans="1:11" x14ac:dyDescent="0.35">
      <c r="A63" s="308"/>
      <c r="B63" s="308"/>
      <c r="C63" s="308"/>
      <c r="D63" s="309"/>
      <c r="E63" s="309"/>
      <c r="F63" s="309"/>
      <c r="G63" s="308"/>
      <c r="H63" s="309"/>
      <c r="I63" s="308"/>
      <c r="J63" s="309"/>
      <c r="K63" s="302"/>
    </row>
    <row r="64" spans="1:11" ht="15" thickBot="1" x14ac:dyDescent="0.4">
      <c r="A64" s="298" t="s">
        <v>151</v>
      </c>
      <c r="C64" s="299" t="s">
        <v>143</v>
      </c>
      <c r="D64" s="314">
        <v>21574</v>
      </c>
      <c r="E64" s="315"/>
      <c r="F64" s="314">
        <v>6991</v>
      </c>
      <c r="H64" s="314">
        <v>-592</v>
      </c>
      <c r="J64" s="314">
        <v>27973</v>
      </c>
      <c r="K64" s="302"/>
    </row>
    <row r="65" spans="1:11" ht="15" thickTop="1" x14ac:dyDescent="0.35">
      <c r="A65" s="304" t="s">
        <v>144</v>
      </c>
      <c r="B65" s="316"/>
      <c r="C65" s="316"/>
      <c r="D65" s="304">
        <v>0.41044080436809161</v>
      </c>
      <c r="E65" s="304"/>
      <c r="F65" s="304">
        <v>0.2548948116819193</v>
      </c>
      <c r="G65" s="316"/>
      <c r="H65" s="304">
        <v>-7.4009251156394546E-3</v>
      </c>
      <c r="I65" s="316"/>
      <c r="J65" s="304">
        <v>0.34970621327665957</v>
      </c>
      <c r="K65" s="316"/>
    </row>
  </sheetData>
  <sheetProtection algorithmName="SHA-512" hashValue="jnSrLQesH3pMcV9DymfwgY7KZ/YVKTg84MrnkSsx6dmIinxVC/7FiX5EYa5YKEkt0N5uwG/4bfaNX222aZfzbg==" saltValue="Oawh1Wf/LMeKWULGfkVu4A==" spinCount="100000" sheet="1" objects="1" scenarios="1"/>
  <mergeCells count="6">
    <mergeCell ref="J41:K41"/>
    <mergeCell ref="A3:K3"/>
    <mergeCell ref="A4:K4"/>
    <mergeCell ref="J6:K6"/>
    <mergeCell ref="A38:K38"/>
    <mergeCell ref="A39:K39"/>
  </mergeCells>
  <pageMargins left="0.7" right="0.7" top="0.75" bottom="0.75" header="0.3" footer="0.3"/>
  <pageSetup scale="5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8EC2F-3830-4042-A260-D5D5D4149868}">
  <sheetPr>
    <pageSetUpPr fitToPage="1"/>
  </sheetPr>
  <dimension ref="A1:Y58"/>
  <sheetViews>
    <sheetView showGridLines="0" zoomScale="70" zoomScaleNormal="70" zoomScaleSheetLayoutView="70" workbookViewId="0">
      <selection activeCell="B5" sqref="P5"/>
    </sheetView>
  </sheetViews>
  <sheetFormatPr defaultColWidth="9.1796875" defaultRowHeight="14.5" x14ac:dyDescent="0.35"/>
  <cols>
    <col min="1" max="1" width="43.81640625" customWidth="1"/>
    <col min="2" max="2" width="15.7265625" customWidth="1"/>
    <col min="3" max="4" width="2.7265625" customWidth="1"/>
    <col min="5" max="5" width="15.7265625" customWidth="1"/>
    <col min="6" max="6" width="2.7265625" customWidth="1"/>
    <col min="7" max="7" width="15.7265625" customWidth="1"/>
    <col min="8" max="8" width="2.7265625" customWidth="1"/>
    <col min="9" max="9" width="15.7265625" customWidth="1"/>
    <col min="10" max="10" width="2.7265625" customWidth="1"/>
    <col min="11" max="11" width="15.7265625" customWidth="1"/>
    <col min="12" max="12" width="2.7265625" customWidth="1"/>
    <col min="13" max="13" width="18.453125" customWidth="1"/>
    <col min="14" max="14" width="2.7265625" customWidth="1"/>
    <col min="15" max="15" width="15.7265625" customWidth="1"/>
    <col min="16" max="16" width="2.7265625" customWidth="1"/>
    <col min="17" max="17" width="15.7265625" customWidth="1"/>
    <col min="18" max="18" width="2.7265625" customWidth="1"/>
    <col min="19" max="19" width="15.7265625" customWidth="1"/>
    <col min="20" max="20" width="2.7265625" customWidth="1"/>
    <col min="21" max="21" width="15.7265625" customWidth="1"/>
    <col min="22" max="22" width="2.7265625" customWidth="1"/>
    <col min="23" max="23" width="15.7265625" customWidth="1"/>
    <col min="24" max="24" width="2.7265625" customWidth="1"/>
    <col min="25" max="25" width="15.7265625" customWidth="1"/>
  </cols>
  <sheetData>
    <row r="1" spans="1:25" x14ac:dyDescent="0.35">
      <c r="A1" s="368" t="s">
        <v>0</v>
      </c>
      <c r="B1" s="368"/>
      <c r="C1" s="368"/>
      <c r="D1" s="368"/>
      <c r="E1" s="368"/>
      <c r="F1" s="368"/>
      <c r="G1" s="368"/>
      <c r="H1" s="368"/>
      <c r="I1" s="368"/>
      <c r="J1" s="368"/>
      <c r="K1" s="368"/>
      <c r="L1" s="368"/>
      <c r="M1" s="368"/>
      <c r="N1" s="368"/>
      <c r="O1" s="368"/>
      <c r="P1" s="368"/>
      <c r="Q1" s="368"/>
      <c r="R1" s="368"/>
      <c r="S1" s="368"/>
      <c r="T1" s="368"/>
      <c r="U1" s="368"/>
      <c r="V1" s="368"/>
      <c r="W1" s="368"/>
      <c r="X1" s="368"/>
      <c r="Y1" s="368"/>
    </row>
    <row r="2" spans="1:25" x14ac:dyDescent="0.35">
      <c r="A2" s="368" t="s">
        <v>164</v>
      </c>
      <c r="B2" s="368"/>
      <c r="C2" s="368"/>
      <c r="D2" s="368"/>
      <c r="E2" s="368"/>
      <c r="F2" s="368"/>
      <c r="G2" s="368"/>
      <c r="H2" s="368"/>
      <c r="I2" s="368"/>
      <c r="J2" s="368"/>
      <c r="K2" s="368"/>
      <c r="L2" s="368"/>
      <c r="M2" s="368"/>
      <c r="N2" s="368"/>
      <c r="O2" s="368"/>
      <c r="P2" s="368"/>
      <c r="Q2" s="368"/>
      <c r="R2" s="368"/>
      <c r="S2" s="368"/>
      <c r="T2" s="368"/>
      <c r="U2" s="368"/>
      <c r="V2" s="368"/>
      <c r="W2" s="368"/>
      <c r="X2" s="368"/>
      <c r="Y2" s="368"/>
    </row>
    <row r="3" spans="1:25" x14ac:dyDescent="0.35">
      <c r="A3" s="368" t="s">
        <v>165</v>
      </c>
      <c r="B3" s="368"/>
      <c r="C3" s="368"/>
      <c r="D3" s="368"/>
      <c r="E3" s="368"/>
      <c r="F3" s="368"/>
      <c r="G3" s="368"/>
      <c r="H3" s="368"/>
      <c r="I3" s="368"/>
      <c r="J3" s="368"/>
      <c r="K3" s="368"/>
      <c r="L3" s="368"/>
      <c r="M3" s="368"/>
      <c r="N3" s="368"/>
      <c r="O3" s="368"/>
      <c r="P3" s="368"/>
      <c r="Q3" s="368"/>
      <c r="R3" s="368"/>
      <c r="S3" s="368"/>
      <c r="T3" s="368"/>
      <c r="U3" s="368"/>
      <c r="V3" s="368"/>
      <c r="W3" s="368"/>
      <c r="X3" s="368"/>
      <c r="Y3" s="368"/>
    </row>
    <row r="4" spans="1:25" x14ac:dyDescent="0.35">
      <c r="U4" s="366" t="s">
        <v>96</v>
      </c>
    </row>
    <row r="5" spans="1:25" ht="15" customHeight="1" x14ac:dyDescent="0.35">
      <c r="A5" s="320" t="s">
        <v>166</v>
      </c>
      <c r="B5" s="321" t="s">
        <v>24</v>
      </c>
      <c r="E5" s="321"/>
      <c r="G5" s="322"/>
      <c r="I5" s="366" t="s">
        <v>46</v>
      </c>
      <c r="M5" s="320" t="s">
        <v>24</v>
      </c>
      <c r="O5" s="366" t="s">
        <v>167</v>
      </c>
      <c r="S5" s="366" t="s">
        <v>168</v>
      </c>
      <c r="U5" s="366"/>
      <c r="V5" s="322"/>
      <c r="W5" s="366" t="s">
        <v>97</v>
      </c>
      <c r="X5" s="322"/>
      <c r="Y5" s="321" t="s">
        <v>24</v>
      </c>
    </row>
    <row r="6" spans="1:25" ht="40.5" customHeight="1" x14ac:dyDescent="0.35">
      <c r="B6" s="323" t="s">
        <v>169</v>
      </c>
      <c r="E6" s="323" t="s">
        <v>170</v>
      </c>
      <c r="G6" s="323" t="s">
        <v>86</v>
      </c>
      <c r="I6" s="367"/>
      <c r="K6" s="323" t="s">
        <v>87</v>
      </c>
      <c r="M6" s="323" t="s">
        <v>171</v>
      </c>
      <c r="O6" s="367"/>
      <c r="Q6" s="323" t="s">
        <v>149</v>
      </c>
      <c r="S6" s="367"/>
      <c r="U6" s="367"/>
      <c r="V6" s="322"/>
      <c r="W6" s="367"/>
      <c r="X6" s="322"/>
      <c r="Y6" s="323" t="s">
        <v>172</v>
      </c>
    </row>
    <row r="7" spans="1:25" x14ac:dyDescent="0.35">
      <c r="A7" t="s">
        <v>42</v>
      </c>
      <c r="B7" s="324">
        <v>6687</v>
      </c>
      <c r="C7" s="324"/>
      <c r="D7" s="324"/>
      <c r="E7" s="325">
        <v>-1118</v>
      </c>
      <c r="F7" s="324"/>
      <c r="G7" s="324"/>
      <c r="H7" s="324"/>
      <c r="I7" s="324"/>
      <c r="J7" s="324"/>
      <c r="K7" s="325">
        <v>0</v>
      </c>
      <c r="L7" s="324"/>
      <c r="M7" s="324"/>
      <c r="N7" s="324"/>
      <c r="O7" s="324"/>
      <c r="P7" s="324"/>
      <c r="Q7" s="325">
        <v>-23</v>
      </c>
      <c r="R7" s="324"/>
      <c r="S7" s="325">
        <v>-206</v>
      </c>
      <c r="T7" s="324"/>
      <c r="U7" s="324"/>
      <c r="V7" s="324"/>
      <c r="W7" s="324"/>
      <c r="X7" s="324"/>
      <c r="Y7" s="325">
        <v>5340</v>
      </c>
    </row>
    <row r="8" spans="1:25" x14ac:dyDescent="0.35">
      <c r="A8" t="s">
        <v>173</v>
      </c>
      <c r="B8" s="325">
        <v>4906</v>
      </c>
      <c r="C8" s="326"/>
      <c r="D8" s="326"/>
      <c r="E8" s="326"/>
      <c r="F8" s="326"/>
      <c r="G8" s="326"/>
      <c r="H8" s="326"/>
      <c r="I8" s="326"/>
      <c r="J8" s="326"/>
      <c r="K8" s="326"/>
      <c r="L8" s="326"/>
      <c r="M8" s="325"/>
      <c r="N8" s="326"/>
      <c r="O8" s="325"/>
      <c r="P8" s="325"/>
      <c r="Q8" s="325">
        <v>-7</v>
      </c>
      <c r="R8" s="325"/>
      <c r="S8" s="325"/>
      <c r="T8" s="325"/>
      <c r="U8" s="325"/>
      <c r="V8" s="325"/>
      <c r="W8" s="325"/>
      <c r="X8" s="325"/>
      <c r="Y8" s="325">
        <v>4899</v>
      </c>
    </row>
    <row r="9" spans="1:25" x14ac:dyDescent="0.35">
      <c r="A9" t="s">
        <v>45</v>
      </c>
      <c r="B9" s="325">
        <v>3455</v>
      </c>
      <c r="C9" s="326"/>
      <c r="D9" s="326"/>
      <c r="E9" s="326"/>
      <c r="F9" s="326"/>
      <c r="G9" s="326"/>
      <c r="H9" s="326"/>
      <c r="I9" s="326"/>
      <c r="J9" s="326"/>
      <c r="K9" s="326"/>
      <c r="L9" s="326"/>
      <c r="M9" s="325">
        <v>-16</v>
      </c>
      <c r="N9" s="326"/>
      <c r="O9" s="325"/>
      <c r="P9" s="325"/>
      <c r="Q9" s="325">
        <v>-34</v>
      </c>
      <c r="R9" s="325"/>
      <c r="S9" s="325">
        <v>-16</v>
      </c>
      <c r="T9" s="325"/>
      <c r="U9" s="325"/>
      <c r="V9" s="325"/>
      <c r="W9" s="325"/>
      <c r="X9" s="325"/>
      <c r="Y9" s="325">
        <v>3389</v>
      </c>
    </row>
    <row r="10" spans="1:25" x14ac:dyDescent="0.35">
      <c r="A10" t="s">
        <v>174</v>
      </c>
      <c r="B10" s="325">
        <v>6940</v>
      </c>
      <c r="C10" s="326"/>
      <c r="D10" s="326"/>
      <c r="E10" s="325">
        <v>-4</v>
      </c>
      <c r="F10" s="326"/>
      <c r="G10" s="325">
        <v>-6900</v>
      </c>
      <c r="H10" s="325"/>
      <c r="I10" s="325"/>
      <c r="J10" s="325"/>
      <c r="K10" s="325">
        <v>0</v>
      </c>
      <c r="L10" s="325"/>
      <c r="M10" s="325">
        <v>-26</v>
      </c>
      <c r="N10" s="326"/>
      <c r="O10" s="325">
        <v>-72</v>
      </c>
      <c r="P10" s="325"/>
      <c r="Q10" s="325"/>
      <c r="R10" s="325"/>
      <c r="S10" s="325">
        <v>-222</v>
      </c>
      <c r="T10" s="325"/>
      <c r="U10" s="325"/>
      <c r="V10" s="325"/>
      <c r="W10" s="325"/>
      <c r="X10" s="325"/>
      <c r="Y10" s="325">
        <v>-284</v>
      </c>
    </row>
    <row r="11" spans="1:25" x14ac:dyDescent="0.35">
      <c r="A11" t="s">
        <v>46</v>
      </c>
      <c r="B11" s="325">
        <v>49</v>
      </c>
      <c r="F11" s="326"/>
      <c r="G11" s="325"/>
      <c r="H11" s="325"/>
      <c r="I11" s="325">
        <v>-49</v>
      </c>
      <c r="J11" s="325"/>
      <c r="K11" s="325"/>
      <c r="L11" s="325"/>
      <c r="M11" s="325"/>
      <c r="N11" s="326"/>
      <c r="O11" s="325"/>
      <c r="P11" s="325"/>
      <c r="Q11" s="325"/>
      <c r="R11" s="325"/>
      <c r="S11" s="325"/>
      <c r="T11" s="325"/>
      <c r="U11" s="325"/>
      <c r="V11" s="325"/>
      <c r="W11" s="325"/>
      <c r="X11" s="325"/>
      <c r="Y11" s="325">
        <v>0</v>
      </c>
    </row>
    <row r="12" spans="1:25" x14ac:dyDescent="0.35">
      <c r="A12" t="s">
        <v>175</v>
      </c>
      <c r="B12" s="325">
        <v>14</v>
      </c>
      <c r="F12" s="326"/>
      <c r="G12" s="325"/>
      <c r="H12" s="325"/>
      <c r="I12" s="325"/>
      <c r="J12" s="325"/>
      <c r="K12" s="325"/>
      <c r="L12" s="325"/>
      <c r="M12" s="325"/>
      <c r="N12" s="326"/>
      <c r="O12" s="325"/>
      <c r="P12" s="325"/>
      <c r="Q12" s="325"/>
      <c r="R12" s="325"/>
      <c r="S12" s="325"/>
      <c r="T12" s="325"/>
      <c r="U12" s="325"/>
      <c r="V12" s="325"/>
      <c r="W12" s="325"/>
      <c r="X12" s="325"/>
      <c r="Y12" s="325">
        <v>14</v>
      </c>
    </row>
    <row r="13" spans="1:25" x14ac:dyDescent="0.35">
      <c r="A13" t="s">
        <v>50</v>
      </c>
      <c r="B13" s="325">
        <v>130</v>
      </c>
      <c r="C13" s="325"/>
      <c r="D13" s="325"/>
      <c r="E13" s="325"/>
      <c r="F13" s="325"/>
      <c r="G13" s="325"/>
      <c r="H13" s="325"/>
      <c r="I13" s="325"/>
      <c r="J13" s="325"/>
      <c r="K13" s="325">
        <v>-130</v>
      </c>
      <c r="L13" s="325"/>
      <c r="M13" s="325"/>
      <c r="N13" s="325"/>
      <c r="O13" s="325"/>
      <c r="P13" s="325"/>
      <c r="Q13" s="325"/>
      <c r="R13" s="325"/>
      <c r="S13" s="325"/>
      <c r="T13" s="325"/>
      <c r="U13" s="325"/>
      <c r="V13" s="325"/>
      <c r="W13" s="325"/>
      <c r="X13" s="325"/>
      <c r="Y13" s="325">
        <v>0</v>
      </c>
    </row>
    <row r="14" spans="1:25" x14ac:dyDescent="0.35">
      <c r="A14" t="s">
        <v>52</v>
      </c>
      <c r="B14" s="325">
        <v>-796</v>
      </c>
      <c r="C14" s="327"/>
      <c r="D14" s="327"/>
      <c r="E14" s="325">
        <v>177</v>
      </c>
      <c r="F14" s="328"/>
      <c r="G14" s="325">
        <v>1622</v>
      </c>
      <c r="H14" s="328"/>
      <c r="I14" s="325">
        <v>11</v>
      </c>
      <c r="J14" s="328"/>
      <c r="K14" s="325">
        <v>32</v>
      </c>
      <c r="L14" s="325"/>
      <c r="M14" s="325">
        <v>5</v>
      </c>
      <c r="N14" s="328"/>
      <c r="O14" s="325">
        <v>16</v>
      </c>
      <c r="P14" s="328"/>
      <c r="Q14" s="325">
        <v>12</v>
      </c>
      <c r="R14" s="328"/>
      <c r="S14" s="328">
        <v>105</v>
      </c>
      <c r="T14" s="328"/>
      <c r="U14" s="329">
        <v>-11</v>
      </c>
      <c r="V14" s="329"/>
      <c r="W14" s="329">
        <v>23</v>
      </c>
      <c r="X14" s="325"/>
      <c r="Y14" s="325">
        <v>1196</v>
      </c>
    </row>
    <row r="15" spans="1:25" x14ac:dyDescent="0.35">
      <c r="A15" t="s">
        <v>176</v>
      </c>
      <c r="B15" s="325">
        <v>-491</v>
      </c>
      <c r="C15" s="328"/>
      <c r="D15" s="328"/>
      <c r="E15" s="325">
        <v>945</v>
      </c>
      <c r="F15" s="325" t="s">
        <v>24</v>
      </c>
      <c r="G15" s="325">
        <v>5278</v>
      </c>
      <c r="H15" s="325" t="s">
        <v>24</v>
      </c>
      <c r="I15" s="325">
        <v>38</v>
      </c>
      <c r="J15" s="325" t="s">
        <v>24</v>
      </c>
      <c r="K15" s="325">
        <v>98</v>
      </c>
      <c r="L15" s="325" t="s">
        <v>24</v>
      </c>
      <c r="M15" s="325">
        <v>37</v>
      </c>
      <c r="N15" s="325" t="s">
        <v>24</v>
      </c>
      <c r="O15" s="325">
        <v>56</v>
      </c>
      <c r="P15" s="325" t="s">
        <v>24</v>
      </c>
      <c r="Q15" s="325">
        <v>52</v>
      </c>
      <c r="R15" s="325" t="s">
        <v>24</v>
      </c>
      <c r="S15" s="325">
        <v>339</v>
      </c>
      <c r="T15" s="325"/>
      <c r="U15" s="329">
        <v>11</v>
      </c>
      <c r="V15" s="329"/>
      <c r="W15" s="329">
        <v>-23</v>
      </c>
      <c r="X15" s="325"/>
      <c r="Y15" s="325">
        <v>6340</v>
      </c>
    </row>
    <row r="16" spans="1:25" hidden="1" x14ac:dyDescent="0.35">
      <c r="B16" s="326"/>
      <c r="C16" s="327"/>
      <c r="D16" s="327"/>
      <c r="E16" s="327"/>
      <c r="F16" s="327"/>
      <c r="G16" s="327"/>
      <c r="H16" s="327"/>
      <c r="I16" s="327"/>
      <c r="J16" s="327"/>
      <c r="K16" s="327"/>
      <c r="L16" s="327"/>
      <c r="M16" s="327"/>
      <c r="N16" s="327"/>
      <c r="O16" s="327"/>
      <c r="P16" s="327"/>
      <c r="Q16" s="327"/>
      <c r="R16" s="327"/>
      <c r="S16" s="327"/>
      <c r="T16" s="327"/>
      <c r="U16" s="327"/>
      <c r="V16" s="327"/>
      <c r="W16" s="327"/>
      <c r="X16" s="327"/>
      <c r="Y16" s="325" t="s">
        <v>24</v>
      </c>
    </row>
    <row r="17" spans="1:25" hidden="1" x14ac:dyDescent="0.35">
      <c r="A17" t="s">
        <v>177</v>
      </c>
      <c r="B17" s="330">
        <v>1.5</v>
      </c>
      <c r="C17" s="328"/>
      <c r="D17" s="328"/>
      <c r="E17" s="328">
        <v>0.38</v>
      </c>
      <c r="F17" s="328"/>
      <c r="G17" s="328">
        <v>0.1</v>
      </c>
      <c r="H17" s="328"/>
      <c r="I17" s="328"/>
      <c r="J17" s="328"/>
      <c r="K17" s="328">
        <v>0.08</v>
      </c>
      <c r="L17" s="328"/>
      <c r="M17" s="328">
        <v>0.02</v>
      </c>
      <c r="N17" s="328"/>
      <c r="O17" s="331">
        <v>-0.1</v>
      </c>
      <c r="P17" s="328"/>
      <c r="Q17" s="328"/>
      <c r="R17" s="328"/>
      <c r="S17" s="328"/>
      <c r="T17" s="328"/>
      <c r="U17" s="331">
        <v>-7.0000000000000007E-2</v>
      </c>
      <c r="V17" s="331"/>
      <c r="W17" s="331">
        <v>-7.0000000000000007E-2</v>
      </c>
      <c r="X17" s="331"/>
      <c r="Y17" s="331" t="e">
        <v>#REF!</v>
      </c>
    </row>
    <row r="19" spans="1:25" hidden="1" x14ac:dyDescent="0.35">
      <c r="B19" s="325"/>
      <c r="C19" s="332"/>
      <c r="D19" s="332"/>
      <c r="E19" s="328"/>
      <c r="F19" s="328"/>
      <c r="G19" s="328"/>
      <c r="H19" s="328"/>
      <c r="I19" s="328"/>
      <c r="J19" s="328"/>
      <c r="K19" s="328"/>
      <c r="L19" s="328"/>
      <c r="M19" s="328"/>
      <c r="N19" s="328"/>
      <c r="O19" s="328"/>
      <c r="P19" s="328"/>
      <c r="Q19" s="328"/>
      <c r="R19" s="328"/>
      <c r="S19" s="328"/>
      <c r="T19" s="328"/>
      <c r="U19" s="328"/>
      <c r="V19" s="328"/>
      <c r="W19" s="328"/>
      <c r="X19" s="328"/>
      <c r="Y19" s="325" t="e">
        <v>#REF!</v>
      </c>
    </row>
    <row r="20" spans="1:25" hidden="1" x14ac:dyDescent="0.35">
      <c r="A20" t="s">
        <v>177</v>
      </c>
      <c r="B20" s="330">
        <v>5.61</v>
      </c>
      <c r="C20" s="332"/>
      <c r="D20" s="332"/>
      <c r="E20" s="328">
        <v>1.42</v>
      </c>
      <c r="F20" s="328"/>
      <c r="G20" s="333">
        <v>0.63</v>
      </c>
      <c r="H20" s="328"/>
      <c r="I20" s="328">
        <v>0.32</v>
      </c>
      <c r="J20" s="328"/>
      <c r="K20" s="328">
        <v>0.21</v>
      </c>
      <c r="L20" s="328"/>
      <c r="M20" s="333">
        <v>0.12</v>
      </c>
      <c r="N20" s="328"/>
      <c r="O20" s="331">
        <v>0.05</v>
      </c>
      <c r="P20" s="328"/>
      <c r="Q20" s="331">
        <v>-7.0000000000000007E-2</v>
      </c>
      <c r="R20" s="328"/>
      <c r="S20" s="328"/>
      <c r="T20" s="328"/>
      <c r="U20" s="331">
        <v>0.03</v>
      </c>
      <c r="V20" s="331"/>
      <c r="W20" s="331">
        <v>0.03</v>
      </c>
      <c r="X20" s="331"/>
      <c r="Y20" s="331" t="e">
        <v>#REF!</v>
      </c>
    </row>
    <row r="21" spans="1:25" ht="34.5" customHeight="1" x14ac:dyDescent="0.35">
      <c r="U21" s="366" t="s">
        <v>96</v>
      </c>
    </row>
    <row r="22" spans="1:25" x14ac:dyDescent="0.35">
      <c r="A22" s="320" t="s">
        <v>166</v>
      </c>
      <c r="B22" s="321" t="s">
        <v>24</v>
      </c>
      <c r="E22" s="321"/>
      <c r="G22" s="322"/>
      <c r="I22" s="366" t="s">
        <v>46</v>
      </c>
      <c r="M22" s="366" t="s">
        <v>148</v>
      </c>
      <c r="O22" s="366" t="s">
        <v>167</v>
      </c>
      <c r="S22" s="366" t="s">
        <v>168</v>
      </c>
      <c r="U22" s="366"/>
      <c r="W22" s="366" t="s">
        <v>97</v>
      </c>
      <c r="Y22" s="321" t="s">
        <v>24</v>
      </c>
    </row>
    <row r="23" spans="1:25" ht="43.5" x14ac:dyDescent="0.35">
      <c r="B23" s="323" t="s">
        <v>178</v>
      </c>
      <c r="E23" s="323" t="s">
        <v>170</v>
      </c>
      <c r="G23" s="323" t="s">
        <v>86</v>
      </c>
      <c r="I23" s="367"/>
      <c r="K23" s="323" t="s">
        <v>87</v>
      </c>
      <c r="M23" s="367"/>
      <c r="O23" s="367"/>
      <c r="Q23" s="323" t="s">
        <v>149</v>
      </c>
      <c r="S23" s="367"/>
      <c r="U23" s="367"/>
      <c r="W23" s="367"/>
      <c r="Y23" s="323" t="s">
        <v>179</v>
      </c>
    </row>
    <row r="24" spans="1:25" x14ac:dyDescent="0.35">
      <c r="A24" t="s">
        <v>42</v>
      </c>
      <c r="B24" s="324">
        <v>6462</v>
      </c>
      <c r="C24" s="324"/>
      <c r="D24" s="324"/>
      <c r="E24" s="325">
        <v>-1130</v>
      </c>
      <c r="F24" s="324"/>
      <c r="G24" s="324"/>
      <c r="H24" s="324"/>
      <c r="I24" s="324"/>
      <c r="J24" s="324"/>
      <c r="K24" s="325">
        <v>0</v>
      </c>
      <c r="L24" s="324"/>
      <c r="M24" s="324"/>
      <c r="N24" s="324"/>
      <c r="O24" s="324"/>
      <c r="P24" s="324"/>
      <c r="Q24" s="325">
        <v>-34</v>
      </c>
      <c r="R24" s="324"/>
      <c r="S24" s="325">
        <v>38</v>
      </c>
      <c r="T24" s="324"/>
      <c r="U24" s="325">
        <v>0</v>
      </c>
      <c r="V24" s="324"/>
      <c r="W24" s="325">
        <v>0</v>
      </c>
      <c r="X24" s="324"/>
      <c r="Y24" s="325">
        <v>5336</v>
      </c>
    </row>
    <row r="25" spans="1:25" x14ac:dyDescent="0.35">
      <c r="A25" t="s">
        <v>173</v>
      </c>
      <c r="B25" s="325">
        <v>5396</v>
      </c>
      <c r="C25" s="324"/>
      <c r="D25" s="324"/>
      <c r="E25" s="325"/>
      <c r="F25" s="324"/>
      <c r="G25" s="324"/>
      <c r="H25" s="324"/>
      <c r="I25" s="324"/>
      <c r="J25" s="324"/>
      <c r="K25" s="325"/>
      <c r="L25" s="324"/>
      <c r="M25" s="324"/>
      <c r="N25" s="324"/>
      <c r="O25" s="324"/>
      <c r="P25" s="324"/>
      <c r="Q25" s="325">
        <v>-8</v>
      </c>
      <c r="R25" s="324"/>
      <c r="S25" s="324"/>
      <c r="T25" s="324"/>
      <c r="U25" s="324"/>
      <c r="V25" s="324"/>
      <c r="W25" s="324"/>
      <c r="X25" s="324"/>
      <c r="Y25" s="325">
        <v>5388</v>
      </c>
    </row>
    <row r="26" spans="1:25" x14ac:dyDescent="0.35">
      <c r="A26" t="s">
        <v>45</v>
      </c>
      <c r="B26" s="325">
        <v>3703</v>
      </c>
      <c r="C26" s="326"/>
      <c r="D26" s="326"/>
      <c r="E26" s="326"/>
      <c r="F26" s="326"/>
      <c r="G26" s="326"/>
      <c r="H26" s="326"/>
      <c r="I26" s="326"/>
      <c r="J26" s="326"/>
      <c r="K26" s="326"/>
      <c r="L26" s="326"/>
      <c r="M26" s="325">
        <v>0</v>
      </c>
      <c r="N26" s="326"/>
      <c r="O26" s="326"/>
      <c r="P26" s="326"/>
      <c r="Q26" s="325">
        <v>-44</v>
      </c>
      <c r="R26" s="325"/>
      <c r="S26" s="325">
        <v>-46</v>
      </c>
      <c r="T26" s="326"/>
      <c r="U26" s="326"/>
      <c r="V26" s="326"/>
      <c r="W26" s="326"/>
      <c r="X26" s="326"/>
      <c r="Y26" s="325">
        <v>3613</v>
      </c>
    </row>
    <row r="27" spans="1:25" x14ac:dyDescent="0.35">
      <c r="A27" t="s">
        <v>174</v>
      </c>
      <c r="B27" s="325">
        <v>-384</v>
      </c>
      <c r="C27" s="326"/>
      <c r="D27" s="326"/>
      <c r="E27" s="325">
        <v>0</v>
      </c>
      <c r="F27" s="325"/>
      <c r="G27" s="325">
        <v>-137</v>
      </c>
      <c r="H27" s="325"/>
      <c r="J27" s="325"/>
      <c r="K27" s="325">
        <v>0</v>
      </c>
      <c r="L27" s="325"/>
      <c r="M27" s="325">
        <v>-38</v>
      </c>
      <c r="N27" s="325"/>
      <c r="O27" s="325">
        <v>1</v>
      </c>
      <c r="P27" s="325"/>
      <c r="Q27" s="325"/>
      <c r="R27" s="325"/>
      <c r="S27" s="325">
        <v>-156</v>
      </c>
      <c r="T27" s="325"/>
      <c r="U27" s="325">
        <v>0</v>
      </c>
      <c r="V27" s="325"/>
      <c r="W27" s="325"/>
      <c r="X27" s="325"/>
      <c r="Y27" s="325">
        <v>-714</v>
      </c>
    </row>
    <row r="28" spans="1:25" x14ac:dyDescent="0.35">
      <c r="A28" t="s">
        <v>46</v>
      </c>
      <c r="B28" s="325">
        <v>0</v>
      </c>
      <c r="C28" s="326"/>
      <c r="D28" s="326"/>
      <c r="E28" s="326"/>
      <c r="F28" s="326"/>
      <c r="G28" s="326"/>
      <c r="H28" s="326"/>
      <c r="I28" s="325">
        <v>0</v>
      </c>
      <c r="J28" s="326"/>
      <c r="K28" s="326"/>
      <c r="L28" s="326"/>
      <c r="M28" s="326"/>
      <c r="N28" s="326"/>
      <c r="O28" s="326"/>
      <c r="P28" s="326"/>
      <c r="Q28" s="325"/>
      <c r="R28" s="326"/>
      <c r="S28" s="326"/>
      <c r="T28" s="326"/>
      <c r="U28" s="326"/>
      <c r="V28" s="326"/>
      <c r="W28" s="326"/>
      <c r="X28" s="326"/>
      <c r="Y28" s="325">
        <v>0</v>
      </c>
    </row>
    <row r="29" spans="1:25" x14ac:dyDescent="0.35">
      <c r="A29" t="s">
        <v>180</v>
      </c>
      <c r="B29" s="325">
        <v>-109</v>
      </c>
      <c r="C29" s="326"/>
      <c r="D29" s="326"/>
      <c r="E29" s="326"/>
      <c r="F29" s="326"/>
      <c r="G29" s="326"/>
      <c r="H29" s="326"/>
      <c r="I29" s="325"/>
      <c r="J29" s="326"/>
      <c r="K29" s="326"/>
      <c r="L29" s="326"/>
      <c r="M29" s="325"/>
      <c r="N29" s="326"/>
      <c r="O29" s="326"/>
      <c r="P29" s="326"/>
      <c r="Q29" s="325"/>
      <c r="R29" s="326"/>
      <c r="S29" s="325"/>
      <c r="T29" s="326"/>
      <c r="U29" s="326"/>
      <c r="V29" s="326"/>
      <c r="W29" s="326"/>
      <c r="X29" s="326"/>
      <c r="Y29" s="325">
        <v>-109</v>
      </c>
    </row>
    <row r="30" spans="1:25" x14ac:dyDescent="0.35">
      <c r="A30" t="s">
        <v>50</v>
      </c>
      <c r="B30" s="325">
        <v>145</v>
      </c>
      <c r="C30" s="325"/>
      <c r="D30" s="325"/>
      <c r="E30" s="325"/>
      <c r="F30" s="325"/>
      <c r="G30" s="325"/>
      <c r="H30" s="325"/>
      <c r="I30" s="325"/>
      <c r="J30" s="325"/>
      <c r="K30" s="325">
        <v>-145</v>
      </c>
      <c r="L30" s="325"/>
      <c r="M30" s="325"/>
      <c r="N30" s="325"/>
      <c r="O30" s="325"/>
      <c r="P30" s="325"/>
      <c r="Q30" s="325"/>
      <c r="R30" s="325"/>
      <c r="S30" s="325"/>
      <c r="T30" s="325"/>
      <c r="U30" s="325"/>
      <c r="V30" s="325"/>
      <c r="W30" s="325"/>
      <c r="X30" s="325"/>
      <c r="Y30" s="325">
        <v>0</v>
      </c>
    </row>
    <row r="31" spans="1:25" x14ac:dyDescent="0.35">
      <c r="A31" t="s">
        <v>73</v>
      </c>
      <c r="B31" s="329">
        <v>930</v>
      </c>
      <c r="C31" s="327"/>
      <c r="D31" s="327"/>
      <c r="E31" s="325">
        <v>177</v>
      </c>
      <c r="F31" s="328"/>
      <c r="G31" s="325">
        <v>29</v>
      </c>
      <c r="H31" s="325"/>
      <c r="I31" s="325">
        <v>0</v>
      </c>
      <c r="J31" s="325"/>
      <c r="K31" s="325">
        <v>37</v>
      </c>
      <c r="L31" s="325"/>
      <c r="M31" s="325">
        <v>12</v>
      </c>
      <c r="N31" s="325"/>
      <c r="O31" s="325">
        <v>-1</v>
      </c>
      <c r="P31" s="325"/>
      <c r="Q31" s="325">
        <v>15</v>
      </c>
      <c r="R31" s="325"/>
      <c r="S31" s="325">
        <v>38</v>
      </c>
      <c r="T31" s="325"/>
      <c r="U31" s="325">
        <v>17</v>
      </c>
      <c r="V31" s="325"/>
      <c r="W31" s="325">
        <v>21</v>
      </c>
      <c r="X31" s="325"/>
      <c r="Y31" s="325">
        <v>1275</v>
      </c>
    </row>
    <row r="32" spans="1:25" x14ac:dyDescent="0.35">
      <c r="A32" t="s">
        <v>181</v>
      </c>
      <c r="B32" s="329">
        <v>5376</v>
      </c>
      <c r="C32" s="328"/>
      <c r="D32" s="328"/>
      <c r="E32" s="325">
        <v>953</v>
      </c>
      <c r="F32" s="328"/>
      <c r="G32" s="325">
        <v>108</v>
      </c>
      <c r="H32" s="328"/>
      <c r="I32" s="325">
        <v>0</v>
      </c>
      <c r="J32" s="328"/>
      <c r="K32" s="325">
        <v>108</v>
      </c>
      <c r="L32" s="328"/>
      <c r="M32" s="325">
        <v>26</v>
      </c>
      <c r="N32" s="328"/>
      <c r="O32" s="325">
        <v>0</v>
      </c>
      <c r="P32" s="328"/>
      <c r="Q32" s="325">
        <v>71</v>
      </c>
      <c r="R32" s="328"/>
      <c r="S32" s="325">
        <v>126</v>
      </c>
      <c r="T32" s="328"/>
      <c r="U32" s="325">
        <v>-17</v>
      </c>
      <c r="V32" s="328"/>
      <c r="W32" s="334">
        <v>-21</v>
      </c>
      <c r="X32" s="328"/>
      <c r="Y32" s="325">
        <v>6730</v>
      </c>
    </row>
    <row r="33" spans="1:25" ht="14.5" customHeight="1" x14ac:dyDescent="0.35">
      <c r="A33" s="320"/>
    </row>
    <row r="34" spans="1:25" ht="33" customHeight="1" x14ac:dyDescent="0.35">
      <c r="U34" s="366" t="s">
        <v>96</v>
      </c>
    </row>
    <row r="35" spans="1:25" x14ac:dyDescent="0.35">
      <c r="A35" s="320" t="s">
        <v>182</v>
      </c>
      <c r="B35" s="321" t="s">
        <v>24</v>
      </c>
      <c r="E35" s="321"/>
      <c r="G35" s="322"/>
      <c r="I35" s="366" t="s">
        <v>46</v>
      </c>
      <c r="M35" s="366" t="s">
        <v>148</v>
      </c>
      <c r="O35" s="366" t="s">
        <v>167</v>
      </c>
      <c r="S35" s="366" t="s">
        <v>168</v>
      </c>
      <c r="U35" s="366"/>
      <c r="W35" s="366" t="s">
        <v>97</v>
      </c>
      <c r="Y35" s="321" t="s">
        <v>24</v>
      </c>
    </row>
    <row r="36" spans="1:25" ht="43.5" x14ac:dyDescent="0.35">
      <c r="B36" s="323" t="s">
        <v>183</v>
      </c>
      <c r="E36" s="323" t="s">
        <v>170</v>
      </c>
      <c r="G36" s="323" t="s">
        <v>86</v>
      </c>
      <c r="I36" s="367"/>
      <c r="K36" s="323" t="s">
        <v>87</v>
      </c>
      <c r="M36" s="367"/>
      <c r="O36" s="367"/>
      <c r="Q36" s="323" t="s">
        <v>149</v>
      </c>
      <c r="S36" s="367"/>
      <c r="U36" s="367"/>
      <c r="W36" s="367"/>
      <c r="Y36" s="323" t="s">
        <v>184</v>
      </c>
    </row>
    <row r="37" spans="1:25" x14ac:dyDescent="0.35">
      <c r="A37" t="s">
        <v>42</v>
      </c>
      <c r="B37" s="324">
        <v>13149</v>
      </c>
      <c r="C37" s="324" t="s">
        <v>24</v>
      </c>
      <c r="D37" s="324"/>
      <c r="E37" s="325">
        <v>-2248</v>
      </c>
      <c r="F37" s="324"/>
      <c r="G37" s="324"/>
      <c r="H37" s="324"/>
      <c r="I37" s="324"/>
      <c r="J37" s="324"/>
      <c r="K37" s="325">
        <v>0</v>
      </c>
      <c r="L37" s="324"/>
      <c r="M37" s="324"/>
      <c r="N37" s="324"/>
      <c r="O37" s="324"/>
      <c r="P37" s="324"/>
      <c r="Q37" s="325">
        <v>-57</v>
      </c>
      <c r="R37" s="324"/>
      <c r="S37" s="325">
        <v>-168</v>
      </c>
      <c r="T37" s="324"/>
      <c r="U37" s="324"/>
      <c r="V37" s="324"/>
      <c r="W37" s="324"/>
      <c r="X37" s="324"/>
      <c r="Y37" s="325">
        <v>10676</v>
      </c>
    </row>
    <row r="38" spans="1:25" x14ac:dyDescent="0.35">
      <c r="A38" t="s">
        <v>173</v>
      </c>
      <c r="B38" s="325">
        <v>10302</v>
      </c>
      <c r="C38" s="324"/>
      <c r="D38" s="324"/>
      <c r="E38" s="325"/>
      <c r="F38" s="324"/>
      <c r="G38" s="324"/>
      <c r="H38" s="324"/>
      <c r="I38" s="324"/>
      <c r="J38" s="324"/>
      <c r="K38" s="325"/>
      <c r="L38" s="324"/>
      <c r="M38" s="324"/>
      <c r="N38" s="324"/>
      <c r="O38" s="324"/>
      <c r="P38" s="324"/>
      <c r="Q38" s="325">
        <v>-15</v>
      </c>
      <c r="R38" s="324"/>
      <c r="S38" s="324"/>
      <c r="T38" s="324"/>
      <c r="U38" s="324"/>
      <c r="V38" s="324"/>
      <c r="W38" s="324"/>
      <c r="X38" s="324"/>
      <c r="Y38" s="325">
        <v>10287</v>
      </c>
    </row>
    <row r="39" spans="1:25" x14ac:dyDescent="0.35">
      <c r="A39" t="s">
        <v>45</v>
      </c>
      <c r="B39" s="325">
        <v>7158</v>
      </c>
      <c r="C39" s="326"/>
      <c r="D39" s="326"/>
      <c r="E39" s="326"/>
      <c r="F39" s="326"/>
      <c r="G39" s="326"/>
      <c r="H39" s="326"/>
      <c r="I39" s="326"/>
      <c r="J39" s="326"/>
      <c r="K39" s="326"/>
      <c r="L39" s="326"/>
      <c r="M39" s="325">
        <v>-16</v>
      </c>
      <c r="N39" s="326"/>
      <c r="O39" s="326"/>
      <c r="P39" s="326"/>
      <c r="Q39" s="325">
        <v>-78</v>
      </c>
      <c r="R39" s="326"/>
      <c r="S39" s="325">
        <v>-62</v>
      </c>
      <c r="T39" s="326"/>
      <c r="U39" s="326"/>
      <c r="V39" s="326"/>
      <c r="W39" s="326"/>
      <c r="X39" s="326"/>
      <c r="Y39" s="325">
        <v>7002</v>
      </c>
    </row>
    <row r="40" spans="1:25" x14ac:dyDescent="0.35">
      <c r="A40" t="s">
        <v>174</v>
      </c>
      <c r="B40" s="325">
        <v>6556</v>
      </c>
      <c r="C40" s="325" t="s">
        <v>24</v>
      </c>
      <c r="D40" s="325"/>
      <c r="E40" s="325">
        <v>-4</v>
      </c>
      <c r="F40" s="325"/>
      <c r="G40" s="325">
        <v>-7037</v>
      </c>
      <c r="H40" s="325"/>
      <c r="J40" s="325"/>
      <c r="K40" s="325">
        <v>0</v>
      </c>
      <c r="L40" s="325"/>
      <c r="M40" s="325">
        <v>-64</v>
      </c>
      <c r="N40" s="325"/>
      <c r="O40" s="325">
        <v>-71</v>
      </c>
      <c r="P40" s="325"/>
      <c r="Q40" s="325"/>
      <c r="R40" s="325"/>
      <c r="S40" s="325">
        <v>-378</v>
      </c>
      <c r="T40" s="325"/>
      <c r="U40" s="325">
        <v>0</v>
      </c>
      <c r="V40" s="325"/>
      <c r="W40" s="325"/>
      <c r="X40" s="325"/>
      <c r="Y40" s="325">
        <v>-998</v>
      </c>
    </row>
    <row r="41" spans="1:25" x14ac:dyDescent="0.35">
      <c r="A41" t="s">
        <v>46</v>
      </c>
      <c r="B41" s="325">
        <v>49</v>
      </c>
      <c r="C41" s="326"/>
      <c r="D41" s="326"/>
      <c r="E41" s="326"/>
      <c r="F41" s="326"/>
      <c r="G41" s="326"/>
      <c r="H41" s="326"/>
      <c r="I41" s="325">
        <v>-49</v>
      </c>
      <c r="J41" s="326"/>
      <c r="K41" s="326"/>
      <c r="L41" s="326"/>
      <c r="M41" s="325">
        <v>0</v>
      </c>
      <c r="N41" s="326"/>
      <c r="O41" s="326"/>
      <c r="P41" s="326"/>
      <c r="Q41" s="325"/>
      <c r="R41" s="326"/>
      <c r="S41" s="325">
        <v>0</v>
      </c>
      <c r="T41" s="326"/>
      <c r="U41" s="326"/>
      <c r="V41" s="326"/>
      <c r="W41" s="326"/>
      <c r="X41" s="326"/>
      <c r="Y41" s="325">
        <v>0</v>
      </c>
    </row>
    <row r="42" spans="1:25" x14ac:dyDescent="0.35">
      <c r="A42" t="s">
        <v>180</v>
      </c>
      <c r="B42" s="325">
        <v>-95</v>
      </c>
      <c r="C42" s="326"/>
      <c r="D42" s="326"/>
      <c r="E42" s="326"/>
      <c r="F42" s="326"/>
      <c r="G42" s="326"/>
      <c r="H42" s="326"/>
      <c r="I42" s="325"/>
      <c r="J42" s="326"/>
      <c r="K42" s="326"/>
      <c r="L42" s="326"/>
      <c r="M42" s="325"/>
      <c r="N42" s="326"/>
      <c r="O42" s="326"/>
      <c r="P42" s="326"/>
      <c r="Q42" s="325"/>
      <c r="R42" s="326"/>
      <c r="S42" s="325"/>
      <c r="T42" s="326"/>
      <c r="U42" s="326"/>
      <c r="V42" s="326"/>
      <c r="W42" s="326"/>
      <c r="X42" s="326"/>
      <c r="Y42" s="325">
        <v>-95</v>
      </c>
    </row>
    <row r="43" spans="1:25" x14ac:dyDescent="0.35">
      <c r="A43" s="328" t="s">
        <v>50</v>
      </c>
      <c r="B43" s="325">
        <v>275</v>
      </c>
      <c r="C43" s="325" t="s">
        <v>24</v>
      </c>
      <c r="D43" s="325"/>
      <c r="E43" s="325"/>
      <c r="F43" s="325"/>
      <c r="G43" s="325"/>
      <c r="H43" s="325"/>
      <c r="I43" s="325"/>
      <c r="J43" s="325"/>
      <c r="K43" s="325">
        <v>-275</v>
      </c>
      <c r="L43" s="325"/>
      <c r="M43" s="325"/>
      <c r="N43" s="325"/>
      <c r="O43" s="325"/>
      <c r="P43" s="325"/>
      <c r="Q43" s="325"/>
      <c r="R43" s="325"/>
      <c r="S43" s="325"/>
      <c r="T43" s="325"/>
      <c r="U43" s="325"/>
      <c r="V43" s="325"/>
      <c r="W43" s="325"/>
      <c r="X43" s="325"/>
      <c r="Y43" s="325">
        <v>0</v>
      </c>
    </row>
    <row r="44" spans="1:25" x14ac:dyDescent="0.35">
      <c r="A44" t="s">
        <v>73</v>
      </c>
      <c r="B44" s="329">
        <v>134</v>
      </c>
      <c r="C44" s="328"/>
      <c r="D44" s="328"/>
      <c r="E44" s="325">
        <v>354</v>
      </c>
      <c r="F44" s="328"/>
      <c r="G44" s="325">
        <v>1651</v>
      </c>
      <c r="H44" s="325"/>
      <c r="I44" s="325">
        <v>11</v>
      </c>
      <c r="J44" s="325"/>
      <c r="K44" s="325">
        <v>69</v>
      </c>
      <c r="L44" s="325"/>
      <c r="M44" s="325">
        <v>17</v>
      </c>
      <c r="N44" s="325"/>
      <c r="O44" s="325">
        <v>15</v>
      </c>
      <c r="P44" s="325"/>
      <c r="Q44" s="325">
        <v>27</v>
      </c>
      <c r="R44" s="325"/>
      <c r="S44" s="325">
        <v>143</v>
      </c>
      <c r="T44" s="325"/>
      <c r="U44" s="325">
        <v>6</v>
      </c>
      <c r="V44" s="325"/>
      <c r="W44" s="325">
        <v>44</v>
      </c>
      <c r="X44" s="325"/>
      <c r="Y44" s="325">
        <v>2471</v>
      </c>
    </row>
    <row r="45" spans="1:25" x14ac:dyDescent="0.35">
      <c r="A45" t="s">
        <v>181</v>
      </c>
      <c r="B45" s="329">
        <v>4885</v>
      </c>
      <c r="C45" s="328"/>
      <c r="D45" s="328"/>
      <c r="E45" s="325">
        <v>1898</v>
      </c>
      <c r="F45" s="328"/>
      <c r="G45" s="325">
        <v>5386</v>
      </c>
      <c r="H45" s="328"/>
      <c r="I45" s="325">
        <v>38</v>
      </c>
      <c r="J45" s="328"/>
      <c r="K45" s="325">
        <v>206</v>
      </c>
      <c r="L45" s="328"/>
      <c r="M45" s="325">
        <v>63</v>
      </c>
      <c r="N45" s="328"/>
      <c r="O45" s="325">
        <v>56</v>
      </c>
      <c r="P45" s="328"/>
      <c r="Q45" s="325">
        <v>123</v>
      </c>
      <c r="R45" s="328"/>
      <c r="S45" s="325">
        <v>465</v>
      </c>
      <c r="T45" s="328"/>
      <c r="U45" s="325">
        <v>-6</v>
      </c>
      <c r="V45" s="328"/>
      <c r="W45" s="334">
        <v>-44</v>
      </c>
      <c r="X45" s="328"/>
      <c r="Y45" s="325">
        <v>13070</v>
      </c>
    </row>
    <row r="47" spans="1:25" x14ac:dyDescent="0.35">
      <c r="B47" s="335"/>
      <c r="C47" s="335"/>
      <c r="D47" s="335"/>
      <c r="E47" s="335"/>
      <c r="F47" s="335"/>
      <c r="G47" s="335"/>
      <c r="H47" s="335"/>
      <c r="I47" s="335"/>
      <c r="J47" s="335"/>
      <c r="K47" s="335"/>
      <c r="L47" s="335"/>
      <c r="M47" s="335"/>
      <c r="N47" s="335"/>
      <c r="O47" s="335"/>
      <c r="P47" s="335"/>
      <c r="Q47" s="335"/>
      <c r="R47" s="335"/>
      <c r="S47" s="335"/>
      <c r="T47" s="335"/>
      <c r="U47" s="335"/>
      <c r="V47" s="335"/>
      <c r="W47" s="335"/>
      <c r="X47" s="335"/>
      <c r="Y47" s="335"/>
    </row>
    <row r="48" spans="1:25" x14ac:dyDescent="0.35">
      <c r="B48" s="335"/>
      <c r="C48" s="335"/>
      <c r="D48" s="335"/>
      <c r="E48" s="335"/>
      <c r="F48" s="335"/>
      <c r="G48" s="335"/>
      <c r="H48" s="335"/>
      <c r="I48" s="335"/>
      <c r="J48" s="335"/>
      <c r="K48" s="335"/>
      <c r="L48" s="335"/>
      <c r="M48" s="335"/>
      <c r="N48" s="335"/>
      <c r="O48" s="335"/>
      <c r="P48" s="335"/>
      <c r="Q48" s="335"/>
      <c r="R48" s="335"/>
      <c r="S48" s="335"/>
      <c r="T48" s="335"/>
      <c r="U48" s="335"/>
      <c r="V48" s="335"/>
      <c r="W48" s="335"/>
      <c r="X48" s="335"/>
      <c r="Y48" s="335"/>
    </row>
    <row r="49" spans="2:25" x14ac:dyDescent="0.35">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row>
    <row r="50" spans="2:25" x14ac:dyDescent="0.35">
      <c r="B50" s="335"/>
      <c r="C50" s="335"/>
      <c r="D50" s="335"/>
      <c r="E50" s="335"/>
      <c r="F50" s="335"/>
      <c r="G50" s="335"/>
      <c r="H50" s="335"/>
      <c r="I50" s="335"/>
      <c r="J50" s="335"/>
      <c r="K50" s="335"/>
      <c r="L50" s="335"/>
      <c r="M50" s="335"/>
      <c r="N50" s="335"/>
      <c r="O50" s="335"/>
      <c r="P50" s="335"/>
      <c r="Q50" s="335"/>
      <c r="R50" s="335"/>
      <c r="S50" s="335"/>
      <c r="T50" s="335"/>
      <c r="U50" s="335"/>
      <c r="V50" s="335"/>
      <c r="W50" s="335"/>
      <c r="X50" s="335"/>
      <c r="Y50" s="335"/>
    </row>
    <row r="51" spans="2:25" x14ac:dyDescent="0.35">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row>
    <row r="52" spans="2:25" x14ac:dyDescent="0.35">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row>
    <row r="53" spans="2:25" x14ac:dyDescent="0.35">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row>
    <row r="54" spans="2:25" x14ac:dyDescent="0.35">
      <c r="B54" s="335"/>
      <c r="C54" s="335"/>
      <c r="D54" s="335"/>
      <c r="E54" s="335"/>
      <c r="F54" s="335"/>
      <c r="G54" s="335"/>
      <c r="H54" s="335"/>
      <c r="I54" s="335"/>
      <c r="J54" s="335"/>
      <c r="K54" s="335"/>
      <c r="L54" s="335"/>
      <c r="M54" s="335"/>
      <c r="N54" s="335"/>
      <c r="O54" s="335"/>
      <c r="P54" s="335"/>
      <c r="Q54" s="335"/>
      <c r="R54" s="335"/>
      <c r="S54" s="335"/>
      <c r="T54" s="335"/>
      <c r="U54" s="335"/>
      <c r="V54" s="335"/>
      <c r="W54" s="335"/>
      <c r="X54" s="335"/>
      <c r="Y54" s="335"/>
    </row>
    <row r="55" spans="2:25" x14ac:dyDescent="0.35">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row>
    <row r="56" spans="2:25" x14ac:dyDescent="0.35">
      <c r="B56" s="335"/>
      <c r="C56" s="335"/>
      <c r="D56" s="335"/>
      <c r="E56" s="335"/>
      <c r="F56" s="335"/>
      <c r="G56" s="335"/>
      <c r="H56" s="335"/>
      <c r="I56" s="335"/>
      <c r="J56" s="335"/>
      <c r="K56" s="335"/>
      <c r="L56" s="335"/>
      <c r="M56" s="335"/>
      <c r="N56" s="335"/>
      <c r="O56" s="335"/>
      <c r="P56" s="335"/>
      <c r="Q56" s="335"/>
      <c r="R56" s="335"/>
      <c r="S56" s="335"/>
      <c r="T56" s="335"/>
      <c r="U56" s="335"/>
      <c r="V56" s="335"/>
      <c r="W56" s="335"/>
      <c r="X56" s="335"/>
      <c r="Y56" s="335"/>
    </row>
    <row r="57" spans="2:25" x14ac:dyDescent="0.35">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5"/>
    </row>
    <row r="58" spans="2:25" x14ac:dyDescent="0.35">
      <c r="B58" s="335"/>
      <c r="C58" s="335"/>
      <c r="D58" s="335"/>
      <c r="E58" s="335"/>
      <c r="F58" s="335"/>
      <c r="G58" s="335"/>
      <c r="H58" s="335"/>
      <c r="I58" s="335"/>
      <c r="J58" s="335"/>
      <c r="K58" s="335"/>
      <c r="L58" s="335"/>
      <c r="M58" s="335"/>
      <c r="N58" s="335"/>
      <c r="O58" s="335"/>
      <c r="P58" s="335"/>
      <c r="Q58" s="335"/>
      <c r="R58" s="335"/>
      <c r="S58" s="335"/>
      <c r="T58" s="335"/>
      <c r="U58" s="335"/>
      <c r="V58" s="335"/>
      <c r="W58" s="335"/>
      <c r="X58" s="335"/>
      <c r="Y58" s="335"/>
    </row>
  </sheetData>
  <sheetProtection algorithmName="SHA-512" hashValue="XUm9iCkQYbffnjIfQTw9V+fW9YugQ1IeGBoL65M/n/wphLX7xekFLt7+Y+62Lej8n+MpGnzUgcGwBGk1ci/7Ag==" saltValue="RuO2JjREMRdnhDcT3CtVyw==" spinCount="100000" sheet="1" objects="1" scenarios="1"/>
  <mergeCells count="20">
    <mergeCell ref="A1:Y1"/>
    <mergeCell ref="A2:Y2"/>
    <mergeCell ref="A3:Y3"/>
    <mergeCell ref="U4:U6"/>
    <mergeCell ref="I5:I6"/>
    <mergeCell ref="O5:O6"/>
    <mergeCell ref="S5:S6"/>
    <mergeCell ref="W5:W6"/>
    <mergeCell ref="W35:W36"/>
    <mergeCell ref="U21:U23"/>
    <mergeCell ref="I22:I23"/>
    <mergeCell ref="M22:M23"/>
    <mergeCell ref="O22:O23"/>
    <mergeCell ref="S22:S23"/>
    <mergeCell ref="W22:W23"/>
    <mergeCell ref="U34:U36"/>
    <mergeCell ref="I35:I36"/>
    <mergeCell ref="M35:M36"/>
    <mergeCell ref="O35:O36"/>
    <mergeCell ref="S35:S36"/>
  </mergeCells>
  <pageMargins left="0.7" right="0.7" top="0.75" bottom="0.75" header="0.3" footer="0.3"/>
  <pageSetup scale="4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86770-3F77-4DD0-B0D8-381ACBDEE5E1}">
  <sheetPr>
    <pageSetUpPr fitToPage="1"/>
  </sheetPr>
  <dimension ref="A1:AA78"/>
  <sheetViews>
    <sheetView showGridLines="0" topLeftCell="A7" zoomScale="70" zoomScaleNormal="70" workbookViewId="0">
      <selection activeCell="B5" sqref="P5"/>
    </sheetView>
  </sheetViews>
  <sheetFormatPr defaultColWidth="9.1796875" defaultRowHeight="14.5" x14ac:dyDescent="0.35"/>
  <cols>
    <col min="1" max="1" width="43.81640625" customWidth="1"/>
    <col min="2" max="2" width="15.7265625" customWidth="1"/>
    <col min="3" max="4" width="2.7265625" customWidth="1"/>
    <col min="5" max="5" width="15.7265625" customWidth="1"/>
    <col min="6" max="6" width="2.7265625" customWidth="1"/>
    <col min="7" max="7" width="15.7265625" customWidth="1"/>
    <col min="8" max="8" width="2.7265625" customWidth="1"/>
    <col min="9" max="9" width="15.7265625" customWidth="1"/>
    <col min="10" max="10" width="2.7265625" customWidth="1"/>
    <col min="11" max="11" width="15.7265625" customWidth="1"/>
    <col min="12" max="12" width="2.7265625" customWidth="1"/>
    <col min="13" max="13" width="18.453125" customWidth="1"/>
    <col min="14" max="14" width="2.7265625" customWidth="1"/>
    <col min="15" max="15" width="15.7265625" customWidth="1"/>
    <col min="16" max="16" width="2.7265625" customWidth="1"/>
    <col min="17" max="17" width="15.7265625" customWidth="1"/>
    <col min="18" max="18" width="2.7265625" customWidth="1"/>
    <col min="19" max="19" width="15.7265625" customWidth="1"/>
    <col min="20" max="20" width="2.7265625" customWidth="1"/>
    <col min="21" max="21" width="15.7265625" customWidth="1"/>
    <col min="22" max="22" width="2.7265625" customWidth="1"/>
    <col min="23" max="23" width="15.7265625" customWidth="1"/>
    <col min="24" max="24" width="2.7265625" customWidth="1"/>
    <col min="25" max="25" width="15.7265625" customWidth="1"/>
    <col min="26" max="26" width="2.7265625" customWidth="1"/>
    <col min="27" max="27" width="15.7265625" customWidth="1"/>
  </cols>
  <sheetData>
    <row r="1" spans="1:27" x14ac:dyDescent="0.35">
      <c r="A1" s="368" t="s">
        <v>0</v>
      </c>
      <c r="B1" s="368"/>
      <c r="C1" s="368"/>
      <c r="D1" s="368"/>
      <c r="E1" s="368"/>
      <c r="F1" s="368"/>
      <c r="G1" s="368"/>
      <c r="H1" s="368"/>
      <c r="I1" s="368"/>
      <c r="J1" s="368"/>
      <c r="K1" s="368"/>
      <c r="L1" s="368"/>
      <c r="M1" s="368"/>
      <c r="N1" s="368"/>
      <c r="O1" s="368"/>
      <c r="P1" s="368"/>
      <c r="Q1" s="368"/>
      <c r="R1" s="368"/>
      <c r="S1" s="368"/>
      <c r="T1" s="368"/>
      <c r="U1" s="368"/>
      <c r="V1" s="368"/>
      <c r="W1" s="368"/>
      <c r="X1" s="368"/>
      <c r="Y1" s="368"/>
      <c r="Z1" s="368"/>
      <c r="AA1" s="368"/>
    </row>
    <row r="2" spans="1:27" x14ac:dyDescent="0.35">
      <c r="A2" s="368" t="s">
        <v>164</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row>
    <row r="3" spans="1:27" x14ac:dyDescent="0.35">
      <c r="A3" s="368" t="s">
        <v>165</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row>
    <row r="4" spans="1:27" x14ac:dyDescent="0.35">
      <c r="U4" s="366" t="s">
        <v>96</v>
      </c>
    </row>
    <row r="5" spans="1:27" ht="15" customHeight="1" x14ac:dyDescent="0.35">
      <c r="A5" s="320" t="s">
        <v>166</v>
      </c>
      <c r="B5" s="321" t="s">
        <v>24</v>
      </c>
      <c r="E5" s="321"/>
      <c r="G5" s="322"/>
      <c r="I5" s="366" t="s">
        <v>46</v>
      </c>
      <c r="M5" s="320" t="s">
        <v>24</v>
      </c>
      <c r="O5" s="366" t="s">
        <v>167</v>
      </c>
      <c r="S5" s="366" t="s">
        <v>168</v>
      </c>
      <c r="U5" s="366"/>
      <c r="V5" s="322"/>
      <c r="W5" s="366" t="s">
        <v>97</v>
      </c>
      <c r="X5" s="322"/>
      <c r="Y5" s="322"/>
      <c r="AA5" s="321" t="s">
        <v>24</v>
      </c>
    </row>
    <row r="6" spans="1:27" ht="45" customHeight="1" x14ac:dyDescent="0.35">
      <c r="B6" s="323" t="s">
        <v>185</v>
      </c>
      <c r="E6" s="323" t="s">
        <v>170</v>
      </c>
      <c r="G6" s="323" t="s">
        <v>86</v>
      </c>
      <c r="I6" s="367"/>
      <c r="K6" s="323" t="s">
        <v>87</v>
      </c>
      <c r="M6" s="323" t="s">
        <v>148</v>
      </c>
      <c r="O6" s="367"/>
      <c r="Q6" s="323" t="s">
        <v>149</v>
      </c>
      <c r="S6" s="367"/>
      <c r="U6" s="367"/>
      <c r="V6" s="322"/>
      <c r="W6" s="367"/>
      <c r="X6" s="322"/>
      <c r="Y6" s="323" t="s">
        <v>93</v>
      </c>
      <c r="AA6" s="323" t="s">
        <v>186</v>
      </c>
    </row>
    <row r="7" spans="1:27" x14ac:dyDescent="0.35">
      <c r="A7" t="s">
        <v>42</v>
      </c>
      <c r="B7" s="324">
        <v>6018</v>
      </c>
      <c r="C7" s="324"/>
      <c r="D7" s="324"/>
      <c r="E7" s="325">
        <v>-1014</v>
      </c>
      <c r="F7" s="324"/>
      <c r="G7" s="324"/>
      <c r="H7" s="324"/>
      <c r="I7" s="324"/>
      <c r="J7" s="324"/>
      <c r="K7" s="325">
        <v>-14</v>
      </c>
      <c r="L7" s="324"/>
      <c r="M7" s="324"/>
      <c r="N7" s="324"/>
      <c r="O7" s="324"/>
      <c r="P7" s="324"/>
      <c r="Q7" s="325">
        <v>-22</v>
      </c>
      <c r="R7" s="324"/>
      <c r="S7" s="324"/>
      <c r="T7" s="324"/>
      <c r="U7" s="324"/>
      <c r="V7" s="324"/>
      <c r="W7" s="324"/>
      <c r="X7" s="324"/>
      <c r="Y7" s="324"/>
      <c r="Z7" s="324"/>
      <c r="AA7" s="325">
        <v>4968</v>
      </c>
    </row>
    <row r="8" spans="1:27" x14ac:dyDescent="0.35">
      <c r="A8" t="s">
        <v>173</v>
      </c>
      <c r="B8" s="325">
        <v>4812</v>
      </c>
      <c r="C8" s="326"/>
      <c r="D8" s="326"/>
      <c r="E8" s="326"/>
      <c r="F8" s="326"/>
      <c r="G8" s="326"/>
      <c r="H8" s="326"/>
      <c r="I8" s="326"/>
      <c r="J8" s="326"/>
      <c r="K8" s="326"/>
      <c r="L8" s="326"/>
      <c r="M8" s="325"/>
      <c r="N8" s="326"/>
      <c r="O8" s="325"/>
      <c r="P8" s="325"/>
      <c r="Q8" s="325">
        <v>-6</v>
      </c>
      <c r="R8" s="325"/>
      <c r="S8" s="325"/>
      <c r="T8" s="325"/>
      <c r="U8" s="325"/>
      <c r="V8" s="325"/>
      <c r="W8" s="325"/>
      <c r="X8" s="325"/>
      <c r="Y8" s="326"/>
      <c r="Z8" s="326"/>
      <c r="AA8" s="325">
        <v>4806</v>
      </c>
    </row>
    <row r="9" spans="1:27" x14ac:dyDescent="0.35">
      <c r="A9" t="s">
        <v>45</v>
      </c>
      <c r="B9" s="325">
        <v>3355</v>
      </c>
      <c r="C9" s="326"/>
      <c r="D9" s="326"/>
      <c r="E9" s="326"/>
      <c r="F9" s="326"/>
      <c r="G9" s="326"/>
      <c r="H9" s="326"/>
      <c r="I9" s="326"/>
      <c r="J9" s="326"/>
      <c r="K9" s="326"/>
      <c r="L9" s="326"/>
      <c r="M9" s="325"/>
      <c r="N9" s="326"/>
      <c r="O9" s="325"/>
      <c r="P9" s="325"/>
      <c r="Q9" s="325">
        <v>-32</v>
      </c>
      <c r="R9" s="325"/>
      <c r="S9" s="325"/>
      <c r="T9" s="325"/>
      <c r="U9" s="325"/>
      <c r="V9" s="325"/>
      <c r="W9" s="325"/>
      <c r="X9" s="325"/>
      <c r="Y9" s="326"/>
      <c r="Z9" s="326"/>
      <c r="AA9" s="325">
        <v>3323</v>
      </c>
    </row>
    <row r="10" spans="1:27" x14ac:dyDescent="0.35">
      <c r="A10" t="s">
        <v>174</v>
      </c>
      <c r="B10" s="325">
        <v>-210</v>
      </c>
      <c r="C10" s="326"/>
      <c r="D10" s="326"/>
      <c r="E10" s="325">
        <v>0</v>
      </c>
      <c r="F10" s="326"/>
      <c r="G10" s="325">
        <v>0</v>
      </c>
      <c r="H10" s="325"/>
      <c r="I10" s="325"/>
      <c r="J10" s="325"/>
      <c r="K10" s="325">
        <v>20</v>
      </c>
      <c r="L10" s="325"/>
      <c r="M10" s="325">
        <v>0</v>
      </c>
      <c r="N10" s="326"/>
      <c r="O10" s="325">
        <v>-411</v>
      </c>
      <c r="P10" s="325"/>
      <c r="Q10" s="325"/>
      <c r="R10" s="325"/>
      <c r="S10" s="325">
        <v>0</v>
      </c>
      <c r="T10" s="325"/>
      <c r="U10" s="325"/>
      <c r="V10" s="325"/>
      <c r="W10" s="325"/>
      <c r="X10" s="325"/>
      <c r="Y10" s="325">
        <v>7</v>
      </c>
      <c r="Z10" s="326"/>
      <c r="AA10" s="325">
        <v>-594</v>
      </c>
    </row>
    <row r="11" spans="1:27" x14ac:dyDescent="0.35">
      <c r="A11" t="s">
        <v>46</v>
      </c>
      <c r="B11" s="325">
        <v>610</v>
      </c>
      <c r="F11" s="326"/>
      <c r="G11" s="325"/>
      <c r="H11" s="325"/>
      <c r="I11" s="325">
        <v>-610</v>
      </c>
      <c r="J11" s="325"/>
      <c r="K11" s="325"/>
      <c r="L11" s="325"/>
      <c r="M11" s="325"/>
      <c r="N11" s="326"/>
      <c r="O11" s="325"/>
      <c r="P11" s="325"/>
      <c r="Q11" s="325"/>
      <c r="R11" s="325"/>
      <c r="S11" s="325"/>
      <c r="T11" s="325"/>
      <c r="U11" s="325"/>
      <c r="V11" s="325"/>
      <c r="W11" s="325"/>
      <c r="X11" s="325"/>
      <c r="Y11" s="325"/>
      <c r="Z11" s="326"/>
      <c r="AA11" s="325">
        <v>0</v>
      </c>
    </row>
    <row r="12" spans="1:27" x14ac:dyDescent="0.35">
      <c r="A12" t="s">
        <v>50</v>
      </c>
      <c r="B12" s="325">
        <v>64</v>
      </c>
      <c r="C12" s="325"/>
      <c r="D12" s="325"/>
      <c r="E12" s="325"/>
      <c r="F12" s="325"/>
      <c r="G12" s="325"/>
      <c r="H12" s="325"/>
      <c r="I12" s="325"/>
      <c r="J12" s="325"/>
      <c r="K12" s="325">
        <v>-64</v>
      </c>
      <c r="L12" s="325"/>
      <c r="M12" s="325"/>
      <c r="N12" s="325"/>
      <c r="O12" s="325"/>
      <c r="P12" s="325"/>
      <c r="Q12" s="325"/>
      <c r="R12" s="325"/>
      <c r="S12" s="325"/>
      <c r="T12" s="325"/>
      <c r="U12" s="325"/>
      <c r="V12" s="325"/>
      <c r="W12" s="325"/>
      <c r="X12" s="325"/>
      <c r="Y12" s="325"/>
      <c r="Z12" s="325"/>
      <c r="AA12" s="325">
        <v>0</v>
      </c>
    </row>
    <row r="13" spans="1:27" x14ac:dyDescent="0.35">
      <c r="A13" t="s">
        <v>73</v>
      </c>
      <c r="B13" s="325">
        <v>632</v>
      </c>
      <c r="C13" s="327"/>
      <c r="D13" s="327"/>
      <c r="E13" s="325">
        <v>148</v>
      </c>
      <c r="F13" s="328"/>
      <c r="G13" s="325">
        <v>-53</v>
      </c>
      <c r="H13" s="328"/>
      <c r="I13" s="328">
        <v>138</v>
      </c>
      <c r="J13" s="328"/>
      <c r="K13" s="325">
        <v>8</v>
      </c>
      <c r="L13" s="325"/>
      <c r="M13" s="325">
        <v>0</v>
      </c>
      <c r="N13" s="328"/>
      <c r="O13" s="325">
        <v>96</v>
      </c>
      <c r="P13" s="328"/>
      <c r="Q13" s="325">
        <v>11</v>
      </c>
      <c r="R13" s="328"/>
      <c r="S13" s="325">
        <v>0</v>
      </c>
      <c r="T13" s="328"/>
      <c r="U13" s="325">
        <v>-96</v>
      </c>
      <c r="V13" s="325"/>
      <c r="W13" s="325">
        <v>79</v>
      </c>
      <c r="X13" s="325"/>
      <c r="Y13" s="325">
        <v>-2</v>
      </c>
      <c r="Z13" s="327"/>
      <c r="AA13" s="325">
        <v>961</v>
      </c>
    </row>
    <row r="14" spans="1:27" x14ac:dyDescent="0.35">
      <c r="A14" t="s">
        <v>181</v>
      </c>
      <c r="B14" s="325">
        <v>4571</v>
      </c>
      <c r="C14" s="328"/>
      <c r="D14" s="328"/>
      <c r="E14" s="325">
        <v>866</v>
      </c>
      <c r="F14" s="325" t="s">
        <v>24</v>
      </c>
      <c r="G14" s="325">
        <v>53</v>
      </c>
      <c r="H14" s="325" t="s">
        <v>24</v>
      </c>
      <c r="I14" s="325">
        <v>472</v>
      </c>
      <c r="J14" s="325" t="s">
        <v>24</v>
      </c>
      <c r="K14" s="325">
        <v>50</v>
      </c>
      <c r="L14" s="325" t="s">
        <v>24</v>
      </c>
      <c r="M14" s="325">
        <v>0</v>
      </c>
      <c r="N14" s="325" t="s">
        <v>24</v>
      </c>
      <c r="O14" s="325">
        <v>315</v>
      </c>
      <c r="P14" s="325" t="s">
        <v>24</v>
      </c>
      <c r="Q14" s="325">
        <v>49</v>
      </c>
      <c r="R14" s="325" t="s">
        <v>24</v>
      </c>
      <c r="S14" s="325">
        <v>0</v>
      </c>
      <c r="T14" s="325"/>
      <c r="U14" s="325">
        <v>96</v>
      </c>
      <c r="V14" s="325"/>
      <c r="W14" s="325">
        <v>-79</v>
      </c>
      <c r="X14" s="325"/>
      <c r="Y14" s="325">
        <v>-5</v>
      </c>
      <c r="Z14" s="328"/>
      <c r="AA14" s="325">
        <v>6388</v>
      </c>
    </row>
    <row r="16" spans="1:27" hidden="1" x14ac:dyDescent="0.35">
      <c r="B16" s="325"/>
      <c r="C16" s="332"/>
      <c r="D16" s="332"/>
      <c r="E16" s="328"/>
      <c r="F16" s="328"/>
      <c r="G16" s="328"/>
      <c r="H16" s="328"/>
      <c r="I16" s="328"/>
      <c r="J16" s="328"/>
      <c r="K16" s="328"/>
      <c r="L16" s="328"/>
      <c r="M16" s="328"/>
      <c r="N16" s="328"/>
      <c r="O16" s="328"/>
      <c r="P16" s="328"/>
      <c r="Q16" s="328"/>
      <c r="R16" s="328"/>
      <c r="S16" s="328"/>
      <c r="T16" s="328"/>
      <c r="U16" s="328"/>
      <c r="V16" s="328"/>
      <c r="W16" s="328"/>
      <c r="X16" s="328"/>
      <c r="Y16" s="328"/>
      <c r="Z16" s="328"/>
      <c r="AA16" s="325" t="e">
        <v>#REF!</v>
      </c>
    </row>
    <row r="17" spans="1:27" hidden="1" x14ac:dyDescent="0.35">
      <c r="A17" t="s">
        <v>177</v>
      </c>
      <c r="B17" s="330">
        <v>5.61</v>
      </c>
      <c r="C17" s="332"/>
      <c r="D17" s="332"/>
      <c r="E17" s="328">
        <v>1.42</v>
      </c>
      <c r="F17" s="328"/>
      <c r="G17" s="333">
        <v>0.63</v>
      </c>
      <c r="H17" s="328"/>
      <c r="I17" s="328">
        <v>0.32</v>
      </c>
      <c r="J17" s="328"/>
      <c r="K17" s="328">
        <v>0.21</v>
      </c>
      <c r="L17" s="328"/>
      <c r="M17" s="333">
        <v>0.12</v>
      </c>
      <c r="N17" s="328"/>
      <c r="O17" s="331">
        <v>0.05</v>
      </c>
      <c r="P17" s="328"/>
      <c r="Q17" s="331">
        <v>-7.0000000000000007E-2</v>
      </c>
      <c r="R17" s="328"/>
      <c r="S17" s="328"/>
      <c r="T17" s="328"/>
      <c r="U17" s="331">
        <v>0.03</v>
      </c>
      <c r="V17" s="331"/>
      <c r="W17" s="331">
        <v>0.03</v>
      </c>
      <c r="X17" s="331"/>
      <c r="Y17" s="331"/>
      <c r="Z17" s="328"/>
      <c r="AA17" s="331" t="e">
        <v>#REF!</v>
      </c>
    </row>
    <row r="18" spans="1:27" ht="16.5" customHeight="1" x14ac:dyDescent="0.35">
      <c r="U18" s="366" t="s">
        <v>96</v>
      </c>
    </row>
    <row r="19" spans="1:27" x14ac:dyDescent="0.35">
      <c r="A19" s="320" t="s">
        <v>166</v>
      </c>
      <c r="B19" s="321" t="s">
        <v>24</v>
      </c>
      <c r="E19" s="321"/>
      <c r="G19" s="322"/>
      <c r="I19" s="366" t="s">
        <v>46</v>
      </c>
      <c r="M19" s="366" t="s">
        <v>148</v>
      </c>
      <c r="O19" s="366" t="s">
        <v>167</v>
      </c>
      <c r="S19" s="366" t="s">
        <v>168</v>
      </c>
      <c r="U19" s="366"/>
      <c r="W19" s="366" t="s">
        <v>97</v>
      </c>
      <c r="AA19" s="321" t="s">
        <v>24</v>
      </c>
    </row>
    <row r="20" spans="1:27" ht="43.5" x14ac:dyDescent="0.35">
      <c r="B20" s="323" t="s">
        <v>187</v>
      </c>
      <c r="E20" s="323" t="s">
        <v>170</v>
      </c>
      <c r="G20" s="323" t="s">
        <v>86</v>
      </c>
      <c r="I20" s="367"/>
      <c r="K20" s="323" t="s">
        <v>87</v>
      </c>
      <c r="M20" s="367"/>
      <c r="O20" s="367"/>
      <c r="Q20" s="323" t="s">
        <v>149</v>
      </c>
      <c r="S20" s="367"/>
      <c r="U20" s="367"/>
      <c r="W20" s="367"/>
      <c r="Y20" s="323" t="s">
        <v>93</v>
      </c>
      <c r="AA20" s="323" t="s">
        <v>188</v>
      </c>
    </row>
    <row r="21" spans="1:27" x14ac:dyDescent="0.35">
      <c r="A21" t="s">
        <v>42</v>
      </c>
      <c r="B21" s="324">
        <v>6322</v>
      </c>
      <c r="C21" s="324"/>
      <c r="D21" s="324"/>
      <c r="E21" s="325">
        <v>-995</v>
      </c>
      <c r="F21" s="324"/>
      <c r="G21" s="324"/>
      <c r="H21" s="324"/>
      <c r="I21" s="324"/>
      <c r="J21" s="324"/>
      <c r="K21" s="325">
        <v>-14</v>
      </c>
      <c r="L21" s="324"/>
      <c r="M21" s="324"/>
      <c r="N21" s="324"/>
      <c r="O21" s="324"/>
      <c r="P21" s="324"/>
      <c r="Q21" s="325">
        <v>-25</v>
      </c>
      <c r="R21" s="324"/>
      <c r="S21" s="325">
        <v>-194</v>
      </c>
      <c r="T21" s="324"/>
      <c r="U21" s="325">
        <v>0</v>
      </c>
      <c r="V21" s="324"/>
      <c r="W21" s="325">
        <v>0</v>
      </c>
      <c r="X21" s="324"/>
      <c r="Y21" s="325">
        <v>0</v>
      </c>
      <c r="Z21" s="324"/>
      <c r="AA21" s="325">
        <v>5094</v>
      </c>
    </row>
    <row r="22" spans="1:27" x14ac:dyDescent="0.35">
      <c r="A22" t="s">
        <v>173</v>
      </c>
      <c r="B22" s="325">
        <v>5120</v>
      </c>
      <c r="C22" s="324"/>
      <c r="D22" s="324"/>
      <c r="E22" s="325"/>
      <c r="F22" s="324"/>
      <c r="G22" s="324"/>
      <c r="H22" s="324"/>
      <c r="I22" s="324"/>
      <c r="J22" s="324"/>
      <c r="K22" s="325"/>
      <c r="L22" s="324"/>
      <c r="M22" s="324"/>
      <c r="N22" s="324"/>
      <c r="O22" s="324"/>
      <c r="P22" s="324"/>
      <c r="Q22" s="325">
        <v>-6</v>
      </c>
      <c r="R22" s="324"/>
      <c r="S22" s="324"/>
      <c r="T22" s="324"/>
      <c r="U22" s="324"/>
      <c r="V22" s="324"/>
      <c r="W22" s="324"/>
      <c r="X22" s="324"/>
      <c r="Y22" s="324"/>
      <c r="Z22" s="324"/>
      <c r="AA22" s="325">
        <v>5114</v>
      </c>
    </row>
    <row r="23" spans="1:27" x14ac:dyDescent="0.35">
      <c r="A23" t="s">
        <v>45</v>
      </c>
      <c r="B23" s="325">
        <v>3585</v>
      </c>
      <c r="C23" s="326"/>
      <c r="D23" s="326"/>
      <c r="E23" s="326"/>
      <c r="F23" s="326"/>
      <c r="G23" s="326"/>
      <c r="H23" s="326"/>
      <c r="I23" s="326"/>
      <c r="J23" s="326"/>
      <c r="K23" s="326"/>
      <c r="L23" s="326"/>
      <c r="M23" s="325">
        <v>0</v>
      </c>
      <c r="N23" s="326"/>
      <c r="O23" s="326"/>
      <c r="P23" s="326"/>
      <c r="Q23" s="325">
        <v>-39</v>
      </c>
      <c r="R23" s="325"/>
      <c r="S23" s="325">
        <v>-110</v>
      </c>
      <c r="T23" s="326"/>
      <c r="U23" s="326"/>
      <c r="V23" s="326"/>
      <c r="W23" s="326"/>
      <c r="X23" s="326"/>
      <c r="Y23" s="326"/>
      <c r="Z23" s="326"/>
      <c r="AA23" s="325">
        <v>3436</v>
      </c>
    </row>
    <row r="24" spans="1:27" x14ac:dyDescent="0.35">
      <c r="A24" t="s">
        <v>174</v>
      </c>
      <c r="B24" s="325">
        <v>-1</v>
      </c>
      <c r="C24" s="326"/>
      <c r="D24" s="326"/>
      <c r="E24" s="325">
        <v>0</v>
      </c>
      <c r="F24" s="325"/>
      <c r="G24" s="325">
        <v>-385</v>
      </c>
      <c r="H24" s="325"/>
      <c r="J24" s="325"/>
      <c r="K24" s="325">
        <v>-18</v>
      </c>
      <c r="L24" s="325"/>
      <c r="M24" s="325">
        <v>0</v>
      </c>
      <c r="N24" s="325"/>
      <c r="O24" s="325">
        <v>-109</v>
      </c>
      <c r="P24" s="325"/>
      <c r="Q24" s="325"/>
      <c r="R24" s="325"/>
      <c r="S24" s="325">
        <v>28</v>
      </c>
      <c r="T24" s="325"/>
      <c r="U24" s="325">
        <v>0</v>
      </c>
      <c r="V24" s="325"/>
      <c r="W24" s="325"/>
      <c r="X24" s="325"/>
      <c r="Y24" s="325">
        <v>0</v>
      </c>
      <c r="Z24" s="326"/>
      <c r="AA24" s="325">
        <v>-485</v>
      </c>
    </row>
    <row r="25" spans="1:27" x14ac:dyDescent="0.35">
      <c r="A25" t="s">
        <v>46</v>
      </c>
      <c r="B25" s="325">
        <v>0</v>
      </c>
      <c r="C25" s="326"/>
      <c r="D25" s="326"/>
      <c r="E25" s="326"/>
      <c r="F25" s="326"/>
      <c r="G25" s="326"/>
      <c r="H25" s="326"/>
      <c r="I25" s="325">
        <v>0</v>
      </c>
      <c r="J25" s="326"/>
      <c r="K25" s="326"/>
      <c r="L25" s="326"/>
      <c r="M25" s="326"/>
      <c r="N25" s="326"/>
      <c r="O25" s="326"/>
      <c r="P25" s="326"/>
      <c r="Q25" s="325"/>
      <c r="R25" s="326"/>
      <c r="S25" s="326"/>
      <c r="T25" s="326"/>
      <c r="U25" s="326"/>
      <c r="V25" s="326"/>
      <c r="W25" s="326"/>
      <c r="X25" s="326"/>
      <c r="Y25" s="326"/>
      <c r="Z25" s="326"/>
      <c r="AA25" s="325">
        <v>0</v>
      </c>
    </row>
    <row r="26" spans="1:27" x14ac:dyDescent="0.35">
      <c r="A26" t="s">
        <v>50</v>
      </c>
      <c r="B26" s="325">
        <v>71</v>
      </c>
      <c r="C26" s="325"/>
      <c r="D26" s="325"/>
      <c r="E26" s="325"/>
      <c r="F26" s="325"/>
      <c r="G26" s="325"/>
      <c r="H26" s="325"/>
      <c r="I26" s="325"/>
      <c r="J26" s="325"/>
      <c r="K26" s="325">
        <v>-71</v>
      </c>
      <c r="L26" s="325"/>
      <c r="M26" s="325"/>
      <c r="N26" s="325"/>
      <c r="O26" s="325"/>
      <c r="P26" s="325"/>
      <c r="Q26" s="325"/>
      <c r="R26" s="325"/>
      <c r="S26" s="325"/>
      <c r="T26" s="325"/>
      <c r="U26" s="325"/>
      <c r="V26" s="325"/>
      <c r="W26" s="325"/>
      <c r="X26" s="325"/>
      <c r="Y26" s="325"/>
      <c r="Z26" s="325"/>
      <c r="AA26" s="325">
        <v>0</v>
      </c>
    </row>
    <row r="27" spans="1:27" x14ac:dyDescent="0.35">
      <c r="A27" t="s">
        <v>73</v>
      </c>
      <c r="B27" s="329">
        <v>882</v>
      </c>
      <c r="C27" s="327"/>
      <c r="D27" s="327"/>
      <c r="E27" s="325">
        <v>148</v>
      </c>
      <c r="F27" s="328"/>
      <c r="G27" s="325">
        <v>-29</v>
      </c>
      <c r="H27" s="325"/>
      <c r="I27" s="325">
        <v>0</v>
      </c>
      <c r="J27" s="325"/>
      <c r="K27" s="325">
        <v>20</v>
      </c>
      <c r="L27" s="325"/>
      <c r="M27" s="325">
        <v>0</v>
      </c>
      <c r="N27" s="325"/>
      <c r="O27" s="325">
        <v>25</v>
      </c>
      <c r="P27" s="325"/>
      <c r="Q27" s="325">
        <v>13</v>
      </c>
      <c r="R27" s="325"/>
      <c r="S27" s="325">
        <v>65</v>
      </c>
      <c r="T27" s="325"/>
      <c r="U27" s="325">
        <v>-2</v>
      </c>
      <c r="V27" s="325"/>
      <c r="W27" s="325">
        <v>-78</v>
      </c>
      <c r="X27" s="325"/>
      <c r="Y27" s="325">
        <v>0</v>
      </c>
      <c r="Z27" s="327"/>
      <c r="AA27" s="325">
        <v>1044</v>
      </c>
    </row>
    <row r="28" spans="1:27" x14ac:dyDescent="0.35">
      <c r="A28" t="s">
        <v>181</v>
      </c>
      <c r="B28" s="329">
        <v>4262</v>
      </c>
      <c r="C28" s="328"/>
      <c r="D28" s="328"/>
      <c r="E28" s="325">
        <v>847</v>
      </c>
      <c r="F28" s="328"/>
      <c r="G28" s="325">
        <v>414</v>
      </c>
      <c r="H28" s="328"/>
      <c r="I28" s="325">
        <v>0</v>
      </c>
      <c r="J28" s="328"/>
      <c r="K28" s="325">
        <v>83</v>
      </c>
      <c r="L28" s="328"/>
      <c r="M28" s="325">
        <v>0</v>
      </c>
      <c r="N28" s="328"/>
      <c r="O28" s="325">
        <v>84</v>
      </c>
      <c r="P28" s="328"/>
      <c r="Q28" s="325">
        <v>57</v>
      </c>
      <c r="R28" s="328"/>
      <c r="S28" s="325">
        <v>211</v>
      </c>
      <c r="T28" s="328"/>
      <c r="U28" s="325">
        <v>2</v>
      </c>
      <c r="V28" s="328"/>
      <c r="W28" s="334">
        <v>78</v>
      </c>
      <c r="X28" s="328"/>
      <c r="Y28" s="325">
        <v>0</v>
      </c>
      <c r="Z28" s="328"/>
      <c r="AA28" s="325">
        <v>6038</v>
      </c>
    </row>
    <row r="30" spans="1:27" x14ac:dyDescent="0.35">
      <c r="U30" s="366" t="s">
        <v>96</v>
      </c>
    </row>
    <row r="31" spans="1:27" x14ac:dyDescent="0.35">
      <c r="A31" s="320" t="s">
        <v>166</v>
      </c>
      <c r="B31" s="321" t="s">
        <v>24</v>
      </c>
      <c r="E31" s="321"/>
      <c r="G31" s="322"/>
      <c r="I31" s="366" t="s">
        <v>46</v>
      </c>
      <c r="M31" s="366" t="s">
        <v>148</v>
      </c>
      <c r="O31" s="366" t="s">
        <v>167</v>
      </c>
      <c r="S31" s="366" t="s">
        <v>168</v>
      </c>
      <c r="U31" s="366"/>
      <c r="W31" s="366" t="s">
        <v>97</v>
      </c>
      <c r="AA31" s="321" t="s">
        <v>24</v>
      </c>
    </row>
    <row r="32" spans="1:27" ht="43.5" x14ac:dyDescent="0.35">
      <c r="B32" s="323" t="s">
        <v>189</v>
      </c>
      <c r="E32" s="323" t="s">
        <v>170</v>
      </c>
      <c r="G32" s="323" t="s">
        <v>86</v>
      </c>
      <c r="I32" s="367"/>
      <c r="K32" s="323" t="s">
        <v>87</v>
      </c>
      <c r="M32" s="367"/>
      <c r="O32" s="367"/>
      <c r="Q32" s="323" t="s">
        <v>149</v>
      </c>
      <c r="S32" s="367"/>
      <c r="U32" s="367"/>
      <c r="W32" s="367"/>
      <c r="Y32" s="323" t="s">
        <v>93</v>
      </c>
      <c r="AA32" s="323" t="s">
        <v>190</v>
      </c>
    </row>
    <row r="33" spans="1:27" x14ac:dyDescent="0.35">
      <c r="A33" t="s">
        <v>42</v>
      </c>
      <c r="B33" s="324">
        <v>6172</v>
      </c>
      <c r="C33" s="324"/>
      <c r="D33" s="324"/>
      <c r="E33" s="325">
        <v>-958</v>
      </c>
      <c r="F33" s="324"/>
      <c r="G33" s="324"/>
      <c r="H33" s="324"/>
      <c r="I33" s="324"/>
      <c r="J33" s="324"/>
      <c r="K33" s="325">
        <v>-9</v>
      </c>
      <c r="L33" s="324"/>
      <c r="M33" s="324"/>
      <c r="N33" s="324"/>
      <c r="O33" s="324"/>
      <c r="P33" s="324"/>
      <c r="Q33" s="325">
        <v>-29</v>
      </c>
      <c r="R33" s="324"/>
      <c r="S33" s="325">
        <v>-102</v>
      </c>
      <c r="T33" s="324"/>
      <c r="U33" s="325">
        <v>0</v>
      </c>
      <c r="V33" s="324"/>
      <c r="W33" s="325">
        <v>0</v>
      </c>
      <c r="X33" s="324"/>
      <c r="Y33" s="325">
        <v>0</v>
      </c>
      <c r="Z33" s="324"/>
      <c r="AA33" s="325">
        <v>5074</v>
      </c>
    </row>
    <row r="34" spans="1:27" x14ac:dyDescent="0.35">
      <c r="A34" t="s">
        <v>173</v>
      </c>
      <c r="B34" s="325">
        <v>4975</v>
      </c>
      <c r="C34" s="324"/>
      <c r="D34" s="324"/>
      <c r="E34" s="325"/>
      <c r="F34" s="324"/>
      <c r="G34" s="324"/>
      <c r="H34" s="324"/>
      <c r="I34" s="324"/>
      <c r="J34" s="324"/>
      <c r="K34" s="325"/>
      <c r="L34" s="324"/>
      <c r="M34" s="324"/>
      <c r="N34" s="324"/>
      <c r="O34" s="324"/>
      <c r="P34" s="324"/>
      <c r="Q34" s="325">
        <v>-7</v>
      </c>
      <c r="R34" s="324"/>
      <c r="S34" s="324"/>
      <c r="T34" s="324"/>
      <c r="U34" s="324"/>
      <c r="V34" s="324"/>
      <c r="W34" s="324"/>
      <c r="X34" s="324"/>
      <c r="Y34" s="324"/>
      <c r="Z34" s="324"/>
      <c r="AA34" s="325">
        <v>4968</v>
      </c>
    </row>
    <row r="35" spans="1:27" x14ac:dyDescent="0.35">
      <c r="A35" t="s">
        <v>45</v>
      </c>
      <c r="B35" s="325">
        <v>3485</v>
      </c>
      <c r="C35" s="326"/>
      <c r="D35" s="326"/>
      <c r="E35" s="326"/>
      <c r="F35" s="326"/>
      <c r="G35" s="326"/>
      <c r="H35" s="326"/>
      <c r="I35" s="326"/>
      <c r="J35" s="326"/>
      <c r="K35" s="326"/>
      <c r="L35" s="326"/>
      <c r="M35" s="325">
        <v>0</v>
      </c>
      <c r="N35" s="326"/>
      <c r="O35" s="326"/>
      <c r="P35" s="326"/>
      <c r="Q35" s="325">
        <v>-42</v>
      </c>
      <c r="R35" s="325"/>
      <c r="S35" s="325">
        <v>-80</v>
      </c>
      <c r="T35" s="326"/>
      <c r="U35" s="326"/>
      <c r="V35" s="326"/>
      <c r="W35" s="326"/>
      <c r="X35" s="326"/>
      <c r="Y35" s="326"/>
      <c r="Z35" s="326"/>
      <c r="AA35" s="325">
        <v>3363</v>
      </c>
    </row>
    <row r="36" spans="1:27" x14ac:dyDescent="0.35">
      <c r="A36" t="s">
        <v>174</v>
      </c>
      <c r="B36" s="325">
        <v>226</v>
      </c>
      <c r="C36" s="326"/>
      <c r="D36" s="326"/>
      <c r="E36" s="325">
        <v>0</v>
      </c>
      <c r="F36" s="325"/>
      <c r="G36" s="325">
        <v>-219</v>
      </c>
      <c r="H36" s="325"/>
      <c r="J36" s="325"/>
      <c r="K36" s="325">
        <v>-18</v>
      </c>
      <c r="L36" s="325"/>
      <c r="M36" s="325">
        <v>0</v>
      </c>
      <c r="N36" s="325"/>
      <c r="O36" s="325">
        <v>-164</v>
      </c>
      <c r="P36" s="325"/>
      <c r="Q36" s="325"/>
      <c r="R36" s="325"/>
      <c r="S36" s="325">
        <v>-195</v>
      </c>
      <c r="T36" s="325"/>
      <c r="U36" s="325">
        <v>0</v>
      </c>
      <c r="V36" s="325"/>
      <c r="W36" s="325"/>
      <c r="X36" s="325"/>
      <c r="Y36" s="325">
        <v>0</v>
      </c>
      <c r="Z36" s="326"/>
      <c r="AA36" s="325">
        <v>-370</v>
      </c>
    </row>
    <row r="37" spans="1:27" x14ac:dyDescent="0.35">
      <c r="A37" t="s">
        <v>46</v>
      </c>
      <c r="B37" s="325">
        <v>0</v>
      </c>
      <c r="C37" s="326"/>
      <c r="D37" s="326"/>
      <c r="E37" s="326"/>
      <c r="F37" s="326"/>
      <c r="G37" s="326"/>
      <c r="H37" s="326"/>
      <c r="I37" s="325">
        <v>0</v>
      </c>
      <c r="J37" s="326"/>
      <c r="K37" s="326"/>
      <c r="L37" s="326"/>
      <c r="M37" s="326"/>
      <c r="N37" s="326"/>
      <c r="O37" s="326"/>
      <c r="P37" s="326"/>
      <c r="Q37" s="325"/>
      <c r="R37" s="326"/>
      <c r="S37" s="326"/>
      <c r="T37" s="326"/>
      <c r="U37" s="326"/>
      <c r="V37" s="326"/>
      <c r="W37" s="326"/>
      <c r="X37" s="326"/>
      <c r="Y37" s="326"/>
      <c r="Z37" s="326"/>
      <c r="AA37" s="325">
        <v>0</v>
      </c>
    </row>
    <row r="38" spans="1:27" x14ac:dyDescent="0.35">
      <c r="A38" t="s">
        <v>50</v>
      </c>
      <c r="B38" s="325">
        <v>65</v>
      </c>
      <c r="C38" s="325"/>
      <c r="D38" s="325"/>
      <c r="E38" s="325"/>
      <c r="F38" s="325"/>
      <c r="G38" s="325"/>
      <c r="H38" s="325"/>
      <c r="I38" s="325"/>
      <c r="J38" s="325"/>
      <c r="K38" s="325">
        <v>-65</v>
      </c>
      <c r="L38" s="325"/>
      <c r="M38" s="325"/>
      <c r="N38" s="325"/>
      <c r="O38" s="325"/>
      <c r="P38" s="325"/>
      <c r="Q38" s="325"/>
      <c r="R38" s="325"/>
      <c r="S38" s="325"/>
      <c r="T38" s="325"/>
      <c r="U38" s="325"/>
      <c r="V38" s="325"/>
      <c r="W38" s="325"/>
      <c r="X38" s="325"/>
      <c r="Y38" s="325"/>
      <c r="Z38" s="325"/>
      <c r="AA38" s="325">
        <v>0</v>
      </c>
    </row>
    <row r="39" spans="1:27" x14ac:dyDescent="0.35">
      <c r="A39" t="s">
        <v>73</v>
      </c>
      <c r="B39" s="329">
        <v>862</v>
      </c>
      <c r="C39" s="327"/>
      <c r="D39" s="327"/>
      <c r="E39" s="325">
        <v>146</v>
      </c>
      <c r="F39" s="328"/>
      <c r="G39" s="325">
        <v>-7</v>
      </c>
      <c r="H39" s="325"/>
      <c r="I39" s="325">
        <v>0</v>
      </c>
      <c r="J39" s="325"/>
      <c r="K39" s="325">
        <v>19</v>
      </c>
      <c r="L39" s="325"/>
      <c r="M39" s="325">
        <v>0</v>
      </c>
      <c r="N39" s="325"/>
      <c r="O39" s="325">
        <v>43</v>
      </c>
      <c r="P39" s="325"/>
      <c r="Q39" s="325">
        <v>15</v>
      </c>
      <c r="R39" s="325"/>
      <c r="S39" s="325">
        <v>96</v>
      </c>
      <c r="T39" s="325"/>
      <c r="U39" s="325">
        <v>36</v>
      </c>
      <c r="V39" s="325"/>
      <c r="W39" s="325">
        <v>-88</v>
      </c>
      <c r="X39" s="325"/>
      <c r="Y39" s="325">
        <v>0</v>
      </c>
      <c r="Z39" s="327"/>
      <c r="AA39" s="325">
        <v>1122</v>
      </c>
    </row>
    <row r="40" spans="1:27" x14ac:dyDescent="0.35">
      <c r="A40" t="s">
        <v>181</v>
      </c>
      <c r="B40" s="329">
        <v>4310</v>
      </c>
      <c r="C40" s="328"/>
      <c r="D40" s="328"/>
      <c r="E40" s="325">
        <v>812</v>
      </c>
      <c r="F40" s="328"/>
      <c r="G40" s="325">
        <v>226</v>
      </c>
      <c r="H40" s="328"/>
      <c r="I40" s="325">
        <v>0</v>
      </c>
      <c r="J40" s="328"/>
      <c r="K40" s="325">
        <v>73</v>
      </c>
      <c r="L40" s="328"/>
      <c r="M40" s="325">
        <v>0</v>
      </c>
      <c r="N40" s="328"/>
      <c r="O40" s="325">
        <v>121</v>
      </c>
      <c r="P40" s="328"/>
      <c r="Q40" s="325">
        <v>63</v>
      </c>
      <c r="R40" s="328"/>
      <c r="S40" s="325">
        <v>281</v>
      </c>
      <c r="T40" s="328"/>
      <c r="U40" s="325">
        <v>-36</v>
      </c>
      <c r="V40" s="328"/>
      <c r="W40" s="334">
        <v>88</v>
      </c>
      <c r="X40" s="328"/>
      <c r="Y40" s="325">
        <v>0</v>
      </c>
      <c r="Z40" s="328"/>
      <c r="AA40" s="325">
        <v>5938</v>
      </c>
    </row>
    <row r="41" spans="1:27" x14ac:dyDescent="0.35">
      <c r="B41" s="326"/>
      <c r="C41" s="327"/>
      <c r="D41" s="327"/>
      <c r="E41" s="327"/>
      <c r="F41" s="327"/>
      <c r="G41" s="327"/>
      <c r="H41" s="327"/>
      <c r="I41" s="327"/>
      <c r="J41" s="327"/>
      <c r="K41" s="327"/>
      <c r="L41" s="327"/>
      <c r="M41" s="327"/>
      <c r="N41" s="327"/>
      <c r="O41" s="327"/>
      <c r="P41" s="327"/>
      <c r="Q41" s="327"/>
      <c r="R41" s="327"/>
      <c r="S41" s="327"/>
      <c r="T41" s="327"/>
      <c r="U41" s="327"/>
      <c r="V41" s="327"/>
      <c r="W41" s="327"/>
      <c r="X41" s="327"/>
      <c r="Y41" s="327"/>
      <c r="Z41" s="327"/>
      <c r="AA41" s="325" t="s">
        <v>24</v>
      </c>
    </row>
    <row r="42" spans="1:27" x14ac:dyDescent="0.35">
      <c r="U42" s="366" t="s">
        <v>96</v>
      </c>
    </row>
    <row r="43" spans="1:27" x14ac:dyDescent="0.35">
      <c r="A43" s="320" t="s">
        <v>166</v>
      </c>
      <c r="B43" s="321" t="s">
        <v>24</v>
      </c>
      <c r="E43" s="321"/>
      <c r="G43" s="322"/>
      <c r="I43" s="366" t="s">
        <v>46</v>
      </c>
      <c r="M43" s="366" t="s">
        <v>148</v>
      </c>
      <c r="O43" s="366" t="s">
        <v>167</v>
      </c>
      <c r="S43" s="366" t="s">
        <v>168</v>
      </c>
      <c r="U43" s="366"/>
      <c r="W43" s="366" t="s">
        <v>97</v>
      </c>
      <c r="AA43" s="321" t="s">
        <v>24</v>
      </c>
    </row>
    <row r="44" spans="1:27" ht="43.5" x14ac:dyDescent="0.35">
      <c r="B44" s="323" t="s">
        <v>191</v>
      </c>
      <c r="E44" s="323" t="s">
        <v>170</v>
      </c>
      <c r="G44" s="323" t="s">
        <v>86</v>
      </c>
      <c r="I44" s="367"/>
      <c r="K44" s="323" t="s">
        <v>87</v>
      </c>
      <c r="M44" s="367"/>
      <c r="O44" s="367"/>
      <c r="Q44" s="323" t="s">
        <v>149</v>
      </c>
      <c r="S44" s="367"/>
      <c r="U44" s="367"/>
      <c r="W44" s="367"/>
      <c r="Y44" s="323" t="s">
        <v>93</v>
      </c>
      <c r="AA44" s="323" t="s">
        <v>192</v>
      </c>
    </row>
    <row r="45" spans="1:27" x14ac:dyDescent="0.35">
      <c r="A45" t="s">
        <v>42</v>
      </c>
      <c r="B45" s="324">
        <v>6084</v>
      </c>
      <c r="C45" s="324"/>
      <c r="D45" s="324"/>
      <c r="E45" s="325">
        <v>-977</v>
      </c>
      <c r="F45" s="324"/>
      <c r="G45" s="324"/>
      <c r="H45" s="324"/>
      <c r="I45" s="324"/>
      <c r="J45" s="324"/>
      <c r="K45" s="325">
        <v>-25</v>
      </c>
      <c r="L45" s="324"/>
      <c r="M45" s="324"/>
      <c r="N45" s="324"/>
      <c r="O45" s="324"/>
      <c r="P45" s="324"/>
      <c r="Q45" s="325">
        <v>-33</v>
      </c>
      <c r="R45" s="324"/>
      <c r="S45" s="325">
        <v>-160</v>
      </c>
      <c r="T45" s="324"/>
      <c r="U45" s="325">
        <v>0</v>
      </c>
      <c r="V45" s="324"/>
      <c r="W45" s="325">
        <v>0</v>
      </c>
      <c r="X45" s="324"/>
      <c r="Y45" s="325">
        <v>0</v>
      </c>
      <c r="Z45" s="324"/>
      <c r="AA45" s="325">
        <v>4889</v>
      </c>
    </row>
    <row r="46" spans="1:27" x14ac:dyDescent="0.35">
      <c r="A46" t="s">
        <v>173</v>
      </c>
      <c r="B46" s="325">
        <v>5339</v>
      </c>
      <c r="C46" s="324"/>
      <c r="D46" s="324"/>
      <c r="E46" s="325"/>
      <c r="F46" s="324"/>
      <c r="G46" s="324"/>
      <c r="H46" s="324"/>
      <c r="I46" s="324"/>
      <c r="J46" s="324"/>
      <c r="K46" s="325"/>
      <c r="L46" s="324"/>
      <c r="M46" s="324"/>
      <c r="N46" s="324"/>
      <c r="O46" s="324"/>
      <c r="P46" s="324"/>
      <c r="Q46" s="325">
        <v>-9</v>
      </c>
      <c r="R46" s="324"/>
      <c r="S46" s="325">
        <v>0</v>
      </c>
      <c r="T46" s="324"/>
      <c r="U46" s="324"/>
      <c r="V46" s="324"/>
      <c r="W46" s="324"/>
      <c r="X46" s="324"/>
      <c r="Y46" s="324"/>
      <c r="Z46" s="324"/>
      <c r="AA46" s="325">
        <v>5330</v>
      </c>
    </row>
    <row r="47" spans="1:27" x14ac:dyDescent="0.35">
      <c r="A47" t="s">
        <v>45</v>
      </c>
      <c r="B47" s="325">
        <v>3710</v>
      </c>
      <c r="C47" s="326"/>
      <c r="D47" s="326"/>
      <c r="E47" s="326"/>
      <c r="F47" s="326"/>
      <c r="G47" s="326"/>
      <c r="H47" s="326"/>
      <c r="I47" s="326"/>
      <c r="J47" s="326"/>
      <c r="K47" s="326"/>
      <c r="L47" s="326"/>
      <c r="M47" s="325">
        <v>0</v>
      </c>
      <c r="N47" s="326"/>
      <c r="O47" s="326"/>
      <c r="P47" s="326"/>
      <c r="Q47" s="325">
        <v>-46</v>
      </c>
      <c r="R47" s="325"/>
      <c r="S47" s="325">
        <v>-114</v>
      </c>
      <c r="T47" s="326"/>
      <c r="U47" s="326"/>
      <c r="V47" s="326"/>
      <c r="W47" s="326"/>
      <c r="X47" s="326"/>
      <c r="Y47" s="326"/>
      <c r="Z47" s="326"/>
      <c r="AA47" s="325">
        <v>3550</v>
      </c>
    </row>
    <row r="48" spans="1:27" x14ac:dyDescent="0.35">
      <c r="A48" t="s">
        <v>174</v>
      </c>
      <c r="B48" s="325">
        <v>795</v>
      </c>
      <c r="C48" s="326"/>
      <c r="D48" s="326"/>
      <c r="E48" s="325">
        <v>0</v>
      </c>
      <c r="F48" s="325"/>
      <c r="G48" s="325">
        <v>-262</v>
      </c>
      <c r="H48" s="325"/>
      <c r="J48" s="325"/>
      <c r="K48" s="325">
        <v>-19</v>
      </c>
      <c r="L48" s="325"/>
      <c r="M48" s="325">
        <v>-196</v>
      </c>
      <c r="N48" s="325"/>
      <c r="O48" s="325">
        <v>-6</v>
      </c>
      <c r="P48" s="325"/>
      <c r="Q48" s="325"/>
      <c r="R48" s="325"/>
      <c r="S48" s="325">
        <v>-547</v>
      </c>
      <c r="T48" s="325"/>
      <c r="U48" s="325">
        <v>0</v>
      </c>
      <c r="V48" s="325"/>
      <c r="W48" s="325"/>
      <c r="X48" s="325"/>
      <c r="Y48" s="325">
        <v>0</v>
      </c>
      <c r="Z48" s="326"/>
      <c r="AA48" s="325">
        <v>-235</v>
      </c>
    </row>
    <row r="49" spans="1:27" x14ac:dyDescent="0.35">
      <c r="A49" t="s">
        <v>46</v>
      </c>
      <c r="B49" s="325">
        <v>173</v>
      </c>
      <c r="C49" s="326"/>
      <c r="D49" s="326"/>
      <c r="E49" s="326"/>
      <c r="F49" s="326"/>
      <c r="G49" s="326"/>
      <c r="H49" s="326"/>
      <c r="I49" s="325">
        <v>-173</v>
      </c>
      <c r="J49" s="326"/>
      <c r="K49" s="326"/>
      <c r="L49" s="326"/>
      <c r="M49" s="326"/>
      <c r="N49" s="326"/>
      <c r="O49" s="326"/>
      <c r="P49" s="326"/>
      <c r="Q49" s="325"/>
      <c r="R49" s="326"/>
      <c r="S49" s="326"/>
      <c r="T49" s="326"/>
      <c r="U49" s="326"/>
      <c r="V49" s="326"/>
      <c r="W49" s="326"/>
      <c r="X49" s="326"/>
      <c r="Y49" s="326"/>
      <c r="Z49" s="326"/>
      <c r="AA49" s="325">
        <v>0</v>
      </c>
    </row>
    <row r="50" spans="1:27" x14ac:dyDescent="0.35">
      <c r="A50" t="s">
        <v>50</v>
      </c>
      <c r="B50" s="325">
        <v>75</v>
      </c>
      <c r="C50" s="325"/>
      <c r="D50" s="325"/>
      <c r="E50" s="325"/>
      <c r="F50" s="325"/>
      <c r="G50" s="325"/>
      <c r="H50" s="325"/>
      <c r="I50" s="325"/>
      <c r="J50" s="325"/>
      <c r="K50" s="325">
        <v>-75</v>
      </c>
      <c r="L50" s="325"/>
      <c r="M50" s="325"/>
      <c r="N50" s="325"/>
      <c r="O50" s="325"/>
      <c r="P50" s="325"/>
      <c r="Q50" s="325"/>
      <c r="R50" s="325"/>
      <c r="S50" s="325"/>
      <c r="T50" s="325"/>
      <c r="U50" s="325"/>
      <c r="V50" s="325"/>
      <c r="W50" s="325"/>
      <c r="X50" s="325"/>
      <c r="Y50" s="325"/>
      <c r="Z50" s="325"/>
      <c r="AA50" s="325">
        <v>0</v>
      </c>
    </row>
    <row r="51" spans="1:27" x14ac:dyDescent="0.35">
      <c r="A51" t="s">
        <v>73</v>
      </c>
      <c r="B51" s="329">
        <v>613</v>
      </c>
      <c r="C51" s="327"/>
      <c r="D51" s="327"/>
      <c r="E51" s="325">
        <v>148</v>
      </c>
      <c r="F51" s="328"/>
      <c r="G51" s="325">
        <v>-36</v>
      </c>
      <c r="H51" s="325"/>
      <c r="I51" s="325">
        <v>40</v>
      </c>
      <c r="J51" s="325"/>
      <c r="K51" s="325">
        <v>19</v>
      </c>
      <c r="L51" s="325"/>
      <c r="M51" s="325">
        <v>5</v>
      </c>
      <c r="N51" s="325"/>
      <c r="O51" s="325">
        <v>2</v>
      </c>
      <c r="P51" s="325"/>
      <c r="Q51" s="325">
        <v>17</v>
      </c>
      <c r="R51" s="325"/>
      <c r="S51" s="325">
        <v>199</v>
      </c>
      <c r="T51" s="325"/>
      <c r="U51" s="329">
        <v>-4</v>
      </c>
      <c r="V51" s="329"/>
      <c r="W51" s="329">
        <v>47</v>
      </c>
      <c r="X51" s="325"/>
      <c r="Y51" s="325">
        <v>0</v>
      </c>
      <c r="Z51" s="327"/>
      <c r="AA51" s="325">
        <v>1050</v>
      </c>
    </row>
    <row r="52" spans="1:27" x14ac:dyDescent="0.35">
      <c r="A52" t="s">
        <v>181</v>
      </c>
      <c r="B52" s="329">
        <v>3227</v>
      </c>
      <c r="C52" s="328"/>
      <c r="D52" s="328"/>
      <c r="E52" s="325">
        <v>829</v>
      </c>
      <c r="F52" s="328"/>
      <c r="G52" s="325">
        <v>298</v>
      </c>
      <c r="H52" s="328"/>
      <c r="I52" s="325">
        <v>133</v>
      </c>
      <c r="J52" s="328"/>
      <c r="K52" s="325">
        <v>100</v>
      </c>
      <c r="L52" s="328"/>
      <c r="M52" s="325">
        <v>191</v>
      </c>
      <c r="N52" s="328"/>
      <c r="O52" s="325">
        <v>4</v>
      </c>
      <c r="P52" s="328"/>
      <c r="Q52" s="325">
        <v>71</v>
      </c>
      <c r="R52" s="328"/>
      <c r="S52" s="325">
        <v>622</v>
      </c>
      <c r="T52" s="328"/>
      <c r="U52" s="329">
        <v>4</v>
      </c>
      <c r="V52" s="328"/>
      <c r="W52" s="334">
        <v>-47</v>
      </c>
      <c r="X52" s="328"/>
      <c r="Y52" s="325">
        <v>0</v>
      </c>
      <c r="Z52" s="328"/>
      <c r="AA52" s="325">
        <v>5432</v>
      </c>
    </row>
    <row r="53" spans="1:27" x14ac:dyDescent="0.35">
      <c r="B53" s="326"/>
      <c r="C53" s="327"/>
      <c r="D53" s="327"/>
      <c r="E53" s="327"/>
      <c r="F53" s="327"/>
      <c r="G53" s="327"/>
      <c r="H53" s="327"/>
      <c r="I53" s="327"/>
      <c r="J53" s="327"/>
      <c r="K53" s="327"/>
      <c r="L53" s="327"/>
      <c r="M53" s="327"/>
      <c r="N53" s="327"/>
      <c r="O53" s="327"/>
      <c r="P53" s="327"/>
      <c r="Q53" s="327"/>
      <c r="R53" s="327"/>
      <c r="S53" s="327"/>
      <c r="T53" s="327"/>
      <c r="U53" s="327"/>
      <c r="V53" s="327"/>
      <c r="W53" s="327"/>
      <c r="X53" s="327"/>
      <c r="Y53" s="327"/>
      <c r="Z53" s="327"/>
      <c r="AA53" s="325" t="s">
        <v>24</v>
      </c>
    </row>
    <row r="54" spans="1:27" x14ac:dyDescent="0.35">
      <c r="U54" s="322" t="s">
        <v>24</v>
      </c>
    </row>
    <row r="55" spans="1:27" x14ac:dyDescent="0.35">
      <c r="A55" s="369" t="s">
        <v>182</v>
      </c>
      <c r="B55" s="369"/>
      <c r="C55" s="369"/>
      <c r="D55" s="369"/>
      <c r="E55" s="369"/>
      <c r="F55" s="369"/>
      <c r="G55" s="369"/>
      <c r="H55" s="369"/>
      <c r="I55" s="369"/>
      <c r="J55" s="369"/>
      <c r="K55" s="369"/>
      <c r="L55" s="369"/>
      <c r="M55" s="369"/>
      <c r="N55" s="369"/>
      <c r="O55" s="369"/>
      <c r="P55" s="369"/>
      <c r="Q55" s="369"/>
      <c r="R55" s="369"/>
      <c r="S55" s="369"/>
      <c r="T55" s="369"/>
      <c r="U55" s="369"/>
      <c r="V55" s="369"/>
      <c r="W55" s="369"/>
      <c r="X55" s="369"/>
      <c r="Y55" s="369"/>
      <c r="Z55" s="369"/>
      <c r="AA55" s="369"/>
    </row>
    <row r="56" spans="1:27" x14ac:dyDescent="0.35">
      <c r="B56" s="321" t="s">
        <v>24</v>
      </c>
      <c r="E56" s="321"/>
      <c r="G56" s="322"/>
      <c r="I56" s="366" t="s">
        <v>46</v>
      </c>
      <c r="M56" s="366" t="s">
        <v>88</v>
      </c>
      <c r="O56" s="366" t="s">
        <v>167</v>
      </c>
      <c r="S56" s="366" t="s">
        <v>168</v>
      </c>
      <c r="U56" s="366" t="s">
        <v>96</v>
      </c>
      <c r="W56" s="366" t="s">
        <v>97</v>
      </c>
      <c r="AA56" s="321" t="s">
        <v>24</v>
      </c>
    </row>
    <row r="57" spans="1:27" ht="43.5" x14ac:dyDescent="0.35">
      <c r="B57" s="323" t="s">
        <v>193</v>
      </c>
      <c r="E57" s="323" t="s">
        <v>170</v>
      </c>
      <c r="G57" s="323" t="s">
        <v>86</v>
      </c>
      <c r="I57" s="367"/>
      <c r="K57" s="323" t="s">
        <v>87</v>
      </c>
      <c r="M57" s="367"/>
      <c r="O57" s="367"/>
      <c r="Q57" s="323" t="s">
        <v>149</v>
      </c>
      <c r="S57" s="367"/>
      <c r="U57" s="367"/>
      <c r="W57" s="367"/>
      <c r="Y57" s="323" t="s">
        <v>93</v>
      </c>
      <c r="AA57" s="323" t="s">
        <v>194</v>
      </c>
    </row>
    <row r="58" spans="1:27" x14ac:dyDescent="0.35">
      <c r="A58" t="s">
        <v>42</v>
      </c>
      <c r="B58" s="324">
        <v>24596</v>
      </c>
      <c r="C58" s="324" t="s">
        <v>24</v>
      </c>
      <c r="D58" s="324"/>
      <c r="E58" s="325">
        <v>-3944</v>
      </c>
      <c r="F58" s="324"/>
      <c r="G58" s="324"/>
      <c r="H58" s="324"/>
      <c r="I58" s="324"/>
      <c r="J58" s="324"/>
      <c r="K58" s="325">
        <v>-62</v>
      </c>
      <c r="L58" s="324"/>
      <c r="M58" s="324"/>
      <c r="N58" s="324"/>
      <c r="O58" s="324"/>
      <c r="P58" s="324"/>
      <c r="Q58" s="325">
        <v>-109</v>
      </c>
      <c r="R58" s="324"/>
      <c r="S58" s="325">
        <v>-456</v>
      </c>
      <c r="T58" s="324"/>
      <c r="U58" s="324"/>
      <c r="V58" s="324"/>
      <c r="W58" s="324"/>
      <c r="X58" s="324"/>
      <c r="Y58" s="324"/>
      <c r="Z58" s="324"/>
      <c r="AA58" s="325">
        <v>20025</v>
      </c>
    </row>
    <row r="59" spans="1:27" x14ac:dyDescent="0.35">
      <c r="A59" t="s">
        <v>173</v>
      </c>
      <c r="B59" s="325">
        <v>20246</v>
      </c>
      <c r="C59" s="324"/>
      <c r="D59" s="324"/>
      <c r="E59" s="325"/>
      <c r="F59" s="324"/>
      <c r="G59" s="324"/>
      <c r="H59" s="324"/>
      <c r="I59" s="324"/>
      <c r="J59" s="324"/>
      <c r="K59" s="325"/>
      <c r="L59" s="324"/>
      <c r="M59" s="324"/>
      <c r="N59" s="324"/>
      <c r="O59" s="324"/>
      <c r="P59" s="324"/>
      <c r="Q59" s="325">
        <v>-28</v>
      </c>
      <c r="R59" s="324"/>
      <c r="S59" s="324"/>
      <c r="T59" s="324"/>
      <c r="U59" s="324"/>
      <c r="V59" s="324"/>
      <c r="W59" s="324"/>
      <c r="X59" s="324"/>
      <c r="Y59" s="324"/>
      <c r="Z59" s="324"/>
      <c r="AA59" s="325">
        <v>20218</v>
      </c>
    </row>
    <row r="60" spans="1:27" x14ac:dyDescent="0.35">
      <c r="A60" t="s">
        <v>45</v>
      </c>
      <c r="B60" s="325">
        <v>14135</v>
      </c>
      <c r="C60" s="326"/>
      <c r="D60" s="326"/>
      <c r="E60" s="326"/>
      <c r="F60" s="326"/>
      <c r="G60" s="326"/>
      <c r="H60" s="326"/>
      <c r="I60" s="326"/>
      <c r="J60" s="326"/>
      <c r="K60" s="326"/>
      <c r="L60" s="326"/>
      <c r="M60" s="325">
        <v>0</v>
      </c>
      <c r="N60" s="326"/>
      <c r="O60" s="326"/>
      <c r="P60" s="326"/>
      <c r="Q60" s="325">
        <v>-159</v>
      </c>
      <c r="R60" s="326"/>
      <c r="S60" s="325">
        <v>-304</v>
      </c>
      <c r="T60" s="326"/>
      <c r="U60" s="326"/>
      <c r="V60" s="326"/>
      <c r="W60" s="326"/>
      <c r="X60" s="326"/>
      <c r="Y60" s="326"/>
      <c r="Z60" s="326"/>
      <c r="AA60" s="325">
        <v>13672</v>
      </c>
    </row>
    <row r="61" spans="1:27" x14ac:dyDescent="0.35">
      <c r="A61" t="s">
        <v>174</v>
      </c>
      <c r="B61" s="325">
        <v>810</v>
      </c>
      <c r="C61" s="325" t="s">
        <v>24</v>
      </c>
      <c r="D61" s="325"/>
      <c r="E61" s="325">
        <v>0</v>
      </c>
      <c r="F61" s="325"/>
      <c r="G61" s="325">
        <v>-866</v>
      </c>
      <c r="H61" s="325"/>
      <c r="J61" s="325"/>
      <c r="K61" s="325">
        <v>-35</v>
      </c>
      <c r="L61" s="325"/>
      <c r="M61" s="325">
        <v>-196</v>
      </c>
      <c r="N61" s="325"/>
      <c r="O61" s="325">
        <v>-690</v>
      </c>
      <c r="P61" s="325"/>
      <c r="Q61" s="325"/>
      <c r="R61" s="325"/>
      <c r="S61" s="325">
        <v>-714</v>
      </c>
      <c r="T61" s="325"/>
      <c r="U61" s="325">
        <v>0</v>
      </c>
      <c r="V61" s="325"/>
      <c r="W61" s="325"/>
      <c r="X61" s="325"/>
      <c r="Y61" s="325">
        <v>7</v>
      </c>
      <c r="Z61" s="325"/>
      <c r="AA61" s="325">
        <v>-1684</v>
      </c>
    </row>
    <row r="62" spans="1:27" x14ac:dyDescent="0.35">
      <c r="A62" t="s">
        <v>46</v>
      </c>
      <c r="B62" s="325">
        <v>783</v>
      </c>
      <c r="C62" s="326"/>
      <c r="D62" s="326"/>
      <c r="E62" s="326"/>
      <c r="F62" s="326"/>
      <c r="G62" s="326"/>
      <c r="H62" s="326"/>
      <c r="I62" s="325">
        <v>-783</v>
      </c>
      <c r="J62" s="326"/>
      <c r="K62" s="326"/>
      <c r="L62" s="326"/>
      <c r="M62" s="325">
        <v>0</v>
      </c>
      <c r="N62" s="326"/>
      <c r="O62" s="325">
        <v>0</v>
      </c>
      <c r="P62" s="326"/>
      <c r="Q62" s="325"/>
      <c r="R62" s="326"/>
      <c r="S62" s="326"/>
      <c r="T62" s="326"/>
      <c r="U62" s="326"/>
      <c r="V62" s="326"/>
      <c r="W62" s="326"/>
      <c r="X62" s="326"/>
      <c r="Y62" s="326"/>
      <c r="Z62" s="326"/>
      <c r="AA62" s="325">
        <v>0</v>
      </c>
    </row>
    <row r="63" spans="1:27" x14ac:dyDescent="0.35">
      <c r="A63" s="328" t="s">
        <v>50</v>
      </c>
      <c r="B63" s="325">
        <v>275</v>
      </c>
      <c r="C63" s="325" t="s">
        <v>24</v>
      </c>
      <c r="D63" s="325"/>
      <c r="E63" s="325"/>
      <c r="F63" s="325"/>
      <c r="G63" s="325"/>
      <c r="H63" s="325"/>
      <c r="I63" s="325"/>
      <c r="J63" s="325"/>
      <c r="K63" s="325">
        <v>-275</v>
      </c>
      <c r="L63" s="325"/>
      <c r="M63" s="325"/>
      <c r="N63" s="325"/>
      <c r="O63" s="325"/>
      <c r="P63" s="325"/>
      <c r="Q63" s="325"/>
      <c r="R63" s="325"/>
      <c r="S63" s="325"/>
      <c r="T63" s="325"/>
      <c r="U63" s="325"/>
      <c r="V63" s="325"/>
      <c r="W63" s="325"/>
      <c r="X63" s="325"/>
      <c r="Y63" s="325"/>
      <c r="Z63" s="325"/>
      <c r="AA63" s="325">
        <v>0</v>
      </c>
    </row>
    <row r="64" spans="1:27" x14ac:dyDescent="0.35">
      <c r="A64" t="s">
        <v>73</v>
      </c>
      <c r="B64" s="329">
        <v>2989</v>
      </c>
      <c r="C64" s="328"/>
      <c r="D64" s="328"/>
      <c r="E64" s="325">
        <v>590</v>
      </c>
      <c r="F64" s="328"/>
      <c r="G64" s="325">
        <v>-125</v>
      </c>
      <c r="H64" s="325"/>
      <c r="I64" s="325">
        <v>178</v>
      </c>
      <c r="J64" s="325"/>
      <c r="K64" s="325">
        <v>66</v>
      </c>
      <c r="L64" s="325"/>
      <c r="M64" s="325">
        <v>5</v>
      </c>
      <c r="N64" s="325"/>
      <c r="O64" s="325">
        <v>166</v>
      </c>
      <c r="P64" s="325"/>
      <c r="Q64" s="325">
        <v>56</v>
      </c>
      <c r="R64" s="325"/>
      <c r="S64" s="325">
        <v>360</v>
      </c>
      <c r="T64" s="325"/>
      <c r="U64" s="329">
        <v>-66</v>
      </c>
      <c r="V64" s="329"/>
      <c r="W64" s="329">
        <v>-40</v>
      </c>
      <c r="X64" s="325"/>
      <c r="Y64" s="325">
        <v>-2</v>
      </c>
      <c r="Z64" s="325"/>
      <c r="AA64" s="325">
        <v>4177</v>
      </c>
    </row>
    <row r="65" spans="1:27" x14ac:dyDescent="0.35">
      <c r="A65" t="s">
        <v>181</v>
      </c>
      <c r="B65" s="329">
        <v>16370</v>
      </c>
      <c r="C65" s="328"/>
      <c r="D65" s="328"/>
      <c r="E65" s="325">
        <v>3354</v>
      </c>
      <c r="F65" s="328"/>
      <c r="G65" s="325">
        <v>991</v>
      </c>
      <c r="H65" s="328"/>
      <c r="I65" s="325">
        <v>605</v>
      </c>
      <c r="J65" s="328"/>
      <c r="K65" s="325">
        <v>306</v>
      </c>
      <c r="L65" s="328"/>
      <c r="M65" s="325">
        <v>191</v>
      </c>
      <c r="N65" s="328"/>
      <c r="O65" s="325">
        <v>524</v>
      </c>
      <c r="P65" s="328"/>
      <c r="Q65" s="325">
        <v>240</v>
      </c>
      <c r="R65" s="328"/>
      <c r="S65" s="325">
        <v>1114</v>
      </c>
      <c r="T65" s="328"/>
      <c r="U65" s="329">
        <v>66</v>
      </c>
      <c r="V65" s="328"/>
      <c r="W65" s="334">
        <v>40</v>
      </c>
      <c r="X65" s="328"/>
      <c r="Y65" s="325">
        <v>-5</v>
      </c>
      <c r="Z65" s="328"/>
      <c r="AA65" s="325">
        <v>23796</v>
      </c>
    </row>
    <row r="68" spans="1:27" x14ac:dyDescent="0.35">
      <c r="B68" s="335"/>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c r="AA68" s="335"/>
    </row>
    <row r="69" spans="1:27" x14ac:dyDescent="0.35">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row>
    <row r="70" spans="1:27" x14ac:dyDescent="0.35">
      <c r="B70" s="335"/>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row>
    <row r="71" spans="1:27" x14ac:dyDescent="0.35">
      <c r="B71" s="335"/>
      <c r="C71" s="335"/>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row>
    <row r="72" spans="1:27" x14ac:dyDescent="0.35">
      <c r="B72" s="335"/>
      <c r="C72" s="335"/>
      <c r="D72" s="335"/>
      <c r="E72" s="335"/>
      <c r="F72" s="335"/>
      <c r="G72" s="335"/>
      <c r="H72" s="335"/>
      <c r="I72" s="335"/>
      <c r="J72" s="335"/>
      <c r="K72" s="335"/>
      <c r="L72" s="335"/>
      <c r="M72" s="335"/>
      <c r="N72" s="335"/>
      <c r="O72" s="335"/>
      <c r="P72" s="335"/>
      <c r="Q72" s="335"/>
      <c r="R72" s="335"/>
      <c r="S72" s="335"/>
      <c r="T72" s="335"/>
      <c r="U72" s="335"/>
      <c r="V72" s="335"/>
      <c r="W72" s="335"/>
      <c r="X72" s="335"/>
      <c r="Y72" s="335"/>
      <c r="Z72" s="335"/>
      <c r="AA72" s="335"/>
    </row>
    <row r="73" spans="1:27" x14ac:dyDescent="0.35">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row>
    <row r="74" spans="1:27" x14ac:dyDescent="0.35">
      <c r="B74" s="335"/>
      <c r="C74" s="335"/>
      <c r="D74" s="335"/>
      <c r="E74" s="335"/>
      <c r="F74" s="335"/>
      <c r="G74" s="335"/>
      <c r="H74" s="335"/>
      <c r="I74" s="335"/>
      <c r="J74" s="335"/>
      <c r="K74" s="335"/>
      <c r="L74" s="335"/>
      <c r="M74" s="335"/>
      <c r="N74" s="335"/>
      <c r="O74" s="335"/>
      <c r="P74" s="335"/>
      <c r="Q74" s="335"/>
      <c r="R74" s="335"/>
      <c r="S74" s="335"/>
      <c r="T74" s="335"/>
      <c r="U74" s="335"/>
      <c r="V74" s="335"/>
      <c r="W74" s="335"/>
      <c r="X74" s="335"/>
      <c r="Y74" s="335"/>
      <c r="Z74" s="335"/>
      <c r="AA74" s="335"/>
    </row>
    <row r="75" spans="1:27" x14ac:dyDescent="0.35">
      <c r="B75" s="335"/>
      <c r="C75" s="335"/>
      <c r="D75" s="335"/>
      <c r="E75" s="335"/>
      <c r="F75" s="335"/>
      <c r="G75" s="335"/>
      <c r="H75" s="335"/>
      <c r="I75" s="335"/>
      <c r="J75" s="335"/>
      <c r="K75" s="335"/>
      <c r="L75" s="335"/>
      <c r="M75" s="335"/>
      <c r="N75" s="335"/>
      <c r="O75" s="335"/>
      <c r="P75" s="335"/>
      <c r="Q75" s="335"/>
      <c r="R75" s="335"/>
      <c r="S75" s="335"/>
      <c r="T75" s="335"/>
      <c r="U75" s="335"/>
      <c r="V75" s="335"/>
      <c r="W75" s="335"/>
      <c r="X75" s="335"/>
      <c r="Y75" s="335"/>
      <c r="Z75" s="335"/>
      <c r="AA75" s="335"/>
    </row>
    <row r="76" spans="1:27" x14ac:dyDescent="0.35">
      <c r="B76" s="335"/>
      <c r="C76" s="335"/>
      <c r="D76" s="335"/>
      <c r="E76" s="335"/>
      <c r="F76" s="335"/>
      <c r="G76" s="335"/>
      <c r="H76" s="335"/>
      <c r="I76" s="335"/>
      <c r="J76" s="335"/>
      <c r="K76" s="335"/>
      <c r="L76" s="335"/>
      <c r="M76" s="335"/>
      <c r="N76" s="335"/>
      <c r="O76" s="335"/>
      <c r="P76" s="335"/>
      <c r="Q76" s="335"/>
      <c r="R76" s="335"/>
      <c r="S76" s="335"/>
      <c r="T76" s="335"/>
      <c r="U76" s="335"/>
      <c r="V76" s="335"/>
      <c r="W76" s="335"/>
      <c r="X76" s="335"/>
      <c r="Y76" s="335"/>
      <c r="Z76" s="335"/>
      <c r="AA76" s="335"/>
    </row>
    <row r="77" spans="1:27" x14ac:dyDescent="0.35">
      <c r="B77" s="335"/>
      <c r="C77" s="335"/>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row>
    <row r="78" spans="1:27" x14ac:dyDescent="0.35">
      <c r="B78" s="335"/>
      <c r="C78" s="335"/>
      <c r="D78" s="335"/>
      <c r="E78" s="335"/>
      <c r="F78" s="335"/>
      <c r="G78" s="335"/>
      <c r="H78" s="335"/>
      <c r="I78" s="335"/>
      <c r="J78" s="335"/>
      <c r="K78" s="335"/>
      <c r="L78" s="335"/>
      <c r="M78" s="335"/>
      <c r="N78" s="335"/>
      <c r="O78" s="335"/>
      <c r="P78" s="335"/>
      <c r="Q78" s="335"/>
      <c r="R78" s="335"/>
      <c r="S78" s="335"/>
      <c r="T78" s="335"/>
      <c r="U78" s="335"/>
      <c r="V78" s="335"/>
      <c r="W78" s="335"/>
      <c r="X78" s="335"/>
      <c r="Y78" s="335"/>
      <c r="Z78" s="335"/>
      <c r="AA78" s="335"/>
    </row>
  </sheetData>
  <sheetProtection algorithmName="SHA-512" hashValue="Zr6HUTsRwmSiJGJjewcE17L7uVCn3/Sp3wPYSpMhNjDHpzsJmQJneivw8RPP08dfKnsCxg3EObWwvLdROLbkZw==" saltValue="ldkKdBZ3ddjdeyiXtsXReQ==" spinCount="100000" sheet="1" objects="1" scenarios="1"/>
  <mergeCells count="33">
    <mergeCell ref="W19:W20"/>
    <mergeCell ref="A1:AA1"/>
    <mergeCell ref="A2:AA2"/>
    <mergeCell ref="A3:AA3"/>
    <mergeCell ref="U4:U6"/>
    <mergeCell ref="I5:I6"/>
    <mergeCell ref="O5:O6"/>
    <mergeCell ref="S5:S6"/>
    <mergeCell ref="W5:W6"/>
    <mergeCell ref="U18:U20"/>
    <mergeCell ref="I19:I20"/>
    <mergeCell ref="M19:M20"/>
    <mergeCell ref="O19:O20"/>
    <mergeCell ref="S19:S20"/>
    <mergeCell ref="W43:W44"/>
    <mergeCell ref="U30:U32"/>
    <mergeCell ref="I31:I32"/>
    <mergeCell ref="M31:M32"/>
    <mergeCell ref="O31:O32"/>
    <mergeCell ref="S31:S32"/>
    <mergeCell ref="W31:W32"/>
    <mergeCell ref="U42:U44"/>
    <mergeCell ref="I43:I44"/>
    <mergeCell ref="M43:M44"/>
    <mergeCell ref="O43:O44"/>
    <mergeCell ref="S43:S44"/>
    <mergeCell ref="A55:AA55"/>
    <mergeCell ref="I56:I57"/>
    <mergeCell ref="M56:M57"/>
    <mergeCell ref="O56:O57"/>
    <mergeCell ref="S56:S57"/>
    <mergeCell ref="U56:U57"/>
    <mergeCell ref="W56:W57"/>
  </mergeCells>
  <pageMargins left="0.7" right="0.7" top="0.75" bottom="0.75" header="0.3" footer="0.3"/>
  <pageSetup scale="42"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023E-CEDC-4AE4-BD90-A12FFF90B2DA}">
  <sheetPr>
    <pageSetUpPr fitToPage="1"/>
  </sheetPr>
  <dimension ref="A1:GB247"/>
  <sheetViews>
    <sheetView showGridLines="0" zoomScale="55" zoomScaleNormal="55" zoomScaleSheetLayoutView="55" workbookViewId="0">
      <selection activeCell="AM27" sqref="AM27"/>
    </sheetView>
  </sheetViews>
  <sheetFormatPr defaultColWidth="11.54296875" defaultRowHeight="15.5" outlineLevelCol="1" x14ac:dyDescent="0.35"/>
  <cols>
    <col min="1" max="1" width="52.6328125" style="1" customWidth="1"/>
    <col min="2" max="2" width="2.90625" style="1" customWidth="1"/>
    <col min="3" max="3" width="13.36328125" style="1" hidden="1" customWidth="1" outlineLevel="1"/>
    <col min="4" max="4" width="18" style="1" hidden="1" customWidth="1" outlineLevel="1"/>
    <col min="5" max="5" width="8.6328125" style="1" hidden="1" customWidth="1" outlineLevel="1"/>
    <col min="6" max="6" width="18.90625" style="1" customWidth="1" collapsed="1"/>
    <col min="7" max="7" width="1.81640625" style="1" customWidth="1"/>
    <col min="8" max="8" width="18.90625" style="1" customWidth="1"/>
    <col min="9" max="9" width="1.7265625" style="1" customWidth="1"/>
    <col min="10" max="10" width="14.54296875" style="4" hidden="1" customWidth="1" outlineLevel="1"/>
    <col min="11" max="11" width="1.81640625" style="1" hidden="1" customWidth="1" outlineLevel="1"/>
    <col min="12" max="12" width="15.6328125" style="1" customWidth="1" collapsed="1"/>
    <col min="13" max="13" width="2.7265625" style="1" customWidth="1"/>
    <col min="14" max="14" width="15" style="4" hidden="1" customWidth="1" outlineLevel="1"/>
    <col min="15" max="15" width="2.7265625" style="1" hidden="1" customWidth="1" outlineLevel="1"/>
    <col min="16" max="16" width="15.6328125" style="1" customWidth="1" collapsed="1"/>
    <col min="17" max="17" width="2" style="1" customWidth="1"/>
    <col min="18" max="18" width="16" style="4" hidden="1" customWidth="1" outlineLevel="1"/>
    <col min="19" max="19" width="2" style="1" hidden="1" customWidth="1" outlineLevel="1"/>
    <col min="20" max="20" width="15.6328125" style="1" customWidth="1" collapsed="1"/>
    <col min="21" max="21" width="2.81640625" style="1" customWidth="1"/>
    <col min="22" max="22" width="19" style="1" hidden="1" customWidth="1"/>
    <col min="23" max="23" width="1.81640625" style="1" hidden="1" customWidth="1"/>
    <col min="24" max="24" width="18.90625" style="1" hidden="1" customWidth="1"/>
    <col min="25" max="25" width="1.81640625" style="1" hidden="1" customWidth="1"/>
    <col min="26" max="26" width="14" style="4" hidden="1" customWidth="1" outlineLevel="1"/>
    <col min="27" max="27" width="1.7265625" style="1" hidden="1" customWidth="1" outlineLevel="1"/>
    <col min="28" max="28" width="15.6328125" style="1" hidden="1" customWidth="1" collapsed="1"/>
    <col min="29" max="29" width="2.90625" style="1" hidden="1" customWidth="1"/>
    <col min="30" max="30" width="27" style="4" hidden="1" customWidth="1" outlineLevel="1"/>
    <col min="31" max="31" width="2.90625" style="1" hidden="1" customWidth="1" outlineLevel="1"/>
    <col min="32" max="32" width="15.7265625" style="1" hidden="1" customWidth="1" collapsed="1"/>
    <col min="33" max="33" width="1.81640625" style="1" hidden="1" customWidth="1"/>
    <col min="34" max="34" width="13.54296875" style="4" hidden="1" customWidth="1" outlineLevel="1"/>
    <col min="35" max="35" width="1.81640625" style="1" hidden="1" customWidth="1" outlineLevel="1"/>
    <col min="36" max="36" width="15.6328125" style="1" hidden="1" customWidth="1" collapsed="1"/>
    <col min="37" max="37" width="18.90625" style="1" customWidth="1" collapsed="1"/>
    <col min="38" max="38" width="1.81640625" style="1" customWidth="1"/>
    <col min="39" max="39" width="18.90625" style="1" customWidth="1"/>
    <col min="40" max="40" width="1.7265625" style="1" customWidth="1"/>
    <col min="41" max="41" width="14.54296875" style="4" hidden="1" customWidth="1" outlineLevel="1"/>
    <col min="42" max="42" width="1.81640625" style="1" hidden="1" customWidth="1" outlineLevel="1"/>
    <col min="43" max="43" width="15.6328125" style="1" customWidth="1" collapsed="1"/>
    <col min="44" max="44" width="2.7265625" style="1" customWidth="1"/>
    <col min="45" max="45" width="15" style="4" hidden="1" customWidth="1" outlineLevel="1"/>
    <col min="46" max="46" width="2.7265625" style="1" hidden="1" customWidth="1" outlineLevel="1"/>
    <col min="47" max="47" width="15.6328125" style="1" customWidth="1" collapsed="1"/>
    <col min="48" max="48" width="2" style="1" customWidth="1"/>
    <col min="49" max="49" width="16" style="4" hidden="1" customWidth="1" outlineLevel="1"/>
    <col min="50" max="50" width="2" style="1" hidden="1" customWidth="1" outlineLevel="1"/>
    <col min="51" max="51" width="15.6328125" style="1" customWidth="1" collapsed="1"/>
    <col min="52" max="16384" width="11.54296875" style="7"/>
  </cols>
  <sheetData>
    <row r="1" spans="1:51" ht="18" x14ac:dyDescent="0.4">
      <c r="A1" s="2"/>
      <c r="B1" s="3"/>
      <c r="C1" s="3"/>
      <c r="D1" s="3"/>
      <c r="E1" s="3"/>
      <c r="Q1" s="5"/>
      <c r="R1" s="5"/>
      <c r="S1" s="5"/>
      <c r="T1" s="6"/>
      <c r="U1" s="6"/>
      <c r="V1" s="5"/>
      <c r="W1" s="5"/>
      <c r="X1" s="5"/>
      <c r="Y1" s="5"/>
      <c r="Z1" s="5"/>
      <c r="AA1" s="5"/>
      <c r="AB1" s="5"/>
      <c r="AC1" s="5"/>
      <c r="AD1" s="5"/>
      <c r="AE1" s="5"/>
      <c r="AF1" s="5"/>
      <c r="AG1" s="5"/>
      <c r="AH1" s="5"/>
      <c r="AI1" s="5"/>
      <c r="AJ1" s="6"/>
      <c r="AV1" s="5"/>
      <c r="AW1" s="5"/>
      <c r="AX1" s="5"/>
      <c r="AY1" s="6"/>
    </row>
    <row r="2" spans="1:51" ht="28" x14ac:dyDescent="0.6">
      <c r="A2" s="8" t="s">
        <v>0</v>
      </c>
      <c r="B2" s="9"/>
      <c r="C2" s="9"/>
      <c r="D2" s="9"/>
      <c r="E2" s="9"/>
      <c r="F2" s="9"/>
      <c r="G2" s="9"/>
      <c r="H2" s="9"/>
      <c r="I2" s="9"/>
      <c r="J2" s="10"/>
      <c r="K2" s="9"/>
      <c r="L2" s="9"/>
      <c r="M2" s="11"/>
      <c r="N2" s="12"/>
      <c r="O2" s="11"/>
      <c r="P2" s="13"/>
      <c r="Q2" s="11"/>
      <c r="R2" s="12"/>
      <c r="S2" s="11"/>
      <c r="T2" s="11"/>
      <c r="V2" s="14"/>
      <c r="W2" s="11"/>
      <c r="X2" s="9"/>
      <c r="Y2" s="9"/>
      <c r="Z2" s="10"/>
      <c r="AA2" s="9"/>
      <c r="AB2" s="9"/>
      <c r="AC2" s="11"/>
      <c r="AD2" s="12"/>
      <c r="AE2" s="11"/>
      <c r="AF2" s="11"/>
      <c r="AG2" s="11"/>
      <c r="AH2" s="12"/>
      <c r="AI2" s="11"/>
      <c r="AJ2" s="11"/>
      <c r="AO2" s="1"/>
      <c r="AS2" s="1"/>
      <c r="AW2" s="1"/>
    </row>
    <row r="3" spans="1:51" ht="20" x14ac:dyDescent="0.4">
      <c r="A3" s="16" t="s">
        <v>1</v>
      </c>
      <c r="V3" s="16"/>
      <c r="AO3" s="1"/>
      <c r="AS3" s="1"/>
      <c r="AW3" s="1"/>
    </row>
    <row r="4" spans="1:51" x14ac:dyDescent="0.35">
      <c r="AO4" s="1"/>
      <c r="AS4" s="1"/>
      <c r="AW4" s="1"/>
    </row>
    <row r="5" spans="1:51" ht="18" x14ac:dyDescent="0.4">
      <c r="A5" s="17" t="s">
        <v>2</v>
      </c>
      <c r="B5" s="17"/>
      <c r="C5" s="17"/>
      <c r="D5" s="17"/>
      <c r="E5" s="17"/>
      <c r="F5" s="348" t="s">
        <v>3</v>
      </c>
      <c r="G5" s="348"/>
      <c r="H5" s="348"/>
      <c r="I5" s="348"/>
      <c r="J5" s="348"/>
      <c r="K5" s="348"/>
      <c r="L5" s="348"/>
      <c r="M5" s="348"/>
      <c r="N5" s="348"/>
      <c r="O5" s="348"/>
      <c r="P5" s="348"/>
      <c r="Q5" s="348"/>
      <c r="R5" s="348"/>
      <c r="S5" s="348"/>
      <c r="T5" s="348"/>
      <c r="U5" s="18"/>
      <c r="V5" s="348" t="s">
        <v>4</v>
      </c>
      <c r="W5" s="348"/>
      <c r="X5" s="348"/>
      <c r="Y5" s="348"/>
      <c r="Z5" s="348"/>
      <c r="AA5" s="348"/>
      <c r="AB5" s="348"/>
      <c r="AC5" s="348"/>
      <c r="AD5" s="348"/>
      <c r="AE5" s="348"/>
      <c r="AF5" s="348"/>
      <c r="AG5" s="348"/>
      <c r="AH5" s="348"/>
      <c r="AI5" s="348"/>
      <c r="AJ5" s="348"/>
      <c r="AO5" s="1"/>
      <c r="AS5" s="1"/>
      <c r="AW5" s="1"/>
    </row>
    <row r="6" spans="1:51" ht="18" x14ac:dyDescent="0.4">
      <c r="A6" s="19"/>
      <c r="B6" s="19"/>
      <c r="C6" s="19"/>
      <c r="D6" s="19"/>
      <c r="E6" s="19"/>
      <c r="F6" s="20"/>
      <c r="G6" s="20"/>
      <c r="H6" s="20"/>
      <c r="I6" s="20"/>
      <c r="J6" s="20"/>
      <c r="K6" s="20"/>
      <c r="L6" s="347" t="s">
        <v>5</v>
      </c>
      <c r="M6" s="347"/>
      <c r="N6" s="347"/>
      <c r="O6" s="347"/>
      <c r="P6" s="347"/>
      <c r="Q6" s="347"/>
      <c r="R6" s="347"/>
      <c r="S6" s="347"/>
      <c r="T6" s="347"/>
      <c r="U6" s="21"/>
      <c r="V6" s="19"/>
      <c r="W6" s="19"/>
      <c r="X6" s="19"/>
      <c r="Y6" s="20"/>
      <c r="Z6" s="20"/>
      <c r="AA6" s="20"/>
      <c r="AB6" s="22" t="s">
        <v>6</v>
      </c>
      <c r="AC6" s="23"/>
      <c r="AD6" s="23"/>
      <c r="AE6" s="23"/>
      <c r="AF6" s="22"/>
      <c r="AG6" s="22"/>
      <c r="AH6" s="22"/>
      <c r="AI6" s="22"/>
      <c r="AJ6" s="22"/>
      <c r="AO6" s="1"/>
      <c r="AS6" s="1"/>
      <c r="AW6" s="1"/>
    </row>
    <row r="7" spans="1:51" ht="18" x14ac:dyDescent="0.4">
      <c r="A7" s="24"/>
      <c r="B7" s="25"/>
      <c r="C7" s="19"/>
      <c r="D7" s="20" t="s">
        <v>7</v>
      </c>
      <c r="E7" s="20" t="s">
        <v>8</v>
      </c>
      <c r="F7" s="26">
        <v>2023</v>
      </c>
      <c r="G7" s="27"/>
      <c r="H7" s="26">
        <v>2022</v>
      </c>
      <c r="I7" s="27"/>
      <c r="J7" s="28" t="s">
        <v>9</v>
      </c>
      <c r="K7" s="20"/>
      <c r="L7" s="27" t="s">
        <v>10</v>
      </c>
      <c r="M7" s="29"/>
      <c r="N7" s="28" t="s">
        <v>11</v>
      </c>
      <c r="O7" s="29"/>
      <c r="P7" s="20" t="s">
        <v>12</v>
      </c>
      <c r="Q7" s="20"/>
      <c r="R7" s="28" t="s">
        <v>13</v>
      </c>
      <c r="S7" s="20"/>
      <c r="T7" s="27" t="s">
        <v>14</v>
      </c>
      <c r="U7" s="21"/>
      <c r="V7" s="26">
        <v>2023</v>
      </c>
      <c r="W7" s="29"/>
      <c r="X7" s="26">
        <v>2022</v>
      </c>
      <c r="Y7" s="27"/>
      <c r="Z7" s="28" t="s">
        <v>9</v>
      </c>
      <c r="AA7" s="20"/>
      <c r="AB7" s="27" t="s">
        <v>10</v>
      </c>
      <c r="AC7" s="29"/>
      <c r="AD7" s="28" t="s">
        <v>11</v>
      </c>
      <c r="AE7" s="29"/>
      <c r="AF7" s="20" t="s">
        <v>12</v>
      </c>
      <c r="AG7" s="20"/>
      <c r="AH7" s="28" t="s">
        <v>13</v>
      </c>
      <c r="AI7" s="20"/>
      <c r="AJ7" s="27" t="s">
        <v>14</v>
      </c>
      <c r="AO7" s="1"/>
      <c r="AS7" s="1"/>
      <c r="AW7" s="1"/>
    </row>
    <row r="8" spans="1:51" ht="18" x14ac:dyDescent="0.4">
      <c r="A8" s="3" t="s">
        <v>15</v>
      </c>
      <c r="F8" s="30"/>
      <c r="G8" s="31"/>
      <c r="H8" s="31"/>
      <c r="I8" s="31"/>
      <c r="J8" s="32"/>
      <c r="L8" s="33"/>
      <c r="M8" s="19"/>
      <c r="N8" s="34"/>
      <c r="O8" s="19"/>
      <c r="V8" s="30"/>
      <c r="W8" s="31"/>
      <c r="X8" s="31"/>
      <c r="Y8" s="31"/>
      <c r="Z8" s="32"/>
      <c r="AB8" s="33"/>
      <c r="AC8" s="19"/>
      <c r="AD8" s="34"/>
      <c r="AE8" s="19"/>
      <c r="AO8" s="1"/>
      <c r="AS8" s="1"/>
      <c r="AW8" s="1"/>
    </row>
    <row r="9" spans="1:51" ht="18" x14ac:dyDescent="0.4">
      <c r="A9" s="3" t="s">
        <v>16</v>
      </c>
      <c r="F9" s="30"/>
      <c r="G9" s="31"/>
      <c r="H9" s="31"/>
      <c r="I9" s="31"/>
      <c r="J9" s="32"/>
      <c r="L9" s="33"/>
      <c r="M9" s="19"/>
      <c r="N9" s="34"/>
      <c r="O9" s="19"/>
      <c r="V9" s="30"/>
      <c r="W9" s="31"/>
      <c r="X9" s="31"/>
      <c r="Y9" s="31"/>
      <c r="Z9" s="32"/>
      <c r="AB9" s="33"/>
      <c r="AC9" s="19"/>
      <c r="AD9" s="34"/>
      <c r="AE9" s="19"/>
      <c r="AO9" s="1"/>
      <c r="AS9" s="1"/>
      <c r="AW9" s="1"/>
    </row>
    <row r="10" spans="1:51" ht="18" x14ac:dyDescent="0.4">
      <c r="A10" s="3"/>
      <c r="F10" s="30"/>
      <c r="G10" s="31"/>
      <c r="H10" s="31"/>
      <c r="I10" s="31"/>
      <c r="J10" s="32"/>
      <c r="L10" s="33"/>
      <c r="M10" s="19"/>
      <c r="N10" s="34"/>
      <c r="O10" s="19"/>
      <c r="V10" s="30"/>
      <c r="W10" s="31"/>
      <c r="X10" s="31"/>
      <c r="Y10" s="31"/>
      <c r="Z10" s="32"/>
      <c r="AB10" s="33"/>
      <c r="AC10" s="19"/>
      <c r="AD10" s="34"/>
      <c r="AE10" s="19"/>
      <c r="AO10" s="1"/>
      <c r="AS10" s="1"/>
      <c r="AW10" s="1"/>
    </row>
    <row r="11" spans="1:51" ht="18" x14ac:dyDescent="0.4">
      <c r="A11" s="35" t="s">
        <v>17</v>
      </c>
      <c r="B11" s="35"/>
      <c r="C11" s="35" t="s">
        <v>18</v>
      </c>
      <c r="D11" s="36">
        <v>13444.07</v>
      </c>
      <c r="E11" s="35"/>
      <c r="F11" s="37">
        <v>10782.148000000001</v>
      </c>
      <c r="G11" s="38">
        <v>0</v>
      </c>
      <c r="H11" s="39">
        <v>9856.9089999999997</v>
      </c>
      <c r="I11" s="40">
        <v>0</v>
      </c>
      <c r="J11" s="41">
        <v>10510.037</v>
      </c>
      <c r="K11" s="35"/>
      <c r="L11" s="42">
        <v>9.3756089653495511</v>
      </c>
      <c r="M11" s="35" t="s">
        <v>19</v>
      </c>
      <c r="N11" s="41">
        <v>1247.4100000000001</v>
      </c>
      <c r="O11" s="35"/>
      <c r="P11" s="42">
        <v>9.3857531044362457</v>
      </c>
      <c r="Q11" s="35"/>
      <c r="R11" s="41">
        <v>0</v>
      </c>
      <c r="S11" s="35"/>
      <c r="T11" s="43">
        <v>0</v>
      </c>
      <c r="U11" s="31"/>
      <c r="V11" s="37">
        <v>25960.937999999998</v>
      </c>
      <c r="W11" s="44"/>
      <c r="X11" s="39">
        <v>23610.775000000001</v>
      </c>
      <c r="Y11" s="40"/>
      <c r="Z11" s="41">
        <v>2350.1629999999968</v>
      </c>
      <c r="AA11" s="35"/>
      <c r="AB11" s="45">
        <v>10</v>
      </c>
      <c r="AC11" s="35" t="s">
        <v>19</v>
      </c>
      <c r="AD11" s="41">
        <v>2350.163</v>
      </c>
      <c r="AE11" s="35"/>
      <c r="AF11" s="45">
        <v>10</v>
      </c>
      <c r="AG11" s="35"/>
      <c r="AH11" s="41">
        <v>0</v>
      </c>
      <c r="AI11" s="35"/>
      <c r="AJ11" s="43">
        <v>0</v>
      </c>
      <c r="AO11" s="1"/>
      <c r="AS11" s="1"/>
      <c r="AW11" s="1"/>
    </row>
    <row r="12" spans="1:51" ht="18.5" thickBot="1" x14ac:dyDescent="0.45">
      <c r="A12" s="19"/>
      <c r="B12" s="19"/>
      <c r="C12" s="19"/>
      <c r="D12" s="19"/>
      <c r="E12" s="19"/>
      <c r="F12" s="46"/>
      <c r="G12" s="47"/>
      <c r="H12" s="46"/>
      <c r="I12" s="46"/>
      <c r="J12" s="48"/>
      <c r="K12" s="19"/>
      <c r="L12" s="49"/>
      <c r="M12" s="19"/>
      <c r="N12" s="34"/>
      <c r="O12" s="19"/>
      <c r="P12" s="49"/>
      <c r="Q12" s="19"/>
      <c r="R12" s="34"/>
      <c r="S12" s="19"/>
      <c r="T12" s="49"/>
      <c r="U12" s="49"/>
      <c r="V12" s="46"/>
      <c r="W12" s="47"/>
      <c r="X12" s="46"/>
      <c r="Y12" s="46"/>
      <c r="Z12" s="48"/>
      <c r="AA12" s="19"/>
      <c r="AB12" s="49"/>
      <c r="AC12" s="19"/>
      <c r="AD12" s="34"/>
      <c r="AE12" s="19"/>
      <c r="AF12" s="19"/>
      <c r="AG12" s="19"/>
      <c r="AH12" s="34"/>
      <c r="AI12" s="19"/>
      <c r="AJ12" s="19"/>
      <c r="AO12" s="1"/>
      <c r="AS12" s="1"/>
      <c r="AW12" s="1"/>
    </row>
    <row r="13" spans="1:51" ht="18" x14ac:dyDescent="0.4">
      <c r="A13" s="19" t="s">
        <v>20</v>
      </c>
      <c r="B13" s="19"/>
      <c r="C13" s="19" t="s">
        <v>18</v>
      </c>
      <c r="D13" s="50">
        <v>5985.4780000000001</v>
      </c>
      <c r="E13" s="51"/>
      <c r="F13" s="50">
        <v>5589.7250000000004</v>
      </c>
      <c r="G13" s="46">
        <v>0</v>
      </c>
      <c r="H13" s="50">
        <v>5340.8339999999998</v>
      </c>
      <c r="I13" s="46">
        <v>0</v>
      </c>
      <c r="J13" s="52">
        <v>5354.7690000000002</v>
      </c>
      <c r="K13" s="46"/>
      <c r="L13" s="53">
        <v>4.7414286607672098</v>
      </c>
      <c r="N13" s="54">
        <v>-237.00827375393899</v>
      </c>
      <c r="P13" s="55">
        <v>9.376965002750751</v>
      </c>
      <c r="Q13" s="19"/>
      <c r="R13" s="54">
        <v>46.453273753938802</v>
      </c>
      <c r="S13" s="19"/>
      <c r="T13" s="55">
        <v>-4.7168126744814183</v>
      </c>
      <c r="U13" s="55"/>
      <c r="V13" s="50">
        <v>12226.284</v>
      </c>
      <c r="W13" s="50"/>
      <c r="X13" s="50">
        <v>12108.674000000001</v>
      </c>
      <c r="Y13" s="46"/>
      <c r="Z13" s="52">
        <v>117.60999999999876</v>
      </c>
      <c r="AA13" s="19"/>
      <c r="AB13" s="55">
        <v>0.97</v>
      </c>
      <c r="AD13" s="54">
        <v>364.951520139688</v>
      </c>
      <c r="AF13" s="55">
        <v>3.0100000000000002</v>
      </c>
      <c r="AG13" s="19"/>
      <c r="AH13" s="54">
        <v>-247.34152013968799</v>
      </c>
      <c r="AI13" s="19"/>
      <c r="AJ13" s="55">
        <v>-2.04</v>
      </c>
      <c r="AO13" s="1"/>
      <c r="AS13" s="1"/>
      <c r="AW13" s="1"/>
    </row>
    <row r="14" spans="1:51" ht="18" x14ac:dyDescent="0.4">
      <c r="A14" s="19" t="s">
        <v>21</v>
      </c>
      <c r="B14" s="19"/>
      <c r="C14" s="19" t="s">
        <v>18</v>
      </c>
      <c r="D14" s="50">
        <v>1712.43</v>
      </c>
      <c r="E14" s="56"/>
      <c r="F14" s="50">
        <v>1076.3389999999999</v>
      </c>
      <c r="G14" s="46">
        <v>0</v>
      </c>
      <c r="H14" s="50">
        <v>998.13400000000001</v>
      </c>
      <c r="I14" s="46">
        <v>0</v>
      </c>
      <c r="J14" s="52">
        <v>1026.83</v>
      </c>
      <c r="K14" s="46"/>
      <c r="L14" s="55">
        <v>7.8351203345442597</v>
      </c>
      <c r="N14" s="54">
        <v>272.24152760043603</v>
      </c>
      <c r="P14" s="57">
        <v>15.511718219461626</v>
      </c>
      <c r="Q14" s="19"/>
      <c r="R14" s="54">
        <v>-95.830527600435701</v>
      </c>
      <c r="S14" s="19"/>
      <c r="T14" s="55">
        <v>-7.6765978849174052</v>
      </c>
      <c r="U14" s="55"/>
      <c r="V14" s="50">
        <v>3299.663</v>
      </c>
      <c r="W14" s="50"/>
      <c r="X14" s="50">
        <v>3018.087</v>
      </c>
      <c r="Y14" s="46"/>
      <c r="Z14" s="52">
        <v>281.57600000000002</v>
      </c>
      <c r="AA14" s="19"/>
      <c r="AB14" s="55">
        <v>9.3000000000000007</v>
      </c>
      <c r="AD14" s="54">
        <v>484.80289965695999</v>
      </c>
      <c r="AF14" s="55">
        <v>16.100000000000001</v>
      </c>
      <c r="AG14" s="19"/>
      <c r="AH14" s="54">
        <v>-203.22689965696</v>
      </c>
      <c r="AI14" s="19"/>
      <c r="AJ14" s="55">
        <v>-6.8000000000000007</v>
      </c>
      <c r="AO14" s="1"/>
      <c r="AS14" s="1"/>
      <c r="AW14" s="1"/>
    </row>
    <row r="15" spans="1:51" ht="18.5" thickBot="1" x14ac:dyDescent="0.45">
      <c r="A15" s="19" t="s">
        <v>22</v>
      </c>
      <c r="B15" s="19"/>
      <c r="C15" s="19" t="s">
        <v>18</v>
      </c>
      <c r="D15" s="50">
        <v>4388.2020000000002</v>
      </c>
      <c r="E15" s="58"/>
      <c r="F15" s="50">
        <v>3445.6840000000002</v>
      </c>
      <c r="G15" s="15">
        <v>0</v>
      </c>
      <c r="H15" s="50">
        <v>3643.6550000000002</v>
      </c>
      <c r="I15" s="46">
        <v>0</v>
      </c>
      <c r="J15" s="52">
        <v>3323.26</v>
      </c>
      <c r="K15" s="19"/>
      <c r="L15" s="59">
        <v>-5.433308038219864</v>
      </c>
      <c r="N15" s="54">
        <v>525.45815512692502</v>
      </c>
      <c r="P15" s="59">
        <v>3.1174837134342601</v>
      </c>
      <c r="Q15" s="19"/>
      <c r="R15" s="54">
        <v>-248.65415512692502</v>
      </c>
      <c r="S15" s="19"/>
      <c r="T15" s="55">
        <v>-8.4507917516541209</v>
      </c>
      <c r="U15" s="55"/>
      <c r="V15" s="50">
        <v>8789.35</v>
      </c>
      <c r="W15" s="50"/>
      <c r="X15" s="50">
        <v>8708.48</v>
      </c>
      <c r="Y15" s="39"/>
      <c r="Z15" s="52">
        <v>80.8700000000008</v>
      </c>
      <c r="AA15" s="19"/>
      <c r="AB15" s="59">
        <v>0.9</v>
      </c>
      <c r="AC15" s="60"/>
      <c r="AD15" s="61">
        <v>709.386646600586</v>
      </c>
      <c r="AE15" s="60"/>
      <c r="AF15" s="59">
        <v>8.1999999999999993</v>
      </c>
      <c r="AG15" s="19"/>
      <c r="AH15" s="54">
        <v>-628.516646600586</v>
      </c>
      <c r="AI15" s="19"/>
      <c r="AJ15" s="55">
        <v>-7.2999999999999989</v>
      </c>
      <c r="AO15" s="1"/>
      <c r="AS15" s="1"/>
      <c r="AW15" s="1"/>
    </row>
    <row r="16" spans="1:51" ht="18.5" thickBot="1" x14ac:dyDescent="0.4">
      <c r="A16" s="62" t="s">
        <v>23</v>
      </c>
      <c r="B16" s="62"/>
      <c r="C16" s="63" t="s">
        <v>18</v>
      </c>
      <c r="D16" s="64">
        <v>12086.11</v>
      </c>
      <c r="E16" s="63"/>
      <c r="F16" s="65">
        <v>10111.748</v>
      </c>
      <c r="G16" s="66">
        <v>0</v>
      </c>
      <c r="H16" s="65">
        <v>9982.6229999999996</v>
      </c>
      <c r="I16" s="67">
        <v>0</v>
      </c>
      <c r="J16" s="68">
        <v>9704.8590000000004</v>
      </c>
      <c r="K16" s="69"/>
      <c r="L16" s="70">
        <v>1.2834803037237794</v>
      </c>
      <c r="M16" s="71"/>
      <c r="N16" s="72">
        <v>560.69140897342197</v>
      </c>
      <c r="O16" s="71"/>
      <c r="P16" s="70">
        <v>7.7056523096824145</v>
      </c>
      <c r="Q16" s="73"/>
      <c r="R16" s="72">
        <v>-298.031408973422</v>
      </c>
      <c r="S16" s="73"/>
      <c r="T16" s="74">
        <v>-6.4121545987100586</v>
      </c>
      <c r="U16" s="75"/>
      <c r="V16" s="65">
        <v>24315.296999999999</v>
      </c>
      <c r="W16" s="66"/>
      <c r="X16" s="65">
        <v>23835.241000000002</v>
      </c>
      <c r="Y16" s="67"/>
      <c r="Z16" s="68">
        <v>480.05599999999686</v>
      </c>
      <c r="AA16" s="69"/>
      <c r="AB16" s="70">
        <v>2</v>
      </c>
      <c r="AC16" s="71"/>
      <c r="AD16" s="72">
        <v>1559.1410663972299</v>
      </c>
      <c r="AE16" s="71"/>
      <c r="AF16" s="70">
        <v>6.5</v>
      </c>
      <c r="AG16" s="69"/>
      <c r="AH16" s="72">
        <v>-1079.0850663972299</v>
      </c>
      <c r="AI16" s="69"/>
      <c r="AJ16" s="70">
        <v>-4.5</v>
      </c>
      <c r="AO16" s="1"/>
      <c r="AS16" s="1"/>
      <c r="AW16" s="1"/>
    </row>
    <row r="17" spans="1:184" ht="18" x14ac:dyDescent="0.4">
      <c r="A17" s="76"/>
      <c r="B17" s="19"/>
      <c r="C17" s="19"/>
      <c r="D17" s="19"/>
      <c r="E17" s="19"/>
      <c r="F17" s="46"/>
      <c r="G17" s="47"/>
      <c r="H17" s="46"/>
      <c r="I17" s="46"/>
      <c r="J17" s="48"/>
      <c r="K17" s="47"/>
      <c r="L17" s="46"/>
      <c r="N17" s="48"/>
      <c r="P17" s="46"/>
      <c r="Q17" s="19"/>
      <c r="R17" s="48" t="s">
        <v>24</v>
      </c>
      <c r="S17" s="19"/>
      <c r="T17" s="77"/>
      <c r="U17" s="77"/>
      <c r="V17" s="46"/>
      <c r="W17" s="47"/>
      <c r="X17" s="46"/>
      <c r="Y17" s="46"/>
      <c r="Z17" s="48" t="s">
        <v>25</v>
      </c>
      <c r="AA17" s="19"/>
      <c r="AB17" s="46" t="s">
        <v>25</v>
      </c>
      <c r="AD17" s="48"/>
      <c r="AF17" s="46" t="s">
        <v>25</v>
      </c>
      <c r="AG17" s="19"/>
      <c r="AH17" s="48" t="s">
        <v>24</v>
      </c>
      <c r="AI17" s="19"/>
      <c r="AJ17" s="46" t="s">
        <v>25</v>
      </c>
      <c r="AO17" s="1"/>
      <c r="AS17" s="1"/>
      <c r="AW17" s="1"/>
    </row>
    <row r="18" spans="1:184" ht="18.5" thickBot="1" x14ac:dyDescent="0.45">
      <c r="A18" s="78" t="s">
        <v>26</v>
      </c>
      <c r="B18" s="78"/>
      <c r="C18" s="19" t="s">
        <v>18</v>
      </c>
      <c r="D18" s="79">
        <v>25530.18</v>
      </c>
      <c r="E18" s="19"/>
      <c r="F18" s="80">
        <v>20893.896000000001</v>
      </c>
      <c r="G18" s="81">
        <v>0</v>
      </c>
      <c r="H18" s="82">
        <v>19839.531999999999</v>
      </c>
      <c r="I18" s="83">
        <v>0</v>
      </c>
      <c r="J18" s="84">
        <v>20214.896000000001</v>
      </c>
      <c r="K18" s="85"/>
      <c r="L18" s="86">
        <v>5.3091519924969734</v>
      </c>
      <c r="M18" s="85" t="s">
        <v>19</v>
      </c>
      <c r="N18" s="84">
        <v>1808.1014089734222</v>
      </c>
      <c r="O18" s="85"/>
      <c r="P18" s="86">
        <v>8.5404223020148251</v>
      </c>
      <c r="Q18" s="85"/>
      <c r="R18" s="84">
        <v>-298.031408973422</v>
      </c>
      <c r="S18" s="85"/>
      <c r="T18" s="87">
        <v>-3.2262301220873915</v>
      </c>
      <c r="U18" s="88"/>
      <c r="V18" s="80">
        <v>50276.235000000001</v>
      </c>
      <c r="W18" s="81"/>
      <c r="X18" s="82">
        <v>47446.016000000003</v>
      </c>
      <c r="Y18" s="83"/>
      <c r="Z18" s="84">
        <v>2830.2190000000001</v>
      </c>
      <c r="AA18" s="85"/>
      <c r="AB18" s="86">
        <v>6</v>
      </c>
      <c r="AC18" s="85" t="s">
        <v>19</v>
      </c>
      <c r="AD18" s="84">
        <v>3909.3040663972297</v>
      </c>
      <c r="AE18" s="85"/>
      <c r="AF18" s="86">
        <v>8.1999999999999993</v>
      </c>
      <c r="AG18" s="85"/>
      <c r="AH18" s="84">
        <v>-1079.0850663972299</v>
      </c>
      <c r="AI18" s="85"/>
      <c r="AJ18" s="89">
        <v>-2.1999999999999993</v>
      </c>
      <c r="AO18" s="1"/>
      <c r="AS18" s="1"/>
      <c r="AW18" s="1"/>
    </row>
    <row r="19" spans="1:184" ht="18" x14ac:dyDescent="0.4">
      <c r="A19" s="19"/>
      <c r="B19" s="19"/>
      <c r="C19" s="19"/>
      <c r="D19" s="79"/>
      <c r="E19" s="19"/>
      <c r="F19" s="90"/>
      <c r="G19" s="47"/>
      <c r="H19" s="79"/>
      <c r="I19" s="91"/>
      <c r="J19" s="92"/>
      <c r="K19" s="19"/>
      <c r="L19" s="93"/>
      <c r="M19" s="19"/>
      <c r="N19" s="92"/>
      <c r="O19" s="19"/>
      <c r="P19" s="93"/>
      <c r="Q19" s="19"/>
      <c r="R19" s="92"/>
      <c r="S19" s="19"/>
      <c r="T19" s="88"/>
      <c r="U19" s="88"/>
      <c r="V19" s="90"/>
      <c r="W19" s="47"/>
      <c r="X19" s="79"/>
      <c r="Y19" s="91"/>
      <c r="Z19" s="92"/>
      <c r="AA19" s="19"/>
      <c r="AB19" s="93"/>
      <c r="AC19" s="19"/>
      <c r="AD19" s="92"/>
      <c r="AE19" s="19"/>
      <c r="AF19" s="93"/>
      <c r="AG19" s="19"/>
      <c r="AH19" s="92"/>
      <c r="AI19" s="19"/>
      <c r="AJ19" s="59"/>
      <c r="AO19" s="1"/>
      <c r="AS19" s="1"/>
      <c r="AW19" s="1"/>
    </row>
    <row r="20" spans="1:184" ht="18" x14ac:dyDescent="0.4">
      <c r="B20" s="3"/>
      <c r="C20" s="3"/>
      <c r="D20" s="3"/>
      <c r="E20" s="3"/>
      <c r="F20" s="46"/>
      <c r="G20" s="46"/>
      <c r="H20" s="46" t="s">
        <v>25</v>
      </c>
      <c r="I20" s="46"/>
      <c r="J20" s="94" t="s">
        <v>25</v>
      </c>
      <c r="K20" s="3"/>
      <c r="L20" s="46" t="s">
        <v>25</v>
      </c>
      <c r="M20" s="3"/>
      <c r="N20" s="48"/>
      <c r="O20" s="3"/>
      <c r="P20" s="46" t="s">
        <v>25</v>
      </c>
      <c r="Q20" s="46"/>
      <c r="R20" s="95" t="s">
        <v>25</v>
      </c>
      <c r="S20" s="46"/>
      <c r="T20" s="46" t="s">
        <v>25</v>
      </c>
      <c r="U20" s="46"/>
      <c r="V20" s="96"/>
      <c r="W20" s="46"/>
      <c r="X20" s="96" t="s">
        <v>25</v>
      </c>
      <c r="Y20" s="46"/>
      <c r="Z20" s="94" t="s">
        <v>25</v>
      </c>
      <c r="AA20" s="3"/>
      <c r="AB20" s="96" t="s">
        <v>25</v>
      </c>
      <c r="AC20" s="3"/>
      <c r="AD20" s="94"/>
      <c r="AE20" s="3"/>
      <c r="AF20" s="96" t="s">
        <v>25</v>
      </c>
      <c r="AG20" s="46"/>
      <c r="AH20" s="94" t="s">
        <v>25</v>
      </c>
      <c r="AI20" s="46"/>
      <c r="AJ20" s="96" t="s">
        <v>25</v>
      </c>
      <c r="AO20" s="1"/>
      <c r="AS20" s="1"/>
      <c r="AW20" s="1"/>
    </row>
    <row r="21" spans="1:184" s="1" customFormat="1" ht="18" x14ac:dyDescent="0.4">
      <c r="A21" s="17" t="s">
        <v>2</v>
      </c>
      <c r="B21" s="17"/>
      <c r="C21" s="17"/>
      <c r="D21" s="17"/>
      <c r="E21" s="17"/>
      <c r="F21" s="348" t="s">
        <v>27</v>
      </c>
      <c r="G21" s="348"/>
      <c r="H21" s="348"/>
      <c r="I21" s="348"/>
      <c r="J21" s="348"/>
      <c r="K21" s="348"/>
      <c r="L21" s="348"/>
      <c r="M21" s="348"/>
      <c r="N21" s="348"/>
      <c r="O21" s="348"/>
      <c r="P21" s="348"/>
      <c r="Q21" s="348"/>
      <c r="R21" s="348"/>
      <c r="S21" s="348"/>
      <c r="T21" s="348"/>
      <c r="U21" s="97"/>
      <c r="V21" s="96"/>
      <c r="W21" s="46"/>
      <c r="X21" s="96"/>
      <c r="Y21" s="46"/>
      <c r="Z21" s="94"/>
      <c r="AA21" s="3"/>
      <c r="AB21" s="96"/>
      <c r="AC21" s="3"/>
      <c r="AD21" s="94"/>
      <c r="AE21" s="3"/>
      <c r="AF21" s="96"/>
      <c r="AH21" s="94"/>
      <c r="AI21" s="46"/>
      <c r="AO21" s="4"/>
      <c r="AS21" s="4"/>
      <c r="AW21" s="4"/>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row>
    <row r="22" spans="1:184" s="1" customFormat="1" ht="18" x14ac:dyDescent="0.4">
      <c r="A22" s="19"/>
      <c r="B22" s="19"/>
      <c r="C22" s="19"/>
      <c r="D22" s="19"/>
      <c r="E22" s="19"/>
      <c r="F22" s="20"/>
      <c r="G22" s="20"/>
      <c r="H22" s="20"/>
      <c r="I22" s="20"/>
      <c r="J22" s="20"/>
      <c r="K22" s="20"/>
      <c r="L22" s="347" t="s">
        <v>5</v>
      </c>
      <c r="M22" s="347"/>
      <c r="N22" s="347"/>
      <c r="O22" s="347"/>
      <c r="P22" s="347"/>
      <c r="Q22" s="347"/>
      <c r="R22" s="347"/>
      <c r="S22" s="347"/>
      <c r="T22" s="347"/>
      <c r="U22" s="97"/>
      <c r="V22" s="96"/>
      <c r="W22" s="46"/>
      <c r="X22" s="96"/>
      <c r="Y22" s="46"/>
      <c r="Z22" s="94"/>
      <c r="AA22" s="3"/>
      <c r="AB22" s="96"/>
      <c r="AC22" s="3"/>
      <c r="AD22" s="94"/>
      <c r="AE22" s="3"/>
      <c r="AF22" s="96"/>
      <c r="AH22" s="94"/>
      <c r="AI22" s="46"/>
      <c r="AJ22" s="77"/>
      <c r="AO22" s="4"/>
      <c r="AS22" s="4"/>
      <c r="AW22" s="4"/>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row>
    <row r="23" spans="1:184" s="1" customFormat="1" ht="18" x14ac:dyDescent="0.4">
      <c r="A23" s="24"/>
      <c r="B23" s="25"/>
      <c r="C23" s="19"/>
      <c r="D23" s="20" t="s">
        <v>7</v>
      </c>
      <c r="E23" s="20" t="s">
        <v>8</v>
      </c>
      <c r="F23" s="26">
        <v>2023</v>
      </c>
      <c r="G23" s="27"/>
      <c r="H23" s="26">
        <v>2022</v>
      </c>
      <c r="I23" s="27"/>
      <c r="J23" s="28" t="s">
        <v>9</v>
      </c>
      <c r="K23" s="20"/>
      <c r="L23" s="27" t="s">
        <v>10</v>
      </c>
      <c r="M23" s="29"/>
      <c r="N23" s="28" t="s">
        <v>11</v>
      </c>
      <c r="O23" s="29"/>
      <c r="P23" s="20" t="s">
        <v>12</v>
      </c>
      <c r="Q23" s="20"/>
      <c r="R23" s="28" t="s">
        <v>13</v>
      </c>
      <c r="S23" s="20"/>
      <c r="T23" s="27" t="s">
        <v>14</v>
      </c>
      <c r="U23" s="97"/>
      <c r="V23" s="96"/>
      <c r="W23" s="46"/>
      <c r="X23" s="96"/>
      <c r="Y23" s="46"/>
      <c r="Z23" s="94"/>
      <c r="AA23" s="3"/>
      <c r="AB23" s="96"/>
      <c r="AC23" s="3"/>
      <c r="AD23" s="94"/>
      <c r="AE23" s="3"/>
      <c r="AF23" s="96"/>
      <c r="AG23" s="46"/>
      <c r="AH23" s="94"/>
      <c r="AI23" s="46"/>
      <c r="AJ23" s="77"/>
      <c r="AO23" s="4"/>
      <c r="AS23" s="4"/>
      <c r="AW23" s="4"/>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row>
    <row r="24" spans="1:184" s="1" customFormat="1" ht="18" x14ac:dyDescent="0.4">
      <c r="A24" s="3" t="s">
        <v>15</v>
      </c>
      <c r="F24" s="30"/>
      <c r="G24" s="31"/>
      <c r="H24" s="31"/>
      <c r="I24" s="31"/>
      <c r="J24" s="32"/>
      <c r="L24" s="33"/>
      <c r="M24" s="19"/>
      <c r="N24" s="34"/>
      <c r="O24" s="19"/>
      <c r="R24" s="4"/>
      <c r="U24" s="97"/>
      <c r="V24" s="96"/>
      <c r="W24" s="46"/>
      <c r="X24" s="96"/>
      <c r="Y24" s="46"/>
      <c r="Z24" s="94"/>
      <c r="AA24" s="3"/>
      <c r="AB24" s="96"/>
      <c r="AC24" s="3"/>
      <c r="AD24" s="94"/>
      <c r="AE24" s="3"/>
      <c r="AF24" s="96"/>
      <c r="AG24" s="46"/>
      <c r="AH24" s="94"/>
      <c r="AI24" s="46"/>
      <c r="AJ24" s="97"/>
      <c r="AO24" s="4"/>
      <c r="AS24" s="4"/>
      <c r="AW24" s="4"/>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row>
    <row r="25" spans="1:184" s="1" customFormat="1" ht="18" x14ac:dyDescent="0.4">
      <c r="A25" s="3" t="s">
        <v>16</v>
      </c>
      <c r="F25" s="30"/>
      <c r="G25" s="31"/>
      <c r="H25" s="31"/>
      <c r="I25" s="31"/>
      <c r="J25" s="32"/>
      <c r="L25" s="33"/>
      <c r="M25" s="19"/>
      <c r="N25" s="34"/>
      <c r="O25" s="19"/>
      <c r="R25" s="4"/>
      <c r="U25" s="97"/>
      <c r="V25" s="96"/>
      <c r="W25" s="46"/>
      <c r="X25" s="96"/>
      <c r="Y25" s="46"/>
      <c r="Z25" s="94"/>
      <c r="AA25" s="3"/>
      <c r="AB25" s="96"/>
      <c r="AC25" s="3"/>
      <c r="AD25" s="94"/>
      <c r="AE25" s="3"/>
      <c r="AF25" s="96"/>
      <c r="AG25" s="46"/>
      <c r="AH25" s="94"/>
      <c r="AI25" s="46"/>
      <c r="AJ25" s="97"/>
      <c r="AO25" s="4"/>
      <c r="AS25" s="4"/>
      <c r="AW25" s="4"/>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row>
    <row r="26" spans="1:184" s="1" customFormat="1" ht="18" x14ac:dyDescent="0.4">
      <c r="A26" s="3"/>
      <c r="F26" s="30"/>
      <c r="G26" s="31"/>
      <c r="H26" s="31"/>
      <c r="I26" s="31"/>
      <c r="J26" s="32"/>
      <c r="L26" s="33"/>
      <c r="M26" s="19"/>
      <c r="N26" s="34"/>
      <c r="O26" s="19"/>
      <c r="R26" s="4"/>
      <c r="U26" s="46"/>
      <c r="V26" s="96"/>
      <c r="W26" s="46"/>
      <c r="X26" s="96"/>
      <c r="Y26" s="46"/>
      <c r="Z26" s="94"/>
      <c r="AA26" s="3"/>
      <c r="AB26" s="96"/>
      <c r="AC26" s="3"/>
      <c r="AD26" s="94"/>
      <c r="AE26" s="3"/>
      <c r="AF26" s="96"/>
      <c r="AG26" s="46"/>
      <c r="AH26" s="94"/>
      <c r="AI26" s="46"/>
      <c r="AJ26" s="96"/>
      <c r="AO26" s="4"/>
      <c r="AS26" s="4"/>
      <c r="AW26" s="4"/>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row>
    <row r="27" spans="1:184" s="1" customFormat="1" ht="18" x14ac:dyDescent="0.4">
      <c r="A27" s="35" t="s">
        <v>17</v>
      </c>
      <c r="B27" s="35"/>
      <c r="C27" s="35" t="s">
        <v>18</v>
      </c>
      <c r="D27" s="36">
        <v>13444.07</v>
      </c>
      <c r="E27" s="35"/>
      <c r="F27" s="37">
        <v>11656.521000000001</v>
      </c>
      <c r="G27" s="38">
        <v>0</v>
      </c>
      <c r="H27" s="39">
        <v>10510.037000000002</v>
      </c>
      <c r="I27" s="40">
        <v>0</v>
      </c>
      <c r="J27" s="41">
        <v>10510.037</v>
      </c>
      <c r="K27" s="35"/>
      <c r="L27" s="42">
        <v>10.912216579256571</v>
      </c>
      <c r="M27" s="35" t="s">
        <v>19</v>
      </c>
      <c r="N27" s="41">
        <v>1247.4100000000001</v>
      </c>
      <c r="O27" s="35"/>
      <c r="P27" s="42">
        <v>10.906193765064764</v>
      </c>
      <c r="Q27" s="35"/>
      <c r="R27" s="41">
        <v>0</v>
      </c>
      <c r="S27" s="35"/>
      <c r="T27" s="43">
        <v>0</v>
      </c>
      <c r="U27" s="46"/>
      <c r="V27" s="96"/>
      <c r="W27" s="46"/>
      <c r="X27" s="96"/>
      <c r="Y27" s="46"/>
      <c r="Z27" s="98">
        <v>0</v>
      </c>
      <c r="AA27" s="3"/>
      <c r="AB27" s="96"/>
      <c r="AC27" s="3"/>
      <c r="AD27" s="94"/>
      <c r="AE27" s="3"/>
      <c r="AF27" s="96"/>
      <c r="AG27" s="46"/>
      <c r="AH27" s="94"/>
      <c r="AI27" s="46"/>
      <c r="AJ27" s="96"/>
      <c r="AO27" s="4"/>
      <c r="AS27" s="4"/>
      <c r="AW27" s="4"/>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row>
    <row r="28" spans="1:184" s="1" customFormat="1" ht="18.5" thickBot="1" x14ac:dyDescent="0.45">
      <c r="A28" s="19"/>
      <c r="B28" s="19"/>
      <c r="C28" s="19"/>
      <c r="D28" s="19"/>
      <c r="E28" s="19"/>
      <c r="F28" s="46"/>
      <c r="G28" s="47"/>
      <c r="H28" s="46"/>
      <c r="I28" s="46"/>
      <c r="J28" s="48"/>
      <c r="K28" s="19"/>
      <c r="L28" s="49"/>
      <c r="M28" s="19"/>
      <c r="N28" s="34"/>
      <c r="O28" s="19"/>
      <c r="P28" s="49"/>
      <c r="Q28" s="19"/>
      <c r="R28" s="34"/>
      <c r="S28" s="19"/>
      <c r="T28" s="49"/>
      <c r="U28" s="46"/>
      <c r="V28" s="96"/>
      <c r="W28" s="46"/>
      <c r="X28" s="96"/>
      <c r="Y28" s="46"/>
      <c r="Z28" s="94"/>
      <c r="AA28" s="3"/>
      <c r="AB28" s="96"/>
      <c r="AC28" s="3"/>
      <c r="AD28" s="94"/>
      <c r="AE28" s="3"/>
      <c r="AF28" s="96"/>
      <c r="AG28" s="46"/>
      <c r="AH28" s="94"/>
      <c r="AI28" s="46"/>
      <c r="AJ28" s="96"/>
      <c r="AO28" s="4"/>
      <c r="AS28" s="4"/>
      <c r="AW28" s="4"/>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row>
    <row r="29" spans="1:184" s="1" customFormat="1" ht="18" x14ac:dyDescent="0.4">
      <c r="A29" s="19" t="s">
        <v>20</v>
      </c>
      <c r="B29" s="19"/>
      <c r="C29" s="19" t="s">
        <v>18</v>
      </c>
      <c r="D29" s="50">
        <v>5985.4780000000001</v>
      </c>
      <c r="E29" s="51"/>
      <c r="F29" s="50">
        <v>5130.5829999999996</v>
      </c>
      <c r="G29" s="46">
        <v>0</v>
      </c>
      <c r="H29" s="50">
        <v>5354.9889999999996</v>
      </c>
      <c r="I29" s="46">
        <v>0</v>
      </c>
      <c r="J29" s="52">
        <v>5354.7690000000002</v>
      </c>
      <c r="K29" s="46"/>
      <c r="L29" s="53">
        <v>-4.1524106828884682</v>
      </c>
      <c r="N29" s="54">
        <v>-237.00827375393899</v>
      </c>
      <c r="P29" s="55">
        <v>-5.1946923487643026</v>
      </c>
      <c r="Q29" s="19"/>
      <c r="R29" s="54">
        <v>46.453273753938802</v>
      </c>
      <c r="S29" s="19"/>
      <c r="T29" s="55">
        <v>1.0236067239689199</v>
      </c>
      <c r="U29" s="46"/>
      <c r="V29" s="96"/>
      <c r="W29" s="46"/>
      <c r="X29" s="96"/>
      <c r="Y29" s="46"/>
      <c r="Z29" s="94"/>
      <c r="AA29" s="3"/>
      <c r="AB29" s="96"/>
      <c r="AC29" s="3"/>
      <c r="AD29" s="94"/>
      <c r="AE29" s="3"/>
      <c r="AF29" s="96"/>
      <c r="AG29" s="46"/>
      <c r="AH29" s="94"/>
      <c r="AI29" s="46"/>
      <c r="AJ29" s="96"/>
      <c r="AO29" s="4"/>
      <c r="AS29" s="4"/>
      <c r="AW29" s="4"/>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row>
    <row r="30" spans="1:184" s="1" customFormat="1" ht="18" x14ac:dyDescent="0.4">
      <c r="A30" s="19" t="s">
        <v>21</v>
      </c>
      <c r="B30" s="19"/>
      <c r="C30" s="19" t="s">
        <v>18</v>
      </c>
      <c r="D30" s="50">
        <v>1712.43</v>
      </c>
      <c r="E30" s="56"/>
      <c r="F30" s="50">
        <v>1136.365</v>
      </c>
      <c r="G30" s="46">
        <v>0</v>
      </c>
      <c r="H30" s="50">
        <v>1027.019</v>
      </c>
      <c r="I30" s="46">
        <v>0</v>
      </c>
      <c r="J30" s="52">
        <v>1026.83</v>
      </c>
      <c r="K30" s="46"/>
      <c r="L30" s="55">
        <v>10.680346308541825</v>
      </c>
      <c r="N30" s="54">
        <v>272.24152760043603</v>
      </c>
      <c r="P30" s="57">
        <v>16.823187428189584</v>
      </c>
      <c r="Q30" s="19"/>
      <c r="R30" s="54">
        <v>-95.830527600435701</v>
      </c>
      <c r="S30" s="19"/>
      <c r="T30" s="55">
        <v>-6.2402282236474687</v>
      </c>
      <c r="U30" s="46"/>
      <c r="V30" s="46"/>
      <c r="W30" s="46"/>
      <c r="X30" s="96"/>
      <c r="Y30" s="46"/>
      <c r="Z30" s="94"/>
      <c r="AA30" s="3"/>
      <c r="AB30" s="96"/>
      <c r="AC30" s="3"/>
      <c r="AD30" s="94"/>
      <c r="AE30" s="3"/>
      <c r="AF30" s="96"/>
      <c r="AG30" s="46"/>
      <c r="AH30" s="94"/>
      <c r="AI30" s="46"/>
      <c r="AJ30" s="96"/>
      <c r="AO30" s="4"/>
      <c r="AS30" s="4"/>
      <c r="AW30" s="4"/>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row>
    <row r="31" spans="1:184" s="1" customFormat="1" ht="18.5" thickBot="1" x14ac:dyDescent="0.45">
      <c r="A31" s="19" t="s">
        <v>22</v>
      </c>
      <c r="B31" s="19"/>
      <c r="C31" s="19" t="s">
        <v>18</v>
      </c>
      <c r="D31" s="50">
        <v>4388.2020000000002</v>
      </c>
      <c r="E31" s="58"/>
      <c r="F31" s="50">
        <v>3595.3579999999997</v>
      </c>
      <c r="G31" s="15">
        <v>0</v>
      </c>
      <c r="H31" s="50">
        <v>3323.442</v>
      </c>
      <c r="I31" s="46">
        <v>0</v>
      </c>
      <c r="J31" s="52">
        <v>3323.26</v>
      </c>
      <c r="K31" s="19"/>
      <c r="L31" s="59">
        <v>8.1773018060579066</v>
      </c>
      <c r="N31" s="54">
        <v>525.45815512692502</v>
      </c>
      <c r="P31" s="59">
        <v>14.298943966879271</v>
      </c>
      <c r="Q31" s="19"/>
      <c r="R31" s="54">
        <v>-248.65415512692502</v>
      </c>
      <c r="S31" s="19"/>
      <c r="T31" s="55">
        <v>-6.1216421608213647</v>
      </c>
      <c r="U31" s="46"/>
      <c r="V31" s="96"/>
      <c r="W31" s="46"/>
      <c r="X31" s="96"/>
      <c r="Y31" s="46"/>
      <c r="Z31" s="94"/>
      <c r="AA31" s="3"/>
      <c r="AB31" s="96"/>
      <c r="AC31" s="3"/>
      <c r="AD31" s="94"/>
      <c r="AE31" s="3"/>
      <c r="AF31" s="96"/>
      <c r="AG31" s="46"/>
      <c r="AH31" s="94"/>
      <c r="AI31" s="46"/>
      <c r="AJ31" s="96"/>
      <c r="AO31" s="4"/>
      <c r="AS31" s="4"/>
      <c r="AW31" s="4"/>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row>
    <row r="32" spans="1:184" s="1" customFormat="1" ht="18.5" thickBot="1" x14ac:dyDescent="0.45">
      <c r="A32" s="62" t="s">
        <v>23</v>
      </c>
      <c r="B32" s="62"/>
      <c r="C32" s="63" t="s">
        <v>18</v>
      </c>
      <c r="D32" s="64">
        <v>12086.11</v>
      </c>
      <c r="E32" s="63"/>
      <c r="F32" s="65">
        <v>9862.0540000000001</v>
      </c>
      <c r="G32" s="66">
        <v>0</v>
      </c>
      <c r="H32" s="65">
        <v>9705.4500000000007</v>
      </c>
      <c r="I32" s="67">
        <v>0</v>
      </c>
      <c r="J32" s="68">
        <v>9704.8590000000004</v>
      </c>
      <c r="K32" s="69"/>
      <c r="L32" s="70">
        <v>1.6123881861652982</v>
      </c>
      <c r="M32" s="71"/>
      <c r="N32" s="72">
        <v>560.69140897342197</v>
      </c>
      <c r="O32" s="71"/>
      <c r="P32" s="70">
        <v>3.8101825611849494</v>
      </c>
      <c r="Q32" s="73"/>
      <c r="R32" s="72">
        <v>-298.031408973422</v>
      </c>
      <c r="S32" s="73"/>
      <c r="T32" s="74">
        <v>-2.1917149461479841</v>
      </c>
      <c r="U32" s="46"/>
      <c r="V32" s="99"/>
      <c r="W32" s="46"/>
      <c r="X32" s="96"/>
      <c r="Y32" s="46"/>
      <c r="Z32" s="94"/>
      <c r="AA32" s="3"/>
      <c r="AB32" s="96"/>
      <c r="AC32" s="3"/>
      <c r="AD32" s="94"/>
      <c r="AE32" s="3"/>
      <c r="AF32" s="96"/>
      <c r="AG32" s="46"/>
      <c r="AH32" s="94"/>
      <c r="AI32" s="46"/>
      <c r="AJ32" s="96"/>
      <c r="AO32" s="4"/>
      <c r="AS32" s="4"/>
      <c r="AW32" s="4"/>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row>
    <row r="33" spans="1:184" s="1" customFormat="1" ht="18" x14ac:dyDescent="0.4">
      <c r="A33" s="76"/>
      <c r="B33" s="19"/>
      <c r="C33" s="19"/>
      <c r="D33" s="19"/>
      <c r="E33" s="19"/>
      <c r="F33" s="46"/>
      <c r="G33" s="47"/>
      <c r="H33" s="46"/>
      <c r="I33" s="46"/>
      <c r="J33" s="48"/>
      <c r="K33" s="47"/>
      <c r="L33" s="46"/>
      <c r="N33" s="48"/>
      <c r="P33" s="46"/>
      <c r="Q33" s="19"/>
      <c r="R33" s="48" t="s">
        <v>24</v>
      </c>
      <c r="S33" s="19"/>
      <c r="T33" s="77"/>
      <c r="U33" s="46"/>
      <c r="V33" s="46"/>
      <c r="W33" s="46"/>
      <c r="X33" s="96"/>
      <c r="Y33" s="46"/>
      <c r="Z33" s="94"/>
      <c r="AA33" s="3"/>
      <c r="AB33" s="96"/>
      <c r="AC33" s="3"/>
      <c r="AD33" s="94"/>
      <c r="AE33" s="3"/>
      <c r="AF33" s="96"/>
      <c r="AG33" s="46"/>
      <c r="AH33" s="94"/>
      <c r="AI33" s="46"/>
      <c r="AJ33" s="96"/>
      <c r="AO33" s="4"/>
      <c r="AS33" s="4"/>
      <c r="AW33" s="4"/>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row>
    <row r="34" spans="1:184" s="1" customFormat="1" ht="18.5" thickBot="1" x14ac:dyDescent="0.45">
      <c r="A34" s="78" t="s">
        <v>26</v>
      </c>
      <c r="B34" s="78"/>
      <c r="C34" s="19" t="s">
        <v>18</v>
      </c>
      <c r="D34" s="79">
        <v>25530.18</v>
      </c>
      <c r="E34" s="19"/>
      <c r="F34" s="80">
        <v>21518.575000000001</v>
      </c>
      <c r="G34" s="81">
        <v>0</v>
      </c>
      <c r="H34" s="82">
        <v>20215.487000000001</v>
      </c>
      <c r="I34" s="83">
        <v>0</v>
      </c>
      <c r="J34" s="84">
        <v>20214.896000000001</v>
      </c>
      <c r="K34" s="85"/>
      <c r="L34" s="86">
        <v>6.4524596119613999</v>
      </c>
      <c r="M34" s="85" t="s">
        <v>19</v>
      </c>
      <c r="N34" s="84">
        <v>1808.1014089734222</v>
      </c>
      <c r="O34" s="85"/>
      <c r="P34" s="86">
        <v>7.4995085070216776</v>
      </c>
      <c r="Q34" s="85"/>
      <c r="R34" s="84">
        <v>-298.031408973422</v>
      </c>
      <c r="S34" s="85"/>
      <c r="T34" s="87">
        <v>-0.95220845660343001</v>
      </c>
      <c r="U34" s="46"/>
      <c r="V34" s="99"/>
      <c r="W34" s="46"/>
      <c r="X34" s="96"/>
      <c r="Y34" s="46"/>
      <c r="Z34" s="94"/>
      <c r="AA34" s="3"/>
      <c r="AB34" s="96"/>
      <c r="AC34" s="3"/>
      <c r="AD34" s="94"/>
      <c r="AE34" s="3"/>
      <c r="AF34" s="96"/>
      <c r="AG34" s="46"/>
      <c r="AH34" s="94"/>
      <c r="AI34" s="46"/>
      <c r="AJ34" s="96"/>
      <c r="AO34" s="4"/>
      <c r="AS34" s="4"/>
      <c r="AW34" s="4"/>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row>
    <row r="35" spans="1:184" s="1" customFormat="1" ht="18" x14ac:dyDescent="0.4">
      <c r="B35" s="3"/>
      <c r="C35" s="3"/>
      <c r="D35" s="3"/>
      <c r="E35" s="3"/>
      <c r="F35" s="46"/>
      <c r="G35" s="46"/>
      <c r="H35" s="46"/>
      <c r="I35" s="46"/>
      <c r="J35" s="48"/>
      <c r="K35" s="3"/>
      <c r="L35" s="46"/>
      <c r="M35" s="3"/>
      <c r="N35" s="48"/>
      <c r="O35" s="3"/>
      <c r="P35" s="46"/>
      <c r="Q35" s="46"/>
      <c r="R35" s="95"/>
      <c r="S35" s="46"/>
      <c r="T35" s="97"/>
      <c r="U35" s="46"/>
      <c r="V35" s="99"/>
      <c r="W35" s="46"/>
      <c r="X35" s="96"/>
      <c r="Y35" s="46"/>
      <c r="Z35" s="94"/>
      <c r="AA35" s="3"/>
      <c r="AB35" s="96"/>
      <c r="AC35" s="3"/>
      <c r="AD35" s="94"/>
      <c r="AE35" s="3"/>
      <c r="AF35" s="96"/>
      <c r="AG35" s="46"/>
      <c r="AH35" s="94"/>
      <c r="AI35" s="46"/>
      <c r="AJ35" s="96"/>
      <c r="AK35" s="46"/>
      <c r="AL35" s="46"/>
      <c r="AM35" s="46"/>
      <c r="AN35" s="46"/>
      <c r="AO35" s="48"/>
      <c r="AP35" s="3"/>
      <c r="AQ35" s="46"/>
      <c r="AR35" s="3"/>
      <c r="AS35" s="48"/>
      <c r="AT35" s="3"/>
      <c r="AU35" s="46"/>
      <c r="AV35" s="46"/>
      <c r="AW35" s="95"/>
      <c r="AX35" s="46"/>
      <c r="AY35" s="9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row>
    <row r="36" spans="1:184" s="1" customFormat="1" ht="18" x14ac:dyDescent="0.4">
      <c r="B36" s="3"/>
      <c r="C36" s="3"/>
      <c r="D36" s="3"/>
      <c r="E36" s="3"/>
      <c r="F36" s="46"/>
      <c r="G36" s="46"/>
      <c r="H36" s="46"/>
      <c r="I36" s="46"/>
      <c r="J36" s="48"/>
      <c r="K36" s="3"/>
      <c r="L36" s="46"/>
      <c r="M36" s="3"/>
      <c r="N36" s="48"/>
      <c r="O36" s="3"/>
      <c r="P36" s="46"/>
      <c r="Q36" s="46"/>
      <c r="R36" s="95"/>
      <c r="S36" s="46"/>
      <c r="T36" s="46"/>
      <c r="U36" s="46"/>
      <c r="V36" s="96"/>
      <c r="W36" s="46"/>
      <c r="X36" s="96"/>
      <c r="Y36" s="46"/>
      <c r="Z36" s="94"/>
      <c r="AA36" s="3"/>
      <c r="AB36" s="96"/>
      <c r="AC36" s="3"/>
      <c r="AD36" s="94"/>
      <c r="AE36" s="3"/>
      <c r="AF36" s="96"/>
      <c r="AG36" s="46"/>
      <c r="AH36" s="94"/>
      <c r="AI36" s="46"/>
      <c r="AJ36" s="96"/>
      <c r="AK36" s="46"/>
      <c r="AL36" s="46"/>
      <c r="AM36" s="46"/>
      <c r="AN36" s="46"/>
      <c r="AO36" s="48"/>
      <c r="AP36" s="3"/>
      <c r="AQ36" s="46"/>
      <c r="AR36" s="3"/>
      <c r="AS36" s="48"/>
      <c r="AT36" s="3"/>
      <c r="AU36" s="46"/>
      <c r="AV36" s="46"/>
      <c r="AW36" s="95"/>
      <c r="AX36" s="46"/>
      <c r="AY36" s="46"/>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row>
    <row r="37" spans="1:184" s="1" customFormat="1" ht="18" x14ac:dyDescent="0.4">
      <c r="A37" s="17" t="s">
        <v>2</v>
      </c>
      <c r="B37" s="17"/>
      <c r="C37" s="3"/>
      <c r="D37" s="3"/>
      <c r="E37" s="3"/>
      <c r="F37" s="348" t="s">
        <v>4</v>
      </c>
      <c r="G37" s="348"/>
      <c r="H37" s="348"/>
      <c r="I37" s="348"/>
      <c r="J37" s="348"/>
      <c r="K37" s="348"/>
      <c r="L37" s="348"/>
      <c r="M37" s="348"/>
      <c r="N37" s="348"/>
      <c r="O37" s="348"/>
      <c r="P37" s="348"/>
      <c r="Q37" s="348"/>
      <c r="R37" s="348"/>
      <c r="S37" s="348"/>
      <c r="T37" s="348"/>
      <c r="U37" s="46"/>
      <c r="V37" s="96"/>
      <c r="W37" s="46"/>
      <c r="X37" s="96"/>
      <c r="Y37" s="46"/>
      <c r="Z37" s="94"/>
      <c r="AA37" s="3"/>
      <c r="AB37" s="96"/>
      <c r="AC37" s="3"/>
      <c r="AD37" s="94"/>
      <c r="AE37" s="3"/>
      <c r="AF37" s="96"/>
      <c r="AG37" s="46"/>
      <c r="AH37" s="94"/>
      <c r="AI37" s="46"/>
      <c r="AJ37" s="96"/>
      <c r="AK37" s="46"/>
      <c r="AL37" s="46"/>
      <c r="AM37" s="46"/>
      <c r="AN37" s="46"/>
      <c r="AO37" s="48"/>
      <c r="AP37" s="3"/>
      <c r="AQ37" s="46"/>
      <c r="AR37" s="3"/>
      <c r="AS37" s="48"/>
      <c r="AT37" s="3"/>
      <c r="AU37" s="46"/>
      <c r="AV37" s="46"/>
      <c r="AW37" s="95"/>
      <c r="AX37" s="46"/>
      <c r="AY37" s="46"/>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row>
    <row r="38" spans="1:184" s="1" customFormat="1" ht="18" x14ac:dyDescent="0.4">
      <c r="A38" s="19"/>
      <c r="B38" s="19"/>
      <c r="C38" s="3"/>
      <c r="D38" s="3"/>
      <c r="E38" s="3"/>
      <c r="F38" s="20"/>
      <c r="G38" s="20"/>
      <c r="H38" s="20"/>
      <c r="I38" s="20"/>
      <c r="J38" s="20"/>
      <c r="K38" s="20"/>
      <c r="L38" s="347" t="s">
        <v>6</v>
      </c>
      <c r="M38" s="347"/>
      <c r="N38" s="347"/>
      <c r="O38" s="347"/>
      <c r="P38" s="347"/>
      <c r="Q38" s="347"/>
      <c r="R38" s="347"/>
      <c r="S38" s="347"/>
      <c r="T38" s="347"/>
      <c r="U38" s="46"/>
      <c r="V38" s="96"/>
      <c r="W38" s="46"/>
      <c r="X38" s="96"/>
      <c r="Y38" s="46"/>
      <c r="Z38" s="94"/>
      <c r="AA38" s="3"/>
      <c r="AB38" s="96"/>
      <c r="AC38" s="3"/>
      <c r="AD38" s="94"/>
      <c r="AE38" s="3"/>
      <c r="AF38" s="96"/>
      <c r="AG38" s="46"/>
      <c r="AH38" s="94"/>
      <c r="AI38" s="46"/>
      <c r="AJ38" s="96"/>
      <c r="AK38" s="46"/>
      <c r="AL38" s="46"/>
      <c r="AM38" s="46"/>
      <c r="AN38" s="46"/>
      <c r="AO38" s="48"/>
      <c r="AP38" s="3"/>
      <c r="AQ38" s="46"/>
      <c r="AR38" s="3"/>
      <c r="AS38" s="48"/>
      <c r="AT38" s="3"/>
      <c r="AU38" s="46"/>
      <c r="AV38" s="46"/>
      <c r="AW38" s="95"/>
      <c r="AX38" s="46"/>
      <c r="AY38" s="46"/>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row>
    <row r="39" spans="1:184" s="1" customFormat="1" ht="18" x14ac:dyDescent="0.4">
      <c r="A39" s="24"/>
      <c r="B39" s="25"/>
      <c r="C39" s="3"/>
      <c r="D39" s="3"/>
      <c r="E39" s="3"/>
      <c r="F39" s="26">
        <v>2023</v>
      </c>
      <c r="G39" s="27"/>
      <c r="H39" s="26">
        <v>2022</v>
      </c>
      <c r="I39" s="27"/>
      <c r="J39" s="28" t="s">
        <v>9</v>
      </c>
      <c r="K39" s="20"/>
      <c r="L39" s="27" t="s">
        <v>10</v>
      </c>
      <c r="M39" s="29"/>
      <c r="N39" s="28" t="s">
        <v>11</v>
      </c>
      <c r="O39" s="29"/>
      <c r="P39" s="20" t="s">
        <v>12</v>
      </c>
      <c r="Q39" s="20"/>
      <c r="R39" s="28" t="s">
        <v>13</v>
      </c>
      <c r="S39" s="20"/>
      <c r="T39" s="27" t="s">
        <v>14</v>
      </c>
      <c r="U39" s="46"/>
      <c r="V39" s="96"/>
      <c r="W39" s="46"/>
      <c r="X39" s="96"/>
      <c r="Y39" s="46"/>
      <c r="Z39" s="94"/>
      <c r="AA39" s="3"/>
      <c r="AB39" s="96"/>
      <c r="AC39" s="3"/>
      <c r="AD39" s="94"/>
      <c r="AE39" s="3"/>
      <c r="AF39" s="96"/>
      <c r="AG39" s="46"/>
      <c r="AH39" s="94"/>
      <c r="AI39" s="46"/>
      <c r="AJ39" s="96"/>
      <c r="AK39" s="46"/>
      <c r="AL39" s="46"/>
      <c r="AM39" s="46"/>
      <c r="AN39" s="46"/>
      <c r="AO39" s="48"/>
      <c r="AP39" s="3"/>
      <c r="AQ39" s="46"/>
      <c r="AR39" s="3"/>
      <c r="AS39" s="48"/>
      <c r="AT39" s="3"/>
      <c r="AU39" s="46"/>
      <c r="AV39" s="46"/>
      <c r="AW39" s="95"/>
      <c r="AX39" s="46"/>
      <c r="AY39" s="46"/>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row>
    <row r="40" spans="1:184" s="1" customFormat="1" ht="18" x14ac:dyDescent="0.4">
      <c r="A40" s="3" t="s">
        <v>15</v>
      </c>
      <c r="C40" s="3"/>
      <c r="D40" s="3"/>
      <c r="E40" s="3"/>
      <c r="F40" s="30"/>
      <c r="G40" s="31"/>
      <c r="H40" s="31"/>
      <c r="I40" s="31"/>
      <c r="J40" s="32"/>
      <c r="L40" s="33"/>
      <c r="M40" s="19"/>
      <c r="N40" s="34"/>
      <c r="O40" s="19"/>
      <c r="R40" s="4"/>
      <c r="U40" s="46"/>
      <c r="V40" s="96"/>
      <c r="W40" s="46"/>
      <c r="X40" s="96"/>
      <c r="Y40" s="46"/>
      <c r="Z40" s="94"/>
      <c r="AA40" s="3"/>
      <c r="AB40" s="96"/>
      <c r="AC40" s="3"/>
      <c r="AD40" s="94"/>
      <c r="AE40" s="3"/>
      <c r="AF40" s="96"/>
      <c r="AG40" s="46"/>
      <c r="AH40" s="94"/>
      <c r="AI40" s="46"/>
      <c r="AJ40" s="97"/>
      <c r="AK40" s="46"/>
      <c r="AL40" s="46"/>
      <c r="AM40" s="46"/>
      <c r="AN40" s="46"/>
      <c r="AO40" s="48"/>
      <c r="AP40" s="3"/>
      <c r="AQ40" s="46"/>
      <c r="AR40" s="3"/>
      <c r="AS40" s="48"/>
      <c r="AT40" s="3"/>
      <c r="AU40" s="46"/>
      <c r="AV40" s="46"/>
      <c r="AW40" s="95"/>
      <c r="AX40" s="46"/>
      <c r="AY40" s="46"/>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row>
    <row r="41" spans="1:184" s="1" customFormat="1" ht="18" x14ac:dyDescent="0.4">
      <c r="A41" s="3" t="s">
        <v>16</v>
      </c>
      <c r="C41" s="3"/>
      <c r="D41" s="3"/>
      <c r="E41" s="3"/>
      <c r="F41" s="30"/>
      <c r="G41" s="31"/>
      <c r="H41" s="31"/>
      <c r="I41" s="31"/>
      <c r="J41" s="32"/>
      <c r="L41" s="33"/>
      <c r="M41" s="19"/>
      <c r="N41" s="34"/>
      <c r="O41" s="19"/>
      <c r="R41" s="4"/>
      <c r="U41" s="46"/>
      <c r="V41" s="96"/>
      <c r="W41" s="46"/>
      <c r="X41" s="96"/>
      <c r="Y41" s="46"/>
      <c r="Z41" s="94"/>
      <c r="AA41" s="3"/>
      <c r="AB41" s="96"/>
      <c r="AC41" s="3"/>
      <c r="AD41" s="94"/>
      <c r="AE41" s="3"/>
      <c r="AF41" s="96"/>
      <c r="AG41" s="46"/>
      <c r="AH41" s="94"/>
      <c r="AI41" s="46"/>
      <c r="AJ41" s="97"/>
      <c r="AK41" s="46"/>
      <c r="AL41" s="46"/>
      <c r="AM41" s="46"/>
      <c r="AN41" s="46"/>
      <c r="AO41" s="48"/>
      <c r="AP41" s="3"/>
      <c r="AQ41" s="46"/>
      <c r="AR41" s="3"/>
      <c r="AS41" s="48"/>
      <c r="AT41" s="3"/>
      <c r="AU41" s="46"/>
      <c r="AV41" s="46"/>
      <c r="AW41" s="95"/>
      <c r="AX41" s="46"/>
      <c r="AY41" s="46"/>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row>
    <row r="42" spans="1:184" s="1" customFormat="1" ht="18" x14ac:dyDescent="0.4">
      <c r="A42" s="3"/>
      <c r="C42" s="3"/>
      <c r="D42" s="3"/>
      <c r="E42" s="3"/>
      <c r="F42" s="30"/>
      <c r="G42" s="31"/>
      <c r="H42" s="31"/>
      <c r="I42" s="31"/>
      <c r="J42" s="32"/>
      <c r="L42" s="33"/>
      <c r="M42" s="19"/>
      <c r="N42" s="34"/>
      <c r="O42" s="19"/>
      <c r="R42" s="4"/>
      <c r="V42" s="96"/>
      <c r="W42" s="46"/>
      <c r="X42" s="96"/>
      <c r="Y42" s="46"/>
      <c r="Z42" s="94"/>
      <c r="AA42" s="3"/>
      <c r="AB42" s="96"/>
      <c r="AC42" s="3"/>
      <c r="AD42" s="94"/>
      <c r="AE42" s="3"/>
      <c r="AF42" s="96"/>
      <c r="AG42" s="46"/>
      <c r="AH42" s="94"/>
      <c r="AI42" s="46"/>
      <c r="AK42" s="46"/>
      <c r="AL42" s="46"/>
      <c r="AM42" s="46"/>
      <c r="AN42" s="46"/>
      <c r="AO42" s="48"/>
      <c r="AP42" s="3"/>
      <c r="AQ42" s="46"/>
      <c r="AR42" s="3"/>
      <c r="AS42" s="48"/>
      <c r="AT42" s="3"/>
      <c r="AU42" s="46"/>
      <c r="AV42" s="46"/>
      <c r="AW42" s="95"/>
      <c r="AX42" s="46"/>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row>
    <row r="43" spans="1:184" s="1" customFormat="1" ht="18" x14ac:dyDescent="0.4">
      <c r="A43" s="35" t="s">
        <v>17</v>
      </c>
      <c r="B43" s="35"/>
      <c r="C43" s="3"/>
      <c r="D43" s="3"/>
      <c r="E43" s="3"/>
      <c r="F43" s="37">
        <v>22438.521000000001</v>
      </c>
      <c r="G43" s="38"/>
      <c r="H43" s="39">
        <v>20367.037</v>
      </c>
      <c r="I43" s="40"/>
      <c r="J43" s="41">
        <v>2350.1629999999968</v>
      </c>
      <c r="K43" s="35"/>
      <c r="L43" s="42">
        <v>10.175677493000086</v>
      </c>
      <c r="M43" s="35" t="s">
        <v>19</v>
      </c>
      <c r="N43" s="41">
        <v>2350.163</v>
      </c>
      <c r="O43" s="35"/>
      <c r="P43" s="42">
        <v>10.17076759864481</v>
      </c>
      <c r="Q43" s="35"/>
      <c r="R43" s="41">
        <v>0</v>
      </c>
      <c r="S43" s="35"/>
      <c r="T43" s="43">
        <v>0</v>
      </c>
      <c r="V43" s="96"/>
      <c r="W43" s="46"/>
      <c r="X43" s="96"/>
      <c r="Y43" s="46"/>
      <c r="Z43" s="94"/>
      <c r="AA43" s="3"/>
      <c r="AB43" s="96"/>
      <c r="AC43" s="3"/>
      <c r="AD43" s="94"/>
      <c r="AE43" s="3"/>
      <c r="AF43" s="96"/>
      <c r="AG43" s="46"/>
      <c r="AH43" s="94"/>
      <c r="AI43" s="46"/>
      <c r="AK43" s="46"/>
      <c r="AL43" s="46"/>
      <c r="AM43" s="46"/>
      <c r="AN43" s="46"/>
      <c r="AO43" s="48"/>
      <c r="AP43" s="3"/>
      <c r="AQ43" s="46"/>
      <c r="AR43" s="3"/>
      <c r="AS43" s="48"/>
      <c r="AT43" s="3"/>
      <c r="AU43" s="46"/>
      <c r="AV43" s="46"/>
      <c r="AW43" s="95"/>
      <c r="AX43" s="46"/>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row>
    <row r="44" spans="1:184" s="1" customFormat="1" ht="18" x14ac:dyDescent="0.4">
      <c r="A44" s="19"/>
      <c r="B44" s="19"/>
      <c r="C44" s="3"/>
      <c r="D44" s="3"/>
      <c r="E44" s="3"/>
      <c r="F44" s="46"/>
      <c r="G44" s="47"/>
      <c r="H44" s="46"/>
      <c r="I44" s="46"/>
      <c r="J44" s="48"/>
      <c r="K44" s="19"/>
      <c r="L44" s="49"/>
      <c r="M44" s="19"/>
      <c r="N44" s="34"/>
      <c r="O44" s="19"/>
      <c r="P44" s="49"/>
      <c r="Q44" s="19"/>
      <c r="R44" s="34"/>
      <c r="S44" s="19"/>
      <c r="T44" s="49"/>
      <c r="U44" s="46"/>
      <c r="V44" s="96"/>
      <c r="W44" s="46"/>
      <c r="X44" s="96"/>
      <c r="Y44" s="46"/>
      <c r="Z44" s="94"/>
      <c r="AA44" s="3"/>
      <c r="AB44" s="96"/>
      <c r="AC44" s="3"/>
      <c r="AD44" s="94"/>
      <c r="AE44" s="3"/>
      <c r="AF44" s="96"/>
      <c r="AG44" s="46"/>
      <c r="AH44" s="94"/>
      <c r="AI44" s="46"/>
      <c r="AJ44" s="96"/>
      <c r="AK44" s="46"/>
      <c r="AL44" s="46"/>
      <c r="AM44" s="46"/>
      <c r="AN44" s="46"/>
      <c r="AO44" s="48"/>
      <c r="AP44" s="3"/>
      <c r="AQ44" s="46"/>
      <c r="AR44" s="3"/>
      <c r="AS44" s="48"/>
      <c r="AT44" s="3"/>
      <c r="AU44" s="46"/>
      <c r="AV44" s="46"/>
      <c r="AW44" s="95"/>
      <c r="AX44" s="46"/>
      <c r="AY44" s="46"/>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row>
    <row r="45" spans="1:184" s="1" customFormat="1" ht="18" x14ac:dyDescent="0.4">
      <c r="A45" s="19" t="s">
        <v>20</v>
      </c>
      <c r="B45" s="19"/>
      <c r="C45" s="3"/>
      <c r="D45" s="3"/>
      <c r="E45" s="3"/>
      <c r="F45" s="50">
        <v>10721.308000000001</v>
      </c>
      <c r="G45" s="46"/>
      <c r="H45" s="50">
        <v>10695.769</v>
      </c>
      <c r="I45" s="46"/>
      <c r="J45" s="52">
        <v>117.60999999999876</v>
      </c>
      <c r="K45" s="46"/>
      <c r="L45" s="53">
        <v>0.23877666019152072</v>
      </c>
      <c r="N45" s="54">
        <v>364.951520139688</v>
      </c>
      <c r="P45" s="55">
        <v>2.0816115185174024</v>
      </c>
      <c r="Q45" s="19"/>
      <c r="R45" s="54">
        <v>-247.34152013968799</v>
      </c>
      <c r="S45" s="19"/>
      <c r="T45" s="55">
        <v>-1.9428348583258801</v>
      </c>
      <c r="U45" s="46"/>
      <c r="V45" s="46"/>
      <c r="W45" s="46"/>
      <c r="X45" s="46"/>
      <c r="Y45" s="46"/>
      <c r="Z45" s="94"/>
      <c r="AA45" s="3"/>
      <c r="AB45" s="96"/>
      <c r="AC45" s="3"/>
      <c r="AD45" s="94"/>
      <c r="AE45" s="3"/>
      <c r="AF45" s="96"/>
      <c r="AG45" s="46"/>
      <c r="AH45" s="94"/>
      <c r="AI45" s="46"/>
      <c r="AJ45" s="96"/>
      <c r="AK45" s="46"/>
      <c r="AL45" s="46"/>
      <c r="AM45" s="46"/>
      <c r="AN45" s="46"/>
      <c r="AO45" s="48"/>
      <c r="AP45" s="3"/>
      <c r="AQ45" s="46"/>
      <c r="AR45" s="3"/>
      <c r="AS45" s="48"/>
      <c r="AT45" s="3"/>
      <c r="AU45" s="46"/>
      <c r="AV45" s="46"/>
      <c r="AW45" s="95"/>
      <c r="AX45" s="46"/>
      <c r="AY45" s="46"/>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row>
    <row r="46" spans="1:184" s="1" customFormat="1" ht="18" x14ac:dyDescent="0.4">
      <c r="A46" s="19" t="s">
        <v>21</v>
      </c>
      <c r="B46" s="19"/>
      <c r="C46" s="100"/>
      <c r="D46" s="100"/>
      <c r="E46" s="100"/>
      <c r="F46" s="50">
        <v>2211.7039999999997</v>
      </c>
      <c r="G46" s="46"/>
      <c r="H46" s="50">
        <v>2024.83</v>
      </c>
      <c r="I46" s="46"/>
      <c r="J46" s="52">
        <v>281.57600000000002</v>
      </c>
      <c r="K46" s="46"/>
      <c r="L46" s="55">
        <v>9.2785073314796804</v>
      </c>
      <c r="N46" s="54">
        <v>484.80289965695999</v>
      </c>
      <c r="P46" s="57">
        <v>16.177815866098438</v>
      </c>
      <c r="Q46" s="19"/>
      <c r="R46" s="54">
        <v>-203.22689965696</v>
      </c>
      <c r="S46" s="19"/>
      <c r="T46" s="55">
        <v>-6.9486953967257019</v>
      </c>
      <c r="U46" s="46"/>
      <c r="V46" s="101"/>
      <c r="W46" s="101"/>
      <c r="X46" s="101"/>
      <c r="Y46" s="46"/>
      <c r="Z46" s="94"/>
      <c r="AA46" s="3"/>
      <c r="AB46" s="96"/>
      <c r="AC46" s="3"/>
      <c r="AD46" s="94"/>
      <c r="AE46" s="3"/>
      <c r="AF46" s="96"/>
      <c r="AG46" s="46"/>
      <c r="AH46" s="94"/>
      <c r="AI46" s="46"/>
      <c r="AJ46" s="96"/>
      <c r="AK46" s="100"/>
      <c r="AL46" s="100"/>
      <c r="AM46" s="100"/>
      <c r="AN46" s="100"/>
      <c r="AO46" s="100"/>
      <c r="AP46" s="100"/>
      <c r="AQ46" s="102"/>
      <c r="AR46" s="3"/>
      <c r="AS46" s="48"/>
      <c r="AT46" s="3"/>
      <c r="AU46" s="46"/>
      <c r="AV46" s="46"/>
      <c r="AW46" s="95"/>
      <c r="AX46" s="46"/>
      <c r="AY46" s="46"/>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row>
    <row r="47" spans="1:184" s="1" customFormat="1" ht="18" x14ac:dyDescent="0.4">
      <c r="A47" s="19" t="s">
        <v>22</v>
      </c>
      <c r="B47" s="19"/>
      <c r="C47" s="3"/>
      <c r="D47" s="3"/>
      <c r="E47" s="3"/>
      <c r="F47" s="50">
        <v>7041.0419999999995</v>
      </c>
      <c r="G47" s="15"/>
      <c r="H47" s="50">
        <v>6967.26</v>
      </c>
      <c r="I47" s="46"/>
      <c r="J47" s="52">
        <v>80.8700000000008</v>
      </c>
      <c r="K47" s="19"/>
      <c r="L47" s="59">
        <v>1.0733344241495222</v>
      </c>
      <c r="N47" s="54">
        <v>709.386646600586</v>
      </c>
      <c r="P47" s="59">
        <v>8.4506884553245456</v>
      </c>
      <c r="Q47" s="19"/>
      <c r="R47" s="54">
        <v>-628.516646600586</v>
      </c>
      <c r="S47" s="19"/>
      <c r="T47" s="55">
        <v>-7.3917068757653084</v>
      </c>
      <c r="U47" s="46"/>
      <c r="V47" s="101"/>
      <c r="W47" s="101"/>
      <c r="X47" s="101"/>
      <c r="Y47" s="46"/>
      <c r="Z47" s="94"/>
      <c r="AA47" s="3"/>
      <c r="AB47" s="96"/>
      <c r="AC47" s="3"/>
      <c r="AD47" s="94"/>
      <c r="AE47" s="3"/>
      <c r="AF47" s="96"/>
      <c r="AG47" s="46"/>
      <c r="AH47" s="94"/>
      <c r="AI47" s="46"/>
      <c r="AJ47" s="96"/>
      <c r="AK47" s="100"/>
      <c r="AL47" s="46"/>
      <c r="AM47" s="100"/>
      <c r="AN47" s="46"/>
      <c r="AO47" s="48"/>
      <c r="AP47" s="3"/>
      <c r="AQ47" s="102"/>
      <c r="AR47" s="3"/>
      <c r="AS47" s="48"/>
      <c r="AT47" s="3"/>
      <c r="AU47" s="46"/>
      <c r="AV47" s="46"/>
      <c r="AW47" s="95"/>
      <c r="AX47" s="46"/>
      <c r="AY47" s="46"/>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row>
    <row r="48" spans="1:184" s="1" customFormat="1" ht="18.5" thickBot="1" x14ac:dyDescent="0.45">
      <c r="A48" s="62" t="s">
        <v>23</v>
      </c>
      <c r="B48" s="62"/>
      <c r="C48" s="3"/>
      <c r="D48" s="3"/>
      <c r="E48" s="3"/>
      <c r="F48" s="65">
        <v>19974.054</v>
      </c>
      <c r="G48" s="66"/>
      <c r="H48" s="65">
        <v>19687.859</v>
      </c>
      <c r="I48" s="67"/>
      <c r="J48" s="68">
        <v>480.05599999999686</v>
      </c>
      <c r="K48" s="69"/>
      <c r="L48" s="70">
        <v>1.4536623814707312</v>
      </c>
      <c r="M48" s="71"/>
      <c r="N48" s="72">
        <v>1559.1410663972299</v>
      </c>
      <c r="O48" s="71"/>
      <c r="P48" s="70">
        <v>5.7852865818064831</v>
      </c>
      <c r="Q48" s="73"/>
      <c r="R48" s="72">
        <v>-1079.0850663972299</v>
      </c>
      <c r="S48" s="73"/>
      <c r="T48" s="74">
        <v>-4.331624200335753</v>
      </c>
      <c r="U48" s="46"/>
      <c r="V48" s="101"/>
      <c r="W48" s="101"/>
      <c r="X48" s="101"/>
      <c r="Y48" s="46"/>
      <c r="Z48" s="94"/>
      <c r="AA48" s="3"/>
      <c r="AB48" s="96"/>
      <c r="AC48" s="3"/>
      <c r="AD48" s="94"/>
      <c r="AE48" s="3"/>
      <c r="AF48" s="96"/>
      <c r="AG48" s="46"/>
      <c r="AH48" s="94"/>
      <c r="AI48" s="46"/>
      <c r="AJ48" s="96"/>
      <c r="AK48" s="100"/>
      <c r="AL48" s="46"/>
      <c r="AM48" s="100"/>
      <c r="AN48" s="46"/>
      <c r="AO48" s="48"/>
      <c r="AP48" s="3"/>
      <c r="AQ48" s="102"/>
      <c r="AR48" s="3"/>
      <c r="AS48" s="48"/>
      <c r="AT48" s="3"/>
      <c r="AU48" s="46"/>
      <c r="AV48" s="46"/>
      <c r="AW48" s="95"/>
      <c r="AX48" s="46"/>
      <c r="AY48" s="46"/>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row>
    <row r="49" spans="1:184" s="1" customFormat="1" ht="18" x14ac:dyDescent="0.4">
      <c r="A49" s="76"/>
      <c r="B49" s="19"/>
      <c r="C49" s="3"/>
      <c r="D49" s="3"/>
      <c r="E49" s="3"/>
      <c r="F49" s="46"/>
      <c r="G49" s="47"/>
      <c r="H49" s="46"/>
      <c r="I49" s="46"/>
      <c r="J49" s="48" t="s">
        <v>25</v>
      </c>
      <c r="K49" s="47"/>
      <c r="L49" s="46"/>
      <c r="N49" s="48"/>
      <c r="P49" s="46"/>
      <c r="Q49" s="19"/>
      <c r="R49" s="48" t="s">
        <v>24</v>
      </c>
      <c r="S49" s="19"/>
      <c r="T49" s="77"/>
      <c r="U49" s="46"/>
      <c r="V49" s="101"/>
      <c r="W49" s="101"/>
      <c r="X49" s="101"/>
      <c r="Y49" s="46"/>
      <c r="Z49" s="94"/>
      <c r="AA49" s="3"/>
      <c r="AB49" s="96"/>
      <c r="AC49" s="3"/>
      <c r="AD49" s="94"/>
      <c r="AE49" s="3"/>
      <c r="AF49" s="96"/>
      <c r="AG49" s="46"/>
      <c r="AH49" s="94"/>
      <c r="AI49" s="46"/>
      <c r="AJ49" s="96"/>
      <c r="AK49" s="100"/>
      <c r="AL49" s="46"/>
      <c r="AM49" s="100"/>
      <c r="AN49" s="46"/>
      <c r="AO49" s="48"/>
      <c r="AP49" s="3"/>
      <c r="AQ49" s="102"/>
      <c r="AR49" s="3"/>
      <c r="AS49" s="48"/>
      <c r="AT49" s="3"/>
      <c r="AU49" s="46"/>
      <c r="AV49" s="46"/>
      <c r="AW49" s="95"/>
      <c r="AX49" s="46"/>
      <c r="AY49" s="46"/>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row>
    <row r="50" spans="1:184" s="1" customFormat="1" ht="18.5" thickBot="1" x14ac:dyDescent="0.45">
      <c r="A50" s="78" t="s">
        <v>26</v>
      </c>
      <c r="B50" s="78"/>
      <c r="C50" s="3"/>
      <c r="D50" s="3"/>
      <c r="E50" s="3"/>
      <c r="F50" s="80">
        <v>42412.574999999997</v>
      </c>
      <c r="G50" s="81"/>
      <c r="H50" s="82">
        <v>40054.896000000001</v>
      </c>
      <c r="I50" s="83"/>
      <c r="J50" s="84">
        <v>2830.2190000000001</v>
      </c>
      <c r="K50" s="85"/>
      <c r="L50" s="86">
        <v>5.8861193897495081</v>
      </c>
      <c r="M50" s="85" t="s">
        <v>19</v>
      </c>
      <c r="N50" s="84">
        <v>3909.3040663972297</v>
      </c>
      <c r="O50" s="85"/>
      <c r="P50" s="86">
        <v>8.0152075915313308</v>
      </c>
      <c r="Q50" s="85"/>
      <c r="R50" s="84">
        <v>-1079.0850663972299</v>
      </c>
      <c r="S50" s="85"/>
      <c r="T50" s="87">
        <v>-2.1290882017818262</v>
      </c>
      <c r="U50" s="46"/>
      <c r="V50" s="101"/>
      <c r="W50" s="101"/>
      <c r="X50" s="101"/>
      <c r="Y50" s="46"/>
      <c r="Z50" s="94"/>
      <c r="AA50" s="3"/>
      <c r="AB50" s="96"/>
      <c r="AC50" s="3"/>
      <c r="AD50" s="94"/>
      <c r="AE50" s="3"/>
      <c r="AF50" s="96"/>
      <c r="AG50" s="46"/>
      <c r="AH50" s="94"/>
      <c r="AI50" s="46"/>
      <c r="AJ50" s="96"/>
      <c r="AK50" s="100"/>
      <c r="AL50" s="46"/>
      <c r="AM50" s="100"/>
      <c r="AN50" s="46"/>
      <c r="AO50" s="48"/>
      <c r="AP50" s="3"/>
      <c r="AQ50" s="102"/>
      <c r="AR50" s="3"/>
      <c r="AS50" s="48"/>
      <c r="AT50" s="3"/>
      <c r="AU50" s="46"/>
      <c r="AV50" s="46"/>
      <c r="AW50" s="95"/>
      <c r="AX50" s="46"/>
      <c r="AY50" s="46"/>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row>
    <row r="51" spans="1:184" s="1" customFormat="1" ht="18" x14ac:dyDescent="0.4">
      <c r="B51" s="3"/>
      <c r="C51" s="3"/>
      <c r="D51" s="3"/>
      <c r="E51" s="3"/>
      <c r="F51" s="46"/>
      <c r="G51" s="46"/>
      <c r="H51" s="46"/>
      <c r="I51" s="46"/>
      <c r="J51" s="48"/>
      <c r="K51" s="3"/>
      <c r="L51" s="46"/>
      <c r="M51" s="3"/>
      <c r="N51" s="48"/>
      <c r="O51" s="3"/>
      <c r="P51" s="46"/>
      <c r="Q51" s="46"/>
      <c r="R51" s="95"/>
      <c r="S51" s="46"/>
      <c r="T51" s="46"/>
      <c r="U51" s="46"/>
      <c r="V51" s="96"/>
      <c r="W51" s="46"/>
      <c r="X51" s="96"/>
      <c r="Y51" s="46"/>
      <c r="Z51" s="94"/>
      <c r="AA51" s="3"/>
      <c r="AB51" s="96"/>
      <c r="AC51" s="3"/>
      <c r="AD51" s="94"/>
      <c r="AE51" s="3"/>
      <c r="AF51" s="96"/>
      <c r="AG51" s="46"/>
      <c r="AH51" s="94"/>
      <c r="AI51" s="46"/>
      <c r="AJ51" s="96"/>
      <c r="AK51" s="46"/>
      <c r="AL51" s="46"/>
      <c r="AM51" s="46"/>
      <c r="AN51" s="46"/>
      <c r="AO51" s="48"/>
      <c r="AP51" s="3"/>
      <c r="AQ51" s="46"/>
      <c r="AR51" s="3"/>
      <c r="AS51" s="48"/>
      <c r="AT51" s="3"/>
      <c r="AU51" s="46"/>
      <c r="AV51" s="46"/>
      <c r="AW51" s="95"/>
      <c r="AX51" s="46"/>
      <c r="AY51" s="46"/>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row>
    <row r="52" spans="1:184" s="1" customFormat="1" ht="18" x14ac:dyDescent="0.4">
      <c r="A52" s="3" t="s">
        <v>28</v>
      </c>
      <c r="B52" s="3"/>
      <c r="C52" s="3"/>
      <c r="D52" s="3"/>
      <c r="E52" s="3"/>
      <c r="F52" s="46"/>
      <c r="G52" s="46"/>
      <c r="H52" s="46"/>
      <c r="I52" s="46"/>
      <c r="J52" s="48"/>
      <c r="K52" s="3"/>
      <c r="L52" s="46"/>
      <c r="M52" s="3"/>
      <c r="N52" s="48"/>
      <c r="O52" s="3"/>
      <c r="P52" s="46"/>
      <c r="Q52" s="46"/>
      <c r="R52" s="95"/>
      <c r="S52" s="46"/>
      <c r="T52" s="46"/>
      <c r="U52" s="46"/>
      <c r="V52" s="96"/>
      <c r="W52" s="46"/>
      <c r="X52" s="96"/>
      <c r="Y52" s="46"/>
      <c r="Z52" s="94"/>
      <c r="AA52" s="3"/>
      <c r="AB52" s="96"/>
      <c r="AC52" s="3"/>
      <c r="AD52" s="94"/>
      <c r="AE52" s="3"/>
      <c r="AF52" s="96"/>
      <c r="AG52" s="46"/>
      <c r="AH52" s="94"/>
      <c r="AI52" s="46"/>
      <c r="AJ52" s="96"/>
      <c r="AK52" s="46"/>
      <c r="AL52" s="46"/>
      <c r="AM52" s="46"/>
      <c r="AN52" s="46"/>
      <c r="AO52" s="48"/>
      <c r="AP52" s="3"/>
      <c r="AQ52" s="46"/>
      <c r="AR52" s="3"/>
      <c r="AS52" s="48"/>
      <c r="AT52" s="3"/>
      <c r="AU52" s="46"/>
      <c r="AV52" s="46"/>
      <c r="AW52" s="95"/>
      <c r="AX52" s="46"/>
      <c r="AY52" s="46"/>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row>
    <row r="53" spans="1:184" s="1" customFormat="1" ht="20" x14ac:dyDescent="0.4">
      <c r="B53" s="3"/>
      <c r="C53" s="3"/>
      <c r="D53" s="3"/>
      <c r="E53" s="3"/>
      <c r="F53" s="101"/>
      <c r="G53" s="101"/>
      <c r="H53" s="101"/>
      <c r="I53" s="46"/>
      <c r="J53" s="48"/>
      <c r="K53" s="3"/>
      <c r="L53" s="103"/>
      <c r="M53" s="3"/>
      <c r="N53" s="104"/>
      <c r="O53" s="3"/>
      <c r="Q53" s="46"/>
      <c r="R53" s="48"/>
      <c r="S53" s="46"/>
      <c r="V53" s="101"/>
      <c r="W53" s="101"/>
      <c r="X53" s="101"/>
      <c r="Y53" s="46"/>
      <c r="Z53" s="48"/>
      <c r="AA53" s="3"/>
      <c r="AB53" s="103"/>
      <c r="AC53" s="3"/>
      <c r="AD53" s="104"/>
      <c r="AE53" s="3"/>
      <c r="AG53" s="46"/>
      <c r="AH53" s="48"/>
      <c r="AI53" s="46"/>
      <c r="AJ53" s="105"/>
      <c r="AK53" s="101"/>
      <c r="AL53" s="101"/>
      <c r="AM53" s="101"/>
      <c r="AN53" s="46"/>
      <c r="AO53" s="48"/>
      <c r="AP53" s="3"/>
      <c r="AQ53" s="103"/>
      <c r="AR53" s="3"/>
      <c r="AS53" s="104"/>
      <c r="AT53" s="3"/>
      <c r="AV53" s="46"/>
      <c r="AW53" s="48"/>
      <c r="AX53" s="46"/>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row>
    <row r="54" spans="1:184" s="1" customFormat="1" ht="20" x14ac:dyDescent="0.4">
      <c r="B54" s="3"/>
      <c r="C54" s="3"/>
      <c r="D54" s="3"/>
      <c r="E54" s="3"/>
      <c r="F54" s="101"/>
      <c r="G54" s="101"/>
      <c r="H54" s="101"/>
      <c r="I54" s="46"/>
      <c r="J54" s="48"/>
      <c r="K54" s="3"/>
      <c r="L54" s="103"/>
      <c r="M54" s="3"/>
      <c r="N54" s="104"/>
      <c r="O54" s="3"/>
      <c r="Q54" s="46"/>
      <c r="R54" s="48"/>
      <c r="S54" s="46"/>
      <c r="V54" s="101"/>
      <c r="W54" s="101"/>
      <c r="X54" s="101"/>
      <c r="Y54" s="46"/>
      <c r="Z54" s="48"/>
      <c r="AA54" s="3"/>
      <c r="AB54" s="103"/>
      <c r="AC54" s="3"/>
      <c r="AD54" s="104"/>
      <c r="AE54" s="3"/>
      <c r="AG54" s="46"/>
      <c r="AH54" s="48"/>
      <c r="AI54" s="46"/>
      <c r="AJ54" s="105"/>
      <c r="AK54" s="101"/>
      <c r="AL54" s="101"/>
      <c r="AM54" s="101"/>
      <c r="AN54" s="46"/>
      <c r="AO54" s="48"/>
      <c r="AP54" s="3"/>
      <c r="AQ54" s="103"/>
      <c r="AR54" s="3"/>
      <c r="AS54" s="104"/>
      <c r="AT54" s="3"/>
      <c r="AV54" s="46"/>
      <c r="AW54" s="48"/>
      <c r="AX54" s="46"/>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row>
    <row r="55" spans="1:184" s="1" customFormat="1" ht="18" x14ac:dyDescent="0.4">
      <c r="B55" s="3"/>
      <c r="C55" s="3"/>
      <c r="D55" s="3"/>
      <c r="E55" s="3"/>
      <c r="F55" s="101"/>
      <c r="G55" s="101"/>
      <c r="H55" s="101"/>
      <c r="I55" s="46"/>
      <c r="J55" s="48"/>
      <c r="K55" s="3"/>
      <c r="L55" s="103"/>
      <c r="M55" s="3"/>
      <c r="N55" s="104"/>
      <c r="O55" s="3"/>
      <c r="Q55" s="46"/>
      <c r="R55" s="48"/>
      <c r="S55" s="46"/>
      <c r="V55" s="101"/>
      <c r="W55" s="101"/>
      <c r="X55" s="101"/>
      <c r="Y55" s="46"/>
      <c r="Z55" s="48"/>
      <c r="AA55" s="3"/>
      <c r="AB55" s="103"/>
      <c r="AC55" s="3"/>
      <c r="AD55" s="104"/>
      <c r="AE55" s="3"/>
      <c r="AG55" s="46"/>
      <c r="AH55" s="48"/>
      <c r="AI55" s="46"/>
      <c r="AJ55" s="6"/>
      <c r="AK55" s="101"/>
      <c r="AL55" s="101"/>
      <c r="AM55" s="101"/>
      <c r="AN55" s="46"/>
      <c r="AO55" s="48"/>
      <c r="AP55" s="3"/>
      <c r="AQ55" s="103"/>
      <c r="AR55" s="3"/>
      <c r="AS55" s="104"/>
      <c r="AT55" s="3"/>
      <c r="AV55" s="46"/>
      <c r="AW55" s="48"/>
      <c r="AX55" s="46"/>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row>
    <row r="57" spans="1:184" s="1" customFormat="1" x14ac:dyDescent="0.35">
      <c r="A57" s="106"/>
      <c r="J57" s="4"/>
      <c r="N57" s="4"/>
      <c r="R57" s="4"/>
      <c r="Z57" s="4"/>
      <c r="AD57" s="4"/>
      <c r="AH57" s="4"/>
      <c r="AO57" s="4"/>
      <c r="AS57" s="4"/>
      <c r="AW57" s="4"/>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row>
    <row r="58" spans="1:184" s="1" customFormat="1" x14ac:dyDescent="0.35">
      <c r="A58" s="107"/>
      <c r="G58" s="108"/>
      <c r="J58" s="4"/>
      <c r="N58" s="4"/>
      <c r="R58" s="4"/>
      <c r="Z58" s="4"/>
      <c r="AD58" s="109"/>
      <c r="AH58" s="4"/>
      <c r="AL58" s="108"/>
      <c r="AO58" s="4"/>
      <c r="AS58" s="4"/>
      <c r="AW58" s="4"/>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row>
    <row r="59" spans="1:184" s="1" customFormat="1" x14ac:dyDescent="0.35">
      <c r="J59" s="4"/>
      <c r="N59" s="4"/>
      <c r="R59" s="4"/>
      <c r="Z59" s="4"/>
      <c r="AD59" s="109"/>
      <c r="AH59" s="4"/>
      <c r="AO59" s="4"/>
      <c r="AS59" s="4"/>
      <c r="AW59" s="4"/>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row>
    <row r="62" spans="1:184" s="1" customFormat="1" x14ac:dyDescent="0.35">
      <c r="F62" s="110"/>
      <c r="J62" s="4"/>
      <c r="N62" s="4"/>
      <c r="R62" s="4"/>
      <c r="Z62" s="4"/>
      <c r="AD62" s="4"/>
      <c r="AH62" s="4"/>
      <c r="AK62" s="110"/>
      <c r="AO62" s="4"/>
      <c r="AS62" s="4"/>
      <c r="AW62" s="4"/>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row>
    <row r="63" spans="1:184" s="1" customFormat="1" x14ac:dyDescent="0.35">
      <c r="F63" s="111"/>
      <c r="H63" s="111"/>
      <c r="J63" s="4"/>
      <c r="L63" s="111"/>
      <c r="N63" s="4"/>
      <c r="R63" s="4"/>
      <c r="Z63" s="4"/>
      <c r="AD63" s="4"/>
      <c r="AH63" s="4"/>
      <c r="AK63" s="111"/>
      <c r="AM63" s="111"/>
      <c r="AO63" s="4"/>
      <c r="AQ63" s="111"/>
      <c r="AS63" s="4"/>
      <c r="AW63" s="4"/>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row>
    <row r="66" spans="6:184" s="1" customFormat="1" x14ac:dyDescent="0.35">
      <c r="F66" s="112"/>
      <c r="J66" s="4"/>
      <c r="N66" s="4"/>
      <c r="R66" s="4"/>
      <c r="V66" s="113"/>
      <c r="Z66" s="4"/>
      <c r="AD66" s="4"/>
      <c r="AH66" s="4"/>
      <c r="AK66" s="112"/>
      <c r="AO66" s="4"/>
      <c r="AS66" s="4"/>
      <c r="AW66" s="4"/>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row>
    <row r="67" spans="6:184" s="1" customFormat="1" x14ac:dyDescent="0.35">
      <c r="F67" s="112"/>
      <c r="J67" s="4"/>
      <c r="N67" s="4"/>
      <c r="R67" s="4"/>
      <c r="Z67" s="4"/>
      <c r="AD67" s="4"/>
      <c r="AH67" s="4"/>
      <c r="AK67" s="112"/>
      <c r="AO67" s="4"/>
      <c r="AS67" s="4"/>
      <c r="AW67" s="4"/>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row>
    <row r="68" spans="6:184" s="1" customFormat="1" x14ac:dyDescent="0.35">
      <c r="F68" s="112"/>
      <c r="J68" s="4"/>
      <c r="N68" s="4"/>
      <c r="R68" s="4"/>
      <c r="Z68" s="4"/>
      <c r="AD68" s="4"/>
      <c r="AH68" s="4"/>
      <c r="AK68" s="112"/>
      <c r="AO68" s="4"/>
      <c r="AS68" s="4"/>
      <c r="AW68" s="4"/>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row>
    <row r="69" spans="6:184" s="1" customFormat="1" x14ac:dyDescent="0.35">
      <c r="F69" s="112"/>
      <c r="J69" s="4"/>
      <c r="N69" s="4"/>
      <c r="R69" s="4"/>
      <c r="Z69" s="4"/>
      <c r="AD69" s="4"/>
      <c r="AH69" s="4"/>
      <c r="AK69" s="112"/>
      <c r="AO69" s="4"/>
      <c r="AS69" s="4"/>
      <c r="AW69" s="4"/>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row>
    <row r="70" spans="6:184" s="1" customFormat="1" x14ac:dyDescent="0.35">
      <c r="F70" s="112"/>
      <c r="J70" s="4"/>
      <c r="N70" s="4"/>
      <c r="R70" s="4"/>
      <c r="Z70" s="4"/>
      <c r="AD70" s="4"/>
      <c r="AH70" s="4"/>
      <c r="AK70" s="112"/>
      <c r="AO70" s="4"/>
      <c r="AS70" s="4"/>
      <c r="AW70" s="4"/>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row>
    <row r="85" spans="1:184" s="1" customFormat="1" x14ac:dyDescent="0.35">
      <c r="A85" s="114"/>
      <c r="B85" s="114"/>
      <c r="C85" s="114"/>
      <c r="D85" s="114"/>
      <c r="E85" s="114"/>
      <c r="F85" s="114"/>
      <c r="G85" s="114"/>
      <c r="H85" s="114"/>
      <c r="I85" s="114"/>
      <c r="J85" s="115"/>
      <c r="K85" s="114"/>
      <c r="L85" s="114"/>
      <c r="M85" s="114"/>
      <c r="N85" s="115"/>
      <c r="O85" s="114"/>
      <c r="P85" s="114"/>
      <c r="Q85" s="114"/>
      <c r="R85" s="115"/>
      <c r="S85" s="114"/>
      <c r="T85" s="114"/>
      <c r="U85" s="114"/>
      <c r="Z85" s="4"/>
      <c r="AD85" s="4"/>
      <c r="AH85" s="4"/>
      <c r="AK85" s="114"/>
      <c r="AL85" s="114"/>
      <c r="AM85" s="114"/>
      <c r="AN85" s="114"/>
      <c r="AO85" s="115"/>
      <c r="AP85" s="114"/>
      <c r="AQ85" s="114"/>
      <c r="AR85" s="114"/>
      <c r="AS85" s="115"/>
      <c r="AT85" s="114"/>
      <c r="AU85" s="114"/>
      <c r="AV85" s="114"/>
      <c r="AW85" s="115"/>
      <c r="AX85" s="114"/>
      <c r="AY85" s="114"/>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row>
    <row r="86" spans="1:184" s="1" customFormat="1" x14ac:dyDescent="0.35">
      <c r="A86" s="114"/>
      <c r="B86" s="114"/>
      <c r="C86" s="114"/>
      <c r="D86" s="114"/>
      <c r="E86" s="114"/>
      <c r="F86" s="114"/>
      <c r="G86" s="114"/>
      <c r="H86" s="114"/>
      <c r="I86" s="114"/>
      <c r="J86" s="115"/>
      <c r="K86" s="114"/>
      <c r="L86" s="114"/>
      <c r="M86" s="114"/>
      <c r="N86" s="115"/>
      <c r="O86" s="114"/>
      <c r="P86" s="114"/>
      <c r="Q86" s="114"/>
      <c r="R86" s="115"/>
      <c r="S86" s="114"/>
      <c r="T86" s="114"/>
      <c r="U86" s="114"/>
      <c r="Z86" s="4"/>
      <c r="AD86" s="4"/>
      <c r="AH86" s="4"/>
      <c r="AK86" s="114"/>
      <c r="AL86" s="114"/>
      <c r="AM86" s="114"/>
      <c r="AN86" s="114"/>
      <c r="AO86" s="115"/>
      <c r="AP86" s="114"/>
      <c r="AQ86" s="114"/>
      <c r="AR86" s="114"/>
      <c r="AS86" s="115"/>
      <c r="AT86" s="114"/>
      <c r="AU86" s="114"/>
      <c r="AV86" s="114"/>
      <c r="AW86" s="115"/>
      <c r="AX86" s="114"/>
      <c r="AY86" s="114"/>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row>
    <row r="87" spans="1:184" s="1" customFormat="1" x14ac:dyDescent="0.35">
      <c r="A87" s="114"/>
      <c r="B87" s="114"/>
      <c r="C87" s="114"/>
      <c r="D87" s="114"/>
      <c r="E87" s="114"/>
      <c r="F87" s="114"/>
      <c r="G87" s="114"/>
      <c r="H87" s="114"/>
      <c r="I87" s="114"/>
      <c r="J87" s="115"/>
      <c r="K87" s="114"/>
      <c r="L87" s="114"/>
      <c r="M87" s="114"/>
      <c r="N87" s="115"/>
      <c r="O87" s="114"/>
      <c r="P87" s="114"/>
      <c r="Q87" s="114"/>
      <c r="R87" s="115"/>
      <c r="S87" s="114"/>
      <c r="T87" s="114"/>
      <c r="U87" s="114"/>
      <c r="Z87" s="4"/>
      <c r="AD87" s="4"/>
      <c r="AH87" s="4"/>
      <c r="AK87" s="114"/>
      <c r="AL87" s="114"/>
      <c r="AM87" s="114"/>
      <c r="AN87" s="114"/>
      <c r="AO87" s="115"/>
      <c r="AP87" s="114"/>
      <c r="AQ87" s="114"/>
      <c r="AR87" s="114"/>
      <c r="AS87" s="115"/>
      <c r="AT87" s="114"/>
      <c r="AU87" s="114"/>
      <c r="AV87" s="114"/>
      <c r="AW87" s="115"/>
      <c r="AX87" s="114"/>
      <c r="AY87" s="114"/>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row>
    <row r="88" spans="1:184" s="1" customFormat="1" x14ac:dyDescent="0.35">
      <c r="A88" s="114"/>
      <c r="B88" s="114"/>
      <c r="C88" s="114"/>
      <c r="D88" s="114"/>
      <c r="E88" s="114"/>
      <c r="F88" s="114"/>
      <c r="G88" s="114"/>
      <c r="H88" s="114"/>
      <c r="I88" s="114"/>
      <c r="J88" s="115"/>
      <c r="K88" s="114"/>
      <c r="L88" s="114"/>
      <c r="M88" s="114"/>
      <c r="N88" s="115"/>
      <c r="O88" s="114"/>
      <c r="P88" s="114"/>
      <c r="Q88" s="114"/>
      <c r="R88" s="115"/>
      <c r="S88" s="114"/>
      <c r="T88" s="114"/>
      <c r="U88" s="114"/>
      <c r="Z88" s="4"/>
      <c r="AD88" s="4"/>
      <c r="AH88" s="4"/>
      <c r="AK88" s="114"/>
      <c r="AL88" s="114"/>
      <c r="AM88" s="114"/>
      <c r="AN88" s="114"/>
      <c r="AO88" s="115"/>
      <c r="AP88" s="114"/>
      <c r="AQ88" s="114"/>
      <c r="AR88" s="114"/>
      <c r="AS88" s="115"/>
      <c r="AT88" s="114"/>
      <c r="AU88" s="114"/>
      <c r="AV88" s="114"/>
      <c r="AW88" s="115"/>
      <c r="AX88" s="114"/>
      <c r="AY88" s="114"/>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row>
    <row r="96" spans="1:184" s="1" customFormat="1" x14ac:dyDescent="0.35">
      <c r="E96" s="116"/>
      <c r="J96" s="4"/>
      <c r="N96" s="4"/>
      <c r="R96" s="4"/>
      <c r="Z96" s="4"/>
      <c r="AD96" s="4"/>
      <c r="AH96" s="4"/>
      <c r="AO96" s="4"/>
      <c r="AS96" s="4"/>
      <c r="AW96" s="4"/>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row>
    <row r="140" spans="1:184" s="1" customFormat="1" x14ac:dyDescent="0.35">
      <c r="A140" s="114"/>
      <c r="J140" s="4"/>
      <c r="N140" s="4"/>
      <c r="R140" s="4"/>
      <c r="Z140" s="4"/>
      <c r="AD140" s="4"/>
      <c r="AH140" s="4"/>
      <c r="AO140" s="4"/>
      <c r="AS140" s="4"/>
      <c r="AW140" s="4"/>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row>
    <row r="141" spans="1:184" s="1" customFormat="1" x14ac:dyDescent="0.35">
      <c r="A141" s="114"/>
      <c r="J141" s="4"/>
      <c r="N141" s="4"/>
      <c r="R141" s="4"/>
      <c r="Z141" s="4"/>
      <c r="AD141" s="4"/>
      <c r="AH141" s="4"/>
      <c r="AO141" s="4"/>
      <c r="AS141" s="4"/>
      <c r="AW141" s="4"/>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row>
    <row r="142" spans="1:184" s="1" customFormat="1" x14ac:dyDescent="0.35">
      <c r="A142" s="114"/>
      <c r="J142" s="4"/>
      <c r="N142" s="4"/>
      <c r="R142" s="4"/>
      <c r="Z142" s="4"/>
      <c r="AD142" s="4"/>
      <c r="AH142" s="4"/>
      <c r="AO142" s="4"/>
      <c r="AS142" s="4"/>
      <c r="AW142" s="4"/>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row>
    <row r="143" spans="1:184" s="1" customFormat="1" x14ac:dyDescent="0.35">
      <c r="A143" s="114"/>
      <c r="J143" s="4"/>
      <c r="N143" s="4"/>
      <c r="R143" s="4"/>
      <c r="Z143" s="4"/>
      <c r="AD143" s="4"/>
      <c r="AH143" s="4"/>
      <c r="AO143" s="4"/>
      <c r="AS143" s="4"/>
      <c r="AW143" s="4"/>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row>
    <row r="144" spans="1:184" s="1" customFormat="1" x14ac:dyDescent="0.35">
      <c r="A144" s="114"/>
      <c r="J144" s="4"/>
      <c r="N144" s="4"/>
      <c r="R144" s="4"/>
      <c r="Z144" s="4"/>
      <c r="AD144" s="4"/>
      <c r="AH144" s="4"/>
      <c r="AO144" s="4"/>
      <c r="AS144" s="4"/>
      <c r="AW144" s="4"/>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row>
    <row r="145" spans="1:184" s="1" customFormat="1" x14ac:dyDescent="0.35">
      <c r="A145" s="114"/>
      <c r="J145" s="4"/>
      <c r="N145" s="4"/>
      <c r="R145" s="4"/>
      <c r="Z145" s="4"/>
      <c r="AD145" s="4"/>
      <c r="AH145" s="4"/>
      <c r="AO145" s="4"/>
      <c r="AS145" s="4"/>
      <c r="AW145" s="4"/>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row>
    <row r="146" spans="1:184" s="1" customFormat="1" x14ac:dyDescent="0.35">
      <c r="A146" s="114"/>
      <c r="J146" s="4"/>
      <c r="N146" s="4"/>
      <c r="R146" s="4"/>
      <c r="Z146" s="4"/>
      <c r="AD146" s="4"/>
      <c r="AH146" s="4"/>
      <c r="AO146" s="4"/>
      <c r="AS146" s="4"/>
      <c r="AW146" s="4"/>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row>
    <row r="147" spans="1:184" s="1" customFormat="1" x14ac:dyDescent="0.35">
      <c r="A147" s="114"/>
      <c r="J147" s="4"/>
      <c r="N147" s="4"/>
      <c r="R147" s="4"/>
      <c r="Z147" s="4"/>
      <c r="AD147" s="4"/>
      <c r="AH147" s="4"/>
      <c r="AO147" s="4"/>
      <c r="AS147" s="4"/>
      <c r="AW147" s="4"/>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row>
    <row r="188" spans="1:184" s="1" customFormat="1" x14ac:dyDescent="0.35">
      <c r="A188" s="114"/>
      <c r="J188" s="4"/>
      <c r="N188" s="4"/>
      <c r="R188" s="4"/>
      <c r="Z188" s="4"/>
      <c r="AD188" s="4"/>
      <c r="AH188" s="4"/>
      <c r="AO188" s="4"/>
      <c r="AS188" s="4"/>
      <c r="AW188" s="4"/>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row>
    <row r="189" spans="1:184" s="1" customFormat="1" x14ac:dyDescent="0.35">
      <c r="A189" s="114"/>
      <c r="J189" s="4"/>
      <c r="N189" s="4"/>
      <c r="R189" s="4"/>
      <c r="Z189" s="4"/>
      <c r="AD189" s="4"/>
      <c r="AH189" s="4"/>
      <c r="AO189" s="4"/>
      <c r="AS189" s="4"/>
      <c r="AW189" s="4"/>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row>
    <row r="236" spans="1:184" s="1" customFormat="1" ht="50.9" customHeight="1" x14ac:dyDescent="0.35">
      <c r="A236" s="117"/>
      <c r="B236" s="117"/>
      <c r="C236" s="117"/>
      <c r="D236" s="117"/>
      <c r="E236" s="117"/>
      <c r="J236" s="4"/>
      <c r="N236" s="4"/>
      <c r="R236" s="4"/>
      <c r="Z236" s="4"/>
      <c r="AD236" s="4"/>
      <c r="AH236" s="4"/>
      <c r="AO236" s="4"/>
      <c r="AS236" s="4"/>
      <c r="AW236" s="4"/>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row>
    <row r="244" spans="10:184" s="1" customFormat="1" ht="18" customHeight="1" x14ac:dyDescent="0.35">
      <c r="J244" s="4"/>
      <c r="N244" s="4"/>
      <c r="R244" s="4"/>
      <c r="Z244" s="4"/>
      <c r="AD244" s="4"/>
      <c r="AH244" s="4"/>
      <c r="AO244" s="4"/>
      <c r="AS244" s="4"/>
      <c r="AW244" s="4"/>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row>
    <row r="245" spans="10:184" s="1" customFormat="1" ht="15" hidden="1" customHeight="1" x14ac:dyDescent="0.35">
      <c r="J245" s="4"/>
      <c r="N245" s="4"/>
      <c r="R245" s="4"/>
      <c r="Z245" s="4"/>
      <c r="AD245" s="4"/>
      <c r="AH245" s="4"/>
      <c r="AO245" s="4"/>
      <c r="AS245" s="4"/>
      <c r="AW245" s="4"/>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row>
    <row r="246" spans="10:184" s="1" customFormat="1" ht="15" hidden="1" customHeight="1" x14ac:dyDescent="0.35">
      <c r="J246" s="4"/>
      <c r="N246" s="4"/>
      <c r="R246" s="4"/>
      <c r="Z246" s="4"/>
      <c r="AD246" s="4"/>
      <c r="AH246" s="4"/>
      <c r="AO246" s="4"/>
      <c r="AS246" s="4"/>
      <c r="AW246" s="4"/>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row>
    <row r="247" spans="10:184" s="1" customFormat="1" ht="18" customHeight="1" x14ac:dyDescent="0.35">
      <c r="J247" s="4"/>
      <c r="N247" s="4"/>
      <c r="R247" s="4"/>
      <c r="Z247" s="4"/>
      <c r="AD247" s="4"/>
      <c r="AH247" s="4"/>
      <c r="AO247" s="4"/>
      <c r="AS247" s="4"/>
      <c r="AW247" s="4"/>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row>
  </sheetData>
  <sheetProtection algorithmName="SHA-512" hashValue="ECIoUOgzeSlN+kS/YSYc5jTV3vVhKFi1frdb0C4FMvKfXu4PExL8uUNY4ER0DPkDeLakvhZke9HnKIaPEnF1sg==" saltValue="XP/NuAnTzhFYovv/iGQ5Og==" spinCount="100000" sheet="1" objects="1" scenarios="1"/>
  <mergeCells count="7">
    <mergeCell ref="L38:T38"/>
    <mergeCell ref="F5:T5"/>
    <mergeCell ref="V5:AJ5"/>
    <mergeCell ref="L6:T6"/>
    <mergeCell ref="F21:T21"/>
    <mergeCell ref="L22:T22"/>
    <mergeCell ref="F37:T37"/>
  </mergeCells>
  <pageMargins left="0.7" right="0.7" top="0.75" bottom="0.75" header="0.3" footer="0.3"/>
  <pageSetup scale="6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F3265-253E-46C7-9849-FE91B4560662}">
  <sheetPr>
    <pageSetUpPr fitToPage="1"/>
  </sheetPr>
  <dimension ref="A1:GB251"/>
  <sheetViews>
    <sheetView showGridLines="0" zoomScale="55" zoomScaleNormal="55" zoomScaleSheetLayoutView="70" workbookViewId="0">
      <selection activeCell="AM16" sqref="AM16"/>
    </sheetView>
  </sheetViews>
  <sheetFormatPr defaultColWidth="11.54296875" defaultRowHeight="15.5" outlineLevelCol="1" x14ac:dyDescent="0.35"/>
  <cols>
    <col min="1" max="1" width="52.6328125" style="1" customWidth="1"/>
    <col min="2" max="2" width="2.90625" style="1" customWidth="1"/>
    <col min="3" max="3" width="13.36328125" style="1" hidden="1" customWidth="1" outlineLevel="1"/>
    <col min="4" max="4" width="18" style="1" hidden="1" customWidth="1" outlineLevel="1"/>
    <col min="5" max="5" width="8.6328125" style="1" hidden="1" customWidth="1" outlineLevel="1"/>
    <col min="6" max="6" width="18.90625" style="1" customWidth="1" collapsed="1"/>
    <col min="7" max="7" width="1.81640625" style="1" customWidth="1"/>
    <col min="8" max="8" width="18.90625" style="1" customWidth="1"/>
    <col min="9" max="9" width="1.7265625" style="1" customWidth="1"/>
    <col min="10" max="10" width="14.54296875" style="4" hidden="1" customWidth="1" outlineLevel="1"/>
    <col min="11" max="11" width="1.81640625" style="1" hidden="1" customWidth="1" outlineLevel="1"/>
    <col min="12" max="12" width="15.6328125" style="1" customWidth="1" collapsed="1"/>
    <col min="13" max="13" width="2.7265625" style="1" customWidth="1"/>
    <col min="14" max="14" width="15" style="4" hidden="1" customWidth="1" outlineLevel="1"/>
    <col min="15" max="15" width="2.7265625" style="1" hidden="1" customWidth="1" outlineLevel="1"/>
    <col min="16" max="16" width="15.6328125" style="1" customWidth="1" collapsed="1"/>
    <col min="17" max="17" width="2" style="1" customWidth="1"/>
    <col min="18" max="18" width="16" style="4" hidden="1" customWidth="1" outlineLevel="1"/>
    <col min="19" max="19" width="2" style="1" hidden="1" customWidth="1" outlineLevel="1"/>
    <col min="20" max="20" width="15.6328125" style="1" customWidth="1" collapsed="1"/>
    <col min="21" max="21" width="6.26953125" style="1" customWidth="1"/>
    <col min="22" max="22" width="19" style="1" hidden="1" customWidth="1"/>
    <col min="23" max="23" width="1.81640625" style="1" hidden="1" customWidth="1"/>
    <col min="24" max="24" width="18.90625" style="1" hidden="1" customWidth="1"/>
    <col min="25" max="25" width="1.81640625" style="1" hidden="1" customWidth="1"/>
    <col min="26" max="26" width="14" style="4" hidden="1" customWidth="1" outlineLevel="1"/>
    <col min="27" max="27" width="1.7265625" style="1" hidden="1" customWidth="1" outlineLevel="1"/>
    <col min="28" max="28" width="15.6328125" style="1" hidden="1" customWidth="1" collapsed="1"/>
    <col min="29" max="29" width="2.90625" style="1" hidden="1" customWidth="1"/>
    <col min="30" max="30" width="27" style="4" hidden="1" customWidth="1" outlineLevel="1"/>
    <col min="31" max="31" width="2.90625" style="1" hidden="1" customWidth="1" outlineLevel="1"/>
    <col min="32" max="32" width="15.7265625" style="1" hidden="1" customWidth="1" collapsed="1"/>
    <col min="33" max="33" width="1.81640625" style="1" hidden="1" customWidth="1"/>
    <col min="34" max="34" width="13.54296875" style="4" hidden="1" customWidth="1" outlineLevel="1"/>
    <col min="35" max="35" width="1.81640625" style="1" hidden="1" customWidth="1" outlineLevel="1"/>
    <col min="36" max="36" width="15.6328125" style="1" hidden="1" customWidth="1" collapsed="1"/>
    <col min="37" max="37" width="18.90625" style="1" customWidth="1" collapsed="1"/>
    <col min="38" max="38" width="1.81640625" style="1" customWidth="1"/>
    <col min="39" max="39" width="18.90625" style="1" customWidth="1"/>
    <col min="40" max="40" width="1.7265625" style="1" customWidth="1"/>
    <col min="41" max="41" width="14.54296875" style="4" hidden="1" customWidth="1" outlineLevel="1"/>
    <col min="42" max="42" width="1.81640625" style="1" hidden="1" customWidth="1" outlineLevel="1"/>
    <col min="43" max="43" width="15.6328125" style="1" customWidth="1" collapsed="1"/>
    <col min="44" max="44" width="2.7265625" style="1" customWidth="1"/>
    <col min="45" max="45" width="15" style="4" hidden="1" customWidth="1" outlineLevel="1"/>
    <col min="46" max="46" width="2.7265625" style="1" hidden="1" customWidth="1" outlineLevel="1"/>
    <col min="47" max="47" width="15.6328125" style="1" customWidth="1" collapsed="1"/>
    <col min="48" max="48" width="2" style="1" customWidth="1"/>
    <col min="49" max="49" width="16" style="4" hidden="1" customWidth="1" outlineLevel="1"/>
    <col min="50" max="50" width="2" style="1" hidden="1" customWidth="1" outlineLevel="1"/>
    <col min="51" max="51" width="15.6328125" style="1" customWidth="1" collapsed="1"/>
    <col min="52" max="16384" width="11.54296875" style="7"/>
  </cols>
  <sheetData>
    <row r="1" spans="1:52" ht="18" x14ac:dyDescent="0.4">
      <c r="A1" s="2"/>
      <c r="B1" s="3"/>
      <c r="C1" s="3"/>
      <c r="D1" s="3"/>
      <c r="E1" s="3"/>
      <c r="Q1" s="5"/>
      <c r="R1" s="5"/>
      <c r="S1" s="5"/>
      <c r="T1" s="6"/>
      <c r="U1" s="6"/>
      <c r="V1" s="5"/>
      <c r="W1" s="5"/>
      <c r="X1" s="5"/>
      <c r="Y1" s="5"/>
      <c r="Z1" s="5"/>
      <c r="AA1" s="5"/>
      <c r="AB1" s="5"/>
      <c r="AC1" s="5"/>
      <c r="AD1" s="5"/>
      <c r="AE1" s="5"/>
      <c r="AF1" s="5"/>
      <c r="AG1" s="5"/>
      <c r="AH1" s="5"/>
      <c r="AI1" s="5"/>
      <c r="AJ1" s="6"/>
      <c r="AV1" s="5"/>
      <c r="AW1" s="5"/>
      <c r="AX1" s="5"/>
      <c r="AY1" s="6"/>
    </row>
    <row r="2" spans="1:52" ht="28" x14ac:dyDescent="0.6">
      <c r="A2" s="8" t="s">
        <v>0</v>
      </c>
      <c r="B2" s="9"/>
      <c r="C2" s="9"/>
      <c r="D2" s="9"/>
      <c r="E2" s="9"/>
      <c r="F2" s="9"/>
      <c r="G2" s="9"/>
      <c r="H2" s="9"/>
      <c r="I2" s="9"/>
      <c r="J2" s="10"/>
      <c r="K2" s="9"/>
      <c r="L2" s="9"/>
      <c r="M2" s="11"/>
      <c r="N2" s="12"/>
      <c r="O2" s="11"/>
      <c r="P2" s="13"/>
      <c r="Q2" s="11"/>
      <c r="R2" s="12"/>
      <c r="S2" s="11"/>
      <c r="T2" s="11"/>
      <c r="V2" s="14"/>
      <c r="W2" s="11"/>
      <c r="X2" s="9"/>
      <c r="Y2" s="9"/>
      <c r="Z2" s="10"/>
      <c r="AA2" s="9"/>
      <c r="AB2" s="9"/>
      <c r="AC2" s="11"/>
      <c r="AD2" s="12"/>
      <c r="AE2" s="11"/>
      <c r="AF2" s="11"/>
      <c r="AG2" s="11"/>
      <c r="AH2" s="12"/>
      <c r="AI2" s="11"/>
      <c r="AJ2" s="11"/>
      <c r="AO2" s="1"/>
      <c r="AS2" s="1"/>
      <c r="AW2" s="1"/>
      <c r="AZ2" s="1"/>
    </row>
    <row r="3" spans="1:52" ht="20" x14ac:dyDescent="0.4">
      <c r="A3" s="16" t="s">
        <v>1</v>
      </c>
      <c r="V3" s="16"/>
      <c r="AO3" s="1"/>
      <c r="AS3" s="1"/>
      <c r="AW3" s="1"/>
      <c r="AZ3" s="1"/>
    </row>
    <row r="4" spans="1:52" x14ac:dyDescent="0.35">
      <c r="AO4" s="1"/>
      <c r="AS4" s="1"/>
      <c r="AW4" s="1"/>
      <c r="AZ4" s="1"/>
    </row>
    <row r="5" spans="1:52" ht="18" x14ac:dyDescent="0.4">
      <c r="A5" s="17" t="s">
        <v>2</v>
      </c>
      <c r="B5" s="17"/>
      <c r="C5" s="17"/>
      <c r="D5" s="17"/>
      <c r="E5" s="17"/>
      <c r="F5" s="348" t="s">
        <v>3</v>
      </c>
      <c r="G5" s="348"/>
      <c r="H5" s="348"/>
      <c r="I5" s="348"/>
      <c r="J5" s="348"/>
      <c r="K5" s="348"/>
      <c r="L5" s="348"/>
      <c r="M5" s="348"/>
      <c r="N5" s="348"/>
      <c r="O5" s="348"/>
      <c r="P5" s="348"/>
      <c r="Q5" s="348"/>
      <c r="R5" s="348"/>
      <c r="S5" s="348"/>
      <c r="T5" s="348"/>
      <c r="U5" s="18"/>
      <c r="V5" s="348" t="s">
        <v>4</v>
      </c>
      <c r="W5" s="348"/>
      <c r="X5" s="348"/>
      <c r="Y5" s="348"/>
      <c r="Z5" s="348"/>
      <c r="AA5" s="348"/>
      <c r="AB5" s="348"/>
      <c r="AC5" s="348"/>
      <c r="AD5" s="348"/>
      <c r="AE5" s="348"/>
      <c r="AF5" s="348"/>
      <c r="AG5" s="348"/>
      <c r="AH5" s="348"/>
      <c r="AI5" s="348"/>
      <c r="AJ5" s="348"/>
      <c r="AO5" s="1"/>
      <c r="AS5" s="1"/>
      <c r="AW5" s="1"/>
      <c r="AZ5" s="1"/>
    </row>
    <row r="6" spans="1:52" ht="18" x14ac:dyDescent="0.4">
      <c r="A6" s="19"/>
      <c r="B6" s="19"/>
      <c r="C6" s="19"/>
      <c r="D6" s="19"/>
      <c r="E6" s="19"/>
      <c r="F6" s="20"/>
      <c r="G6" s="20"/>
      <c r="H6" s="20"/>
      <c r="I6" s="20"/>
      <c r="J6" s="20"/>
      <c r="K6" s="20"/>
      <c r="L6" s="347" t="s">
        <v>5</v>
      </c>
      <c r="M6" s="347"/>
      <c r="N6" s="347"/>
      <c r="O6" s="347"/>
      <c r="P6" s="347"/>
      <c r="Q6" s="347"/>
      <c r="R6" s="347"/>
      <c r="S6" s="347"/>
      <c r="T6" s="347"/>
      <c r="U6" s="21"/>
      <c r="V6" s="19"/>
      <c r="W6" s="19"/>
      <c r="X6" s="19"/>
      <c r="Y6" s="20"/>
      <c r="Z6" s="20"/>
      <c r="AA6" s="20"/>
      <c r="AB6" s="22" t="s">
        <v>6</v>
      </c>
      <c r="AC6" s="23"/>
      <c r="AD6" s="23"/>
      <c r="AE6" s="23"/>
      <c r="AF6" s="22"/>
      <c r="AG6" s="22"/>
      <c r="AH6" s="22"/>
      <c r="AI6" s="22"/>
      <c r="AJ6" s="22"/>
      <c r="AO6" s="1"/>
      <c r="AS6" s="1"/>
      <c r="AW6" s="1"/>
      <c r="AZ6" s="1"/>
    </row>
    <row r="7" spans="1:52" ht="18" x14ac:dyDescent="0.4">
      <c r="A7" s="24"/>
      <c r="B7" s="25"/>
      <c r="C7" s="19"/>
      <c r="D7" s="20" t="s">
        <v>7</v>
      </c>
      <c r="E7" s="20" t="s">
        <v>8</v>
      </c>
      <c r="F7" s="26">
        <v>2022</v>
      </c>
      <c r="G7" s="27"/>
      <c r="H7" s="26">
        <v>2021</v>
      </c>
      <c r="I7" s="27"/>
      <c r="J7" s="28" t="s">
        <v>9</v>
      </c>
      <c r="K7" s="20"/>
      <c r="L7" s="27" t="s">
        <v>10</v>
      </c>
      <c r="M7" s="29"/>
      <c r="N7" s="28" t="s">
        <v>11</v>
      </c>
      <c r="O7" s="29"/>
      <c r="P7" s="20" t="s">
        <v>12</v>
      </c>
      <c r="Q7" s="20"/>
      <c r="R7" s="28" t="s">
        <v>13</v>
      </c>
      <c r="S7" s="20"/>
      <c r="T7" s="27" t="s">
        <v>14</v>
      </c>
      <c r="U7" s="21"/>
      <c r="V7" s="26">
        <v>2023</v>
      </c>
      <c r="W7" s="29"/>
      <c r="X7" s="26">
        <v>2022</v>
      </c>
      <c r="Y7" s="27"/>
      <c r="Z7" s="28" t="s">
        <v>9</v>
      </c>
      <c r="AA7" s="20"/>
      <c r="AB7" s="27" t="s">
        <v>10</v>
      </c>
      <c r="AC7" s="29"/>
      <c r="AD7" s="28" t="s">
        <v>11</v>
      </c>
      <c r="AE7" s="29"/>
      <c r="AF7" s="20" t="s">
        <v>12</v>
      </c>
      <c r="AG7" s="20"/>
      <c r="AH7" s="28" t="s">
        <v>13</v>
      </c>
      <c r="AI7" s="20"/>
      <c r="AJ7" s="27" t="s">
        <v>14</v>
      </c>
      <c r="AO7" s="1"/>
      <c r="AS7" s="1"/>
      <c r="AW7" s="1"/>
      <c r="AZ7" s="1"/>
    </row>
    <row r="8" spans="1:52" ht="18" x14ac:dyDescent="0.4">
      <c r="A8" s="3" t="s">
        <v>15</v>
      </c>
      <c r="F8" s="30"/>
      <c r="G8" s="31"/>
      <c r="H8" s="31"/>
      <c r="I8" s="31"/>
      <c r="J8" s="32"/>
      <c r="L8" s="33"/>
      <c r="M8" s="19"/>
      <c r="N8" s="34"/>
      <c r="O8" s="19"/>
      <c r="V8" s="30"/>
      <c r="W8" s="31"/>
      <c r="X8" s="31"/>
      <c r="Y8" s="31"/>
      <c r="Z8" s="32"/>
      <c r="AB8" s="33"/>
      <c r="AC8" s="19"/>
      <c r="AD8" s="34"/>
      <c r="AE8" s="19"/>
      <c r="AO8" s="1"/>
      <c r="AS8" s="1"/>
      <c r="AW8" s="1"/>
      <c r="AZ8" s="1"/>
    </row>
    <row r="9" spans="1:52" ht="18" x14ac:dyDescent="0.4">
      <c r="A9" s="3" t="s">
        <v>16</v>
      </c>
      <c r="F9" s="30"/>
      <c r="G9" s="31"/>
      <c r="H9" s="31"/>
      <c r="I9" s="31"/>
      <c r="J9" s="32"/>
      <c r="L9" s="33"/>
      <c r="M9" s="19"/>
      <c r="N9" s="34"/>
      <c r="O9" s="19"/>
      <c r="V9" s="30"/>
      <c r="W9" s="31"/>
      <c r="X9" s="31"/>
      <c r="Y9" s="31"/>
      <c r="Z9" s="32"/>
      <c r="AB9" s="33"/>
      <c r="AC9" s="19"/>
      <c r="AD9" s="34"/>
      <c r="AE9" s="19"/>
      <c r="AO9" s="1"/>
      <c r="AS9" s="1"/>
      <c r="AW9" s="1"/>
      <c r="AZ9" s="1"/>
    </row>
    <row r="10" spans="1:52" ht="18" x14ac:dyDescent="0.4">
      <c r="A10" s="3"/>
      <c r="F10" s="30"/>
      <c r="G10" s="31"/>
      <c r="H10" s="31"/>
      <c r="I10" s="31"/>
      <c r="J10" s="32"/>
      <c r="L10" s="33"/>
      <c r="M10" s="19"/>
      <c r="N10" s="34"/>
      <c r="O10" s="19"/>
      <c r="V10" s="30"/>
      <c r="W10" s="31"/>
      <c r="X10" s="31"/>
      <c r="Y10" s="31"/>
      <c r="Z10" s="32"/>
      <c r="AB10" s="33"/>
      <c r="AC10" s="19"/>
      <c r="AD10" s="34"/>
      <c r="AE10" s="19"/>
      <c r="AO10" s="1"/>
      <c r="AS10" s="1"/>
      <c r="AW10" s="1"/>
      <c r="AZ10" s="1"/>
    </row>
    <row r="11" spans="1:52" ht="18" x14ac:dyDescent="0.4">
      <c r="A11" s="35" t="s">
        <v>17</v>
      </c>
      <c r="B11" s="35"/>
      <c r="C11" s="35" t="s">
        <v>18</v>
      </c>
      <c r="D11" s="36">
        <v>13444.07</v>
      </c>
      <c r="E11" s="35"/>
      <c r="F11" s="37">
        <v>9856.9089999999997</v>
      </c>
      <c r="G11" s="38">
        <v>0</v>
      </c>
      <c r="H11" s="39">
        <v>9499.9549999999999</v>
      </c>
      <c r="I11" s="40">
        <v>0</v>
      </c>
      <c r="J11" s="41">
        <v>10510.037</v>
      </c>
      <c r="K11" s="35"/>
      <c r="L11" s="42">
        <v>3.7734164749451389</v>
      </c>
      <c r="M11" s="35" t="s">
        <v>19</v>
      </c>
      <c r="N11" s="41">
        <v>1247.4100000000001</v>
      </c>
      <c r="O11" s="35"/>
      <c r="P11" s="42">
        <v>3.7628895552429062</v>
      </c>
      <c r="Q11" s="35"/>
      <c r="R11" s="41">
        <v>0</v>
      </c>
      <c r="S11" s="35"/>
      <c r="T11" s="43">
        <v>0</v>
      </c>
      <c r="U11" s="31"/>
      <c r="V11" s="37">
        <v>25960.937999999998</v>
      </c>
      <c r="W11" s="44"/>
      <c r="X11" s="39">
        <v>23610.775000000001</v>
      </c>
      <c r="Y11" s="40"/>
      <c r="Z11" s="41">
        <v>2350.1629999999968</v>
      </c>
      <c r="AA11" s="35"/>
      <c r="AB11" s="45">
        <v>10</v>
      </c>
      <c r="AC11" s="35" t="s">
        <v>19</v>
      </c>
      <c r="AD11" s="41">
        <v>2350.163</v>
      </c>
      <c r="AE11" s="35"/>
      <c r="AF11" s="45">
        <v>10</v>
      </c>
      <c r="AG11" s="35"/>
      <c r="AH11" s="41">
        <v>0</v>
      </c>
      <c r="AI11" s="35"/>
      <c r="AJ11" s="43">
        <v>0</v>
      </c>
      <c r="AO11" s="1"/>
      <c r="AS11" s="1"/>
      <c r="AW11" s="1"/>
      <c r="AZ11" s="1"/>
    </row>
    <row r="12" spans="1:52" ht="18.5" thickBot="1" x14ac:dyDescent="0.45">
      <c r="A12" s="19"/>
      <c r="B12" s="19"/>
      <c r="C12" s="19"/>
      <c r="D12" s="19"/>
      <c r="E12" s="19"/>
      <c r="F12" s="46"/>
      <c r="G12" s="47"/>
      <c r="H12" s="46"/>
      <c r="I12" s="46"/>
      <c r="J12" s="48"/>
      <c r="K12" s="19"/>
      <c r="L12" s="49"/>
      <c r="M12" s="19"/>
      <c r="N12" s="34"/>
      <c r="O12" s="19"/>
      <c r="P12" s="49"/>
      <c r="Q12" s="19"/>
      <c r="R12" s="34"/>
      <c r="S12" s="19"/>
      <c r="T12" s="49"/>
      <c r="U12" s="49"/>
      <c r="V12" s="46"/>
      <c r="W12" s="47"/>
      <c r="X12" s="46"/>
      <c r="Y12" s="46"/>
      <c r="Z12" s="48"/>
      <c r="AA12" s="19"/>
      <c r="AB12" s="49"/>
      <c r="AC12" s="19"/>
      <c r="AD12" s="34"/>
      <c r="AE12" s="19"/>
      <c r="AF12" s="19"/>
      <c r="AG12" s="19"/>
      <c r="AH12" s="34"/>
      <c r="AI12" s="19"/>
      <c r="AJ12" s="19"/>
      <c r="AO12" s="1"/>
      <c r="AS12" s="1"/>
      <c r="AW12" s="1"/>
      <c r="AZ12" s="1"/>
    </row>
    <row r="13" spans="1:52" ht="18" x14ac:dyDescent="0.4">
      <c r="A13" s="19" t="s">
        <v>20</v>
      </c>
      <c r="B13" s="19"/>
      <c r="C13" s="19" t="s">
        <v>18</v>
      </c>
      <c r="D13" s="50">
        <v>5985.4780000000001</v>
      </c>
      <c r="E13" s="51"/>
      <c r="F13" s="50">
        <v>5340.8339999999998</v>
      </c>
      <c r="G13" s="46">
        <v>0</v>
      </c>
      <c r="H13" s="50">
        <v>4727.4049999999997</v>
      </c>
      <c r="I13" s="46">
        <v>0</v>
      </c>
      <c r="J13" s="52">
        <v>5354.7690000000002</v>
      </c>
      <c r="K13" s="46"/>
      <c r="L13" s="53">
        <v>12.974369659464339</v>
      </c>
      <c r="N13" s="54">
        <v>-237.00827375393899</v>
      </c>
      <c r="P13" s="55">
        <v>21.228191450166786</v>
      </c>
      <c r="Q13" s="19"/>
      <c r="R13" s="54">
        <v>46.453273753938802</v>
      </c>
      <c r="S13" s="19"/>
      <c r="T13" s="55">
        <v>-8.2438217907024498</v>
      </c>
      <c r="U13" s="55"/>
      <c r="V13" s="50">
        <v>12226.284</v>
      </c>
      <c r="W13" s="50"/>
      <c r="X13" s="50">
        <v>12108.674000000001</v>
      </c>
      <c r="Y13" s="46"/>
      <c r="Z13" s="52">
        <v>117.60999999999876</v>
      </c>
      <c r="AA13" s="19"/>
      <c r="AB13" s="55">
        <v>0.97</v>
      </c>
      <c r="AD13" s="54">
        <v>364.951520139688</v>
      </c>
      <c r="AF13" s="55">
        <v>3.0100000000000002</v>
      </c>
      <c r="AG13" s="19"/>
      <c r="AH13" s="54">
        <v>-247.34152013968799</v>
      </c>
      <c r="AI13" s="19"/>
      <c r="AJ13" s="55">
        <v>-2.04</v>
      </c>
      <c r="AO13" s="1"/>
      <c r="AS13" s="1"/>
      <c r="AW13" s="1"/>
      <c r="AZ13" s="1"/>
    </row>
    <row r="14" spans="1:52" ht="18" x14ac:dyDescent="0.4">
      <c r="A14" s="19" t="s">
        <v>21</v>
      </c>
      <c r="B14" s="19"/>
      <c r="C14" s="19" t="s">
        <v>18</v>
      </c>
      <c r="D14" s="50">
        <v>1712.43</v>
      </c>
      <c r="E14" s="56"/>
      <c r="F14" s="50">
        <v>998.13400000000001</v>
      </c>
      <c r="G14" s="46">
        <v>0</v>
      </c>
      <c r="H14" s="50">
        <v>968.16300000000001</v>
      </c>
      <c r="I14" s="46">
        <v>0</v>
      </c>
      <c r="J14" s="52">
        <v>1026.83</v>
      </c>
      <c r="K14" s="46"/>
      <c r="L14" s="55">
        <v>3.0363688759020948</v>
      </c>
      <c r="N14" s="54">
        <v>272.24152760043603</v>
      </c>
      <c r="P14" s="57">
        <v>4.1678858204766955</v>
      </c>
      <c r="Q14" s="19"/>
      <c r="R14" s="54">
        <v>-95.830527600435701</v>
      </c>
      <c r="S14" s="19"/>
      <c r="T14" s="55">
        <v>-1.2315169445746001</v>
      </c>
      <c r="U14" s="55"/>
      <c r="V14" s="50">
        <v>3299.663</v>
      </c>
      <c r="W14" s="50"/>
      <c r="X14" s="50">
        <v>3018.087</v>
      </c>
      <c r="Y14" s="46"/>
      <c r="Z14" s="52">
        <v>281.57600000000002</v>
      </c>
      <c r="AA14" s="19"/>
      <c r="AB14" s="55">
        <v>9.3000000000000007</v>
      </c>
      <c r="AD14" s="54">
        <v>484.80289965695999</v>
      </c>
      <c r="AF14" s="55">
        <v>16.100000000000001</v>
      </c>
      <c r="AG14" s="19"/>
      <c r="AH14" s="54">
        <v>-203.22689965696</v>
      </c>
      <c r="AI14" s="19"/>
      <c r="AJ14" s="55">
        <v>-6.8000000000000007</v>
      </c>
      <c r="AO14" s="1"/>
      <c r="AS14" s="1"/>
      <c r="AW14" s="1"/>
      <c r="AZ14" s="1"/>
    </row>
    <row r="15" spans="1:52" ht="18.5" thickBot="1" x14ac:dyDescent="0.45">
      <c r="A15" s="19" t="s">
        <v>22</v>
      </c>
      <c r="B15" s="19"/>
      <c r="C15" s="19" t="s">
        <v>18</v>
      </c>
      <c r="D15" s="50">
        <v>4388.2020000000002</v>
      </c>
      <c r="E15" s="58"/>
      <c r="F15" s="50">
        <v>3643.6550000000002</v>
      </c>
      <c r="G15" s="15">
        <v>0</v>
      </c>
      <c r="H15" s="50">
        <f>3483.764+1</f>
        <v>3484.7640000000001</v>
      </c>
      <c r="I15" s="46">
        <v>0</v>
      </c>
      <c r="J15" s="52">
        <v>3323.26</v>
      </c>
      <c r="K15" s="19"/>
      <c r="L15" s="59">
        <v>4.5670142983278996</v>
      </c>
      <c r="N15" s="54">
        <v>525.45815512692502</v>
      </c>
      <c r="P15" s="59">
        <v>8.3278788244728119</v>
      </c>
      <c r="Q15" s="19"/>
      <c r="R15" s="54">
        <v>-248.65415512692502</v>
      </c>
      <c r="S15" s="19"/>
      <c r="T15" s="55">
        <v>-3.66086452614489</v>
      </c>
      <c r="U15" s="55"/>
      <c r="V15" s="50">
        <v>8789.35</v>
      </c>
      <c r="W15" s="50"/>
      <c r="X15" s="50">
        <v>8708.48</v>
      </c>
      <c r="Y15" s="39"/>
      <c r="Z15" s="52">
        <v>80.8700000000008</v>
      </c>
      <c r="AA15" s="19"/>
      <c r="AB15" s="59">
        <v>0.9</v>
      </c>
      <c r="AC15" s="60"/>
      <c r="AD15" s="61">
        <v>709.386646600586</v>
      </c>
      <c r="AE15" s="60"/>
      <c r="AF15" s="59">
        <v>8.1999999999999993</v>
      </c>
      <c r="AG15" s="19"/>
      <c r="AH15" s="54">
        <v>-628.516646600586</v>
      </c>
      <c r="AI15" s="19"/>
      <c r="AJ15" s="55">
        <v>-7.2999999999999989</v>
      </c>
      <c r="AO15" s="1"/>
      <c r="AS15" s="1"/>
      <c r="AW15" s="1"/>
      <c r="AZ15" s="1"/>
    </row>
    <row r="16" spans="1:52" ht="18.5" thickBot="1" x14ac:dyDescent="0.4">
      <c r="A16" s="62" t="s">
        <v>23</v>
      </c>
      <c r="B16" s="62"/>
      <c r="C16" s="63" t="s">
        <v>18</v>
      </c>
      <c r="D16" s="64">
        <v>12086.11</v>
      </c>
      <c r="E16" s="63"/>
      <c r="F16" s="65">
        <v>9982.6229999999996</v>
      </c>
      <c r="G16" s="66">
        <v>0</v>
      </c>
      <c r="H16" s="65">
        <v>9180.3320000000003</v>
      </c>
      <c r="I16" s="67">
        <v>0</v>
      </c>
      <c r="J16" s="68">
        <v>9704.8590000000004</v>
      </c>
      <c r="K16" s="69"/>
      <c r="L16" s="70">
        <v>8.7344553552093771</v>
      </c>
      <c r="M16" s="71"/>
      <c r="N16" s="72">
        <v>560.69140897342197</v>
      </c>
      <c r="O16" s="71"/>
      <c r="P16" s="70">
        <v>14.531262669710266</v>
      </c>
      <c r="Q16" s="73"/>
      <c r="R16" s="72">
        <v>-298.031408973422</v>
      </c>
      <c r="S16" s="73"/>
      <c r="T16" s="74">
        <v>-5.7968073145008914</v>
      </c>
      <c r="U16" s="75"/>
      <c r="V16" s="65">
        <v>24315.296999999999</v>
      </c>
      <c r="W16" s="66"/>
      <c r="X16" s="65">
        <v>23835.241000000002</v>
      </c>
      <c r="Y16" s="67"/>
      <c r="Z16" s="68">
        <v>480.05599999999686</v>
      </c>
      <c r="AA16" s="69"/>
      <c r="AB16" s="70">
        <v>2</v>
      </c>
      <c r="AC16" s="71"/>
      <c r="AD16" s="72">
        <v>1559.1410663972299</v>
      </c>
      <c r="AE16" s="71"/>
      <c r="AF16" s="70">
        <v>6.5</v>
      </c>
      <c r="AG16" s="69"/>
      <c r="AH16" s="72">
        <v>-1079.0850663972299</v>
      </c>
      <c r="AI16" s="69"/>
      <c r="AJ16" s="70">
        <v>-4.5</v>
      </c>
      <c r="AO16" s="1"/>
      <c r="AS16" s="1"/>
      <c r="AW16" s="1"/>
      <c r="AZ16" s="1"/>
    </row>
    <row r="17" spans="1:184" ht="18" x14ac:dyDescent="0.4">
      <c r="A17" s="76"/>
      <c r="B17" s="19"/>
      <c r="C17" s="19"/>
      <c r="D17" s="19"/>
      <c r="E17" s="19"/>
      <c r="F17" s="46"/>
      <c r="G17" s="47"/>
      <c r="H17" s="46"/>
      <c r="I17" s="46"/>
      <c r="J17" s="48"/>
      <c r="K17" s="47"/>
      <c r="L17" s="46"/>
      <c r="N17" s="48"/>
      <c r="P17" s="46"/>
      <c r="Q17" s="19"/>
      <c r="R17" s="48" t="s">
        <v>24</v>
      </c>
      <c r="S17" s="19"/>
      <c r="T17" s="77"/>
      <c r="U17" s="77"/>
      <c r="V17" s="46"/>
      <c r="W17" s="47"/>
      <c r="X17" s="46"/>
      <c r="Y17" s="46"/>
      <c r="Z17" s="48" t="s">
        <v>25</v>
      </c>
      <c r="AA17" s="19"/>
      <c r="AB17" s="46" t="s">
        <v>25</v>
      </c>
      <c r="AD17" s="48"/>
      <c r="AF17" s="46" t="s">
        <v>25</v>
      </c>
      <c r="AG17" s="19"/>
      <c r="AH17" s="48" t="s">
        <v>24</v>
      </c>
      <c r="AI17" s="19"/>
      <c r="AJ17" s="46" t="s">
        <v>25</v>
      </c>
      <c r="AO17" s="1"/>
      <c r="AS17" s="1"/>
      <c r="AW17" s="1"/>
      <c r="AZ17" s="1"/>
    </row>
    <row r="18" spans="1:184" ht="18.5" thickBot="1" x14ac:dyDescent="0.45">
      <c r="A18" s="78" t="s">
        <v>26</v>
      </c>
      <c r="B18" s="78"/>
      <c r="C18" s="19" t="s">
        <v>18</v>
      </c>
      <c r="D18" s="79">
        <v>25530.18</v>
      </c>
      <c r="E18" s="19"/>
      <c r="F18" s="80">
        <v>19839.531999999999</v>
      </c>
      <c r="G18" s="81">
        <v>0</v>
      </c>
      <c r="H18" s="82">
        <v>18679.96</v>
      </c>
      <c r="I18" s="83">
        <v>0</v>
      </c>
      <c r="J18" s="84">
        <v>20214.896000000001</v>
      </c>
      <c r="K18" s="85"/>
      <c r="L18" s="86">
        <v>6.2115015235578674</v>
      </c>
      <c r="M18" s="85" t="s">
        <v>19</v>
      </c>
      <c r="N18" s="84">
        <v>1808.1014089734222</v>
      </c>
      <c r="O18" s="85"/>
      <c r="P18" s="86">
        <v>9.0550095228869019</v>
      </c>
      <c r="Q18" s="85"/>
      <c r="R18" s="84">
        <v>-298.031408973422</v>
      </c>
      <c r="S18" s="85"/>
      <c r="T18" s="87">
        <v>-2.9488613298501001</v>
      </c>
      <c r="U18" s="88"/>
      <c r="V18" s="80">
        <v>50276.235000000001</v>
      </c>
      <c r="W18" s="81"/>
      <c r="X18" s="82">
        <v>47446.016000000003</v>
      </c>
      <c r="Y18" s="83"/>
      <c r="Z18" s="84">
        <v>2830.2190000000001</v>
      </c>
      <c r="AA18" s="85"/>
      <c r="AB18" s="86">
        <v>6</v>
      </c>
      <c r="AC18" s="85" t="s">
        <v>19</v>
      </c>
      <c r="AD18" s="84">
        <v>3909.3040663972297</v>
      </c>
      <c r="AE18" s="85"/>
      <c r="AF18" s="86">
        <v>8.1999999999999993</v>
      </c>
      <c r="AG18" s="85"/>
      <c r="AH18" s="84">
        <v>-1079.0850663972299</v>
      </c>
      <c r="AI18" s="85"/>
      <c r="AJ18" s="89">
        <v>-2.1999999999999993</v>
      </c>
      <c r="AO18" s="1"/>
      <c r="AS18" s="1"/>
      <c r="AW18" s="1"/>
      <c r="AZ18" s="1"/>
    </row>
    <row r="19" spans="1:184" ht="18" x14ac:dyDescent="0.4">
      <c r="A19" s="19"/>
      <c r="B19" s="19"/>
      <c r="C19" s="19"/>
      <c r="D19" s="79"/>
      <c r="E19" s="19"/>
      <c r="F19" s="90"/>
      <c r="G19" s="47"/>
      <c r="H19" s="79"/>
      <c r="I19" s="91"/>
      <c r="J19" s="92"/>
      <c r="K19" s="19"/>
      <c r="L19" s="93"/>
      <c r="M19" s="19"/>
      <c r="N19" s="92"/>
      <c r="O19" s="19"/>
      <c r="P19" s="93"/>
      <c r="Q19" s="19"/>
      <c r="R19" s="92"/>
      <c r="S19" s="19"/>
      <c r="T19" s="88"/>
      <c r="U19" s="88"/>
      <c r="V19" s="90"/>
      <c r="W19" s="47"/>
      <c r="X19" s="79"/>
      <c r="Y19" s="91"/>
      <c r="Z19" s="92"/>
      <c r="AA19" s="19"/>
      <c r="AB19" s="93"/>
      <c r="AC19" s="19"/>
      <c r="AD19" s="92"/>
      <c r="AE19" s="19"/>
      <c r="AF19" s="93"/>
      <c r="AG19" s="19"/>
      <c r="AH19" s="92"/>
      <c r="AI19" s="19"/>
      <c r="AJ19" s="59"/>
      <c r="AO19" s="1"/>
      <c r="AS19" s="1"/>
      <c r="AW19" s="1"/>
      <c r="AZ19" s="1"/>
    </row>
    <row r="20" spans="1:184" ht="18" x14ac:dyDescent="0.4">
      <c r="B20" s="3"/>
      <c r="C20" s="3"/>
      <c r="D20" s="3"/>
      <c r="E20" s="3"/>
      <c r="F20" s="46"/>
      <c r="G20" s="46"/>
      <c r="H20" s="46" t="s">
        <v>25</v>
      </c>
      <c r="I20" s="46"/>
      <c r="J20" s="94" t="s">
        <v>25</v>
      </c>
      <c r="K20" s="3"/>
      <c r="L20" s="46" t="s">
        <v>25</v>
      </c>
      <c r="M20" s="3"/>
      <c r="N20" s="48"/>
      <c r="O20" s="3"/>
      <c r="P20" s="46" t="s">
        <v>25</v>
      </c>
      <c r="Q20" s="46"/>
      <c r="R20" s="95" t="s">
        <v>25</v>
      </c>
      <c r="S20" s="46"/>
      <c r="T20" s="46" t="s">
        <v>25</v>
      </c>
      <c r="U20" s="46"/>
      <c r="V20" s="96"/>
      <c r="W20" s="46"/>
      <c r="X20" s="96" t="s">
        <v>25</v>
      </c>
      <c r="Y20" s="46"/>
      <c r="Z20" s="94" t="s">
        <v>25</v>
      </c>
      <c r="AA20" s="3"/>
      <c r="AB20" s="96" t="s">
        <v>25</v>
      </c>
      <c r="AC20" s="3"/>
      <c r="AD20" s="94"/>
      <c r="AE20" s="3"/>
      <c r="AF20" s="96" t="s">
        <v>25</v>
      </c>
      <c r="AG20" s="46"/>
      <c r="AH20" s="94" t="s">
        <v>25</v>
      </c>
      <c r="AI20" s="46"/>
      <c r="AJ20" s="96" t="s">
        <v>25</v>
      </c>
      <c r="AO20" s="1"/>
      <c r="AS20" s="1"/>
      <c r="AW20" s="1"/>
      <c r="AZ20" s="1"/>
    </row>
    <row r="21" spans="1:184" s="1" customFormat="1" ht="18" x14ac:dyDescent="0.4">
      <c r="A21" s="17" t="s">
        <v>2</v>
      </c>
      <c r="B21" s="17"/>
      <c r="C21" s="17"/>
      <c r="D21" s="17"/>
      <c r="E21" s="17"/>
      <c r="F21" s="348" t="s">
        <v>27</v>
      </c>
      <c r="G21" s="348"/>
      <c r="H21" s="348"/>
      <c r="I21" s="348"/>
      <c r="J21" s="348"/>
      <c r="K21" s="348"/>
      <c r="L21" s="348"/>
      <c r="M21" s="348"/>
      <c r="N21" s="348"/>
      <c r="O21" s="348"/>
      <c r="P21" s="348"/>
      <c r="Q21" s="348"/>
      <c r="R21" s="348"/>
      <c r="S21" s="348"/>
      <c r="T21" s="348"/>
      <c r="U21" s="97"/>
      <c r="V21" s="96"/>
      <c r="W21" s="46"/>
      <c r="X21" s="96"/>
      <c r="Y21" s="46"/>
      <c r="Z21" s="94"/>
      <c r="AA21" s="3"/>
      <c r="AB21" s="96"/>
      <c r="AC21" s="3"/>
      <c r="AD21" s="94"/>
      <c r="AE21" s="3"/>
      <c r="AF21" s="96"/>
      <c r="AH21" s="94"/>
      <c r="AI21" s="46"/>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row>
    <row r="22" spans="1:184" s="1" customFormat="1" ht="18" x14ac:dyDescent="0.4">
      <c r="A22" s="19"/>
      <c r="B22" s="19"/>
      <c r="C22" s="19"/>
      <c r="D22" s="19"/>
      <c r="E22" s="19"/>
      <c r="F22" s="20"/>
      <c r="G22" s="20"/>
      <c r="H22" s="20"/>
      <c r="I22" s="20"/>
      <c r="J22" s="20"/>
      <c r="K22" s="20"/>
      <c r="L22" s="347" t="s">
        <v>5</v>
      </c>
      <c r="M22" s="347"/>
      <c r="N22" s="347"/>
      <c r="O22" s="347"/>
      <c r="P22" s="347"/>
      <c r="Q22" s="347"/>
      <c r="R22" s="347"/>
      <c r="S22" s="347"/>
      <c r="T22" s="347"/>
      <c r="U22" s="97"/>
      <c r="V22" s="96"/>
      <c r="W22" s="46"/>
      <c r="X22" s="96"/>
      <c r="Y22" s="46"/>
      <c r="Z22" s="94"/>
      <c r="AA22" s="3"/>
      <c r="AB22" s="96"/>
      <c r="AC22" s="3"/>
      <c r="AD22" s="94"/>
      <c r="AE22" s="3"/>
      <c r="AF22" s="96"/>
      <c r="AH22" s="94"/>
      <c r="AI22" s="46"/>
      <c r="AJ22" s="77" t="s">
        <v>29</v>
      </c>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row>
    <row r="23" spans="1:184" s="1" customFormat="1" ht="18" x14ac:dyDescent="0.4">
      <c r="A23" s="24"/>
      <c r="B23" s="25"/>
      <c r="C23" s="19"/>
      <c r="D23" s="20" t="s">
        <v>7</v>
      </c>
      <c r="E23" s="20" t="s">
        <v>8</v>
      </c>
      <c r="F23" s="26">
        <v>2022</v>
      </c>
      <c r="G23" s="27"/>
      <c r="H23" s="26">
        <v>2021</v>
      </c>
      <c r="I23" s="27"/>
      <c r="J23" s="28" t="s">
        <v>9</v>
      </c>
      <c r="K23" s="20"/>
      <c r="L23" s="27" t="s">
        <v>10</v>
      </c>
      <c r="M23" s="29"/>
      <c r="N23" s="28" t="s">
        <v>11</v>
      </c>
      <c r="O23" s="29"/>
      <c r="P23" s="20" t="s">
        <v>12</v>
      </c>
      <c r="Q23" s="20"/>
      <c r="R23" s="28" t="s">
        <v>13</v>
      </c>
      <c r="S23" s="20"/>
      <c r="T23" s="27" t="s">
        <v>14</v>
      </c>
      <c r="U23" s="97"/>
      <c r="V23" s="96"/>
      <c r="W23" s="46"/>
      <c r="X23" s="96"/>
      <c r="Y23" s="46"/>
      <c r="Z23" s="94"/>
      <c r="AA23" s="3"/>
      <c r="AB23" s="96"/>
      <c r="AC23" s="3"/>
      <c r="AD23" s="94"/>
      <c r="AE23" s="3"/>
      <c r="AF23" s="96"/>
      <c r="AG23" s="46"/>
      <c r="AH23" s="94"/>
      <c r="AI23" s="46"/>
      <c r="AJ23" s="77" t="s">
        <v>30</v>
      </c>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row>
    <row r="24" spans="1:184" s="1" customFormat="1" ht="18" x14ac:dyDescent="0.4">
      <c r="A24" s="3" t="s">
        <v>15</v>
      </c>
      <c r="F24" s="30"/>
      <c r="G24" s="31"/>
      <c r="H24" s="31"/>
      <c r="I24" s="31"/>
      <c r="J24" s="32"/>
      <c r="L24" s="33"/>
      <c r="M24" s="19"/>
      <c r="N24" s="34"/>
      <c r="O24" s="19"/>
      <c r="R24" s="4"/>
      <c r="U24" s="97"/>
      <c r="V24" s="96"/>
      <c r="W24" s="46"/>
      <c r="X24" s="96"/>
      <c r="Y24" s="46"/>
      <c r="Z24" s="94"/>
      <c r="AA24" s="3"/>
      <c r="AB24" s="96"/>
      <c r="AC24" s="3"/>
      <c r="AD24" s="94"/>
      <c r="AE24" s="3"/>
      <c r="AF24" s="96"/>
      <c r="AG24" s="46"/>
      <c r="AH24" s="94"/>
      <c r="AI24" s="46"/>
      <c r="AJ24" s="9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row>
    <row r="25" spans="1:184" s="1" customFormat="1" ht="18" x14ac:dyDescent="0.4">
      <c r="A25" s="3" t="s">
        <v>16</v>
      </c>
      <c r="F25" s="30"/>
      <c r="G25" s="31"/>
      <c r="H25" s="31"/>
      <c r="I25" s="31"/>
      <c r="J25" s="32"/>
      <c r="L25" s="33"/>
      <c r="M25" s="19"/>
      <c r="N25" s="34"/>
      <c r="O25" s="19"/>
      <c r="R25" s="4"/>
      <c r="U25" s="97"/>
      <c r="V25" s="96"/>
      <c r="W25" s="46"/>
      <c r="X25" s="96"/>
      <c r="Y25" s="46"/>
      <c r="Z25" s="94"/>
      <c r="AA25" s="3"/>
      <c r="AB25" s="96"/>
      <c r="AC25" s="3"/>
      <c r="AD25" s="94"/>
      <c r="AE25" s="3"/>
      <c r="AF25" s="96"/>
      <c r="AG25" s="46"/>
      <c r="AH25" s="94"/>
      <c r="AI25" s="46"/>
      <c r="AJ25" s="9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row>
    <row r="26" spans="1:184" s="1" customFormat="1" ht="18" x14ac:dyDescent="0.4">
      <c r="A26" s="3"/>
      <c r="F26" s="30"/>
      <c r="G26" s="31"/>
      <c r="H26" s="31"/>
      <c r="I26" s="31"/>
      <c r="J26" s="32"/>
      <c r="L26" s="33"/>
      <c r="M26" s="19"/>
      <c r="N26" s="34"/>
      <c r="O26" s="19"/>
      <c r="R26" s="4"/>
      <c r="U26" s="46"/>
      <c r="V26" s="96"/>
      <c r="W26" s="46"/>
      <c r="X26" s="96"/>
      <c r="Y26" s="46"/>
      <c r="Z26" s="94"/>
      <c r="AA26" s="3"/>
      <c r="AB26" s="96"/>
      <c r="AC26" s="3"/>
      <c r="AD26" s="94"/>
      <c r="AE26" s="3"/>
      <c r="AF26" s="96"/>
      <c r="AG26" s="46"/>
      <c r="AH26" s="94"/>
      <c r="AI26" s="46"/>
      <c r="AJ26" s="96"/>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row>
    <row r="27" spans="1:184" s="1" customFormat="1" ht="18" x14ac:dyDescent="0.4">
      <c r="A27" s="35" t="s">
        <v>17</v>
      </c>
      <c r="B27" s="35"/>
      <c r="C27" s="35" t="s">
        <v>18</v>
      </c>
      <c r="D27" s="36">
        <v>13444.07</v>
      </c>
      <c r="E27" s="35"/>
      <c r="F27" s="37">
        <v>10510.037</v>
      </c>
      <c r="G27" s="38">
        <v>0</v>
      </c>
      <c r="H27" s="39">
        <v>10168</v>
      </c>
      <c r="I27" s="40">
        <v>0</v>
      </c>
      <c r="J27" s="41">
        <v>10510.037</v>
      </c>
      <c r="K27" s="35"/>
      <c r="L27" s="42">
        <v>3.3663945712037799</v>
      </c>
      <c r="M27" s="35" t="s">
        <v>19</v>
      </c>
      <c r="N27" s="41">
        <v>1247.4100000000001</v>
      </c>
      <c r="O27" s="35"/>
      <c r="P27" s="42">
        <v>3.3592151848937846</v>
      </c>
      <c r="Q27" s="35"/>
      <c r="R27" s="41">
        <v>0</v>
      </c>
      <c r="S27" s="35"/>
      <c r="T27" s="43">
        <v>0</v>
      </c>
      <c r="U27" s="46"/>
      <c r="V27" s="96"/>
      <c r="W27" s="46"/>
      <c r="X27" s="96"/>
      <c r="Y27" s="46"/>
      <c r="Z27" s="98">
        <v>0</v>
      </c>
      <c r="AA27" s="3"/>
      <c r="AB27" s="96"/>
      <c r="AC27" s="3"/>
      <c r="AD27" s="94"/>
      <c r="AE27" s="3"/>
      <c r="AF27" s="96"/>
      <c r="AG27" s="46"/>
      <c r="AH27" s="94"/>
      <c r="AI27" s="46"/>
      <c r="AJ27" s="96"/>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row>
    <row r="28" spans="1:184" s="1" customFormat="1" ht="18.5" thickBot="1" x14ac:dyDescent="0.45">
      <c r="A28" s="19"/>
      <c r="B28" s="19"/>
      <c r="C28" s="19"/>
      <c r="D28" s="19"/>
      <c r="E28" s="19"/>
      <c r="F28" s="46"/>
      <c r="G28" s="47"/>
      <c r="H28" s="46"/>
      <c r="I28" s="46"/>
      <c r="J28" s="48"/>
      <c r="K28" s="19"/>
      <c r="L28" s="49"/>
      <c r="M28" s="19"/>
      <c r="N28" s="34"/>
      <c r="O28" s="19"/>
      <c r="P28" s="49"/>
      <c r="Q28" s="19"/>
      <c r="R28" s="34"/>
      <c r="S28" s="19"/>
      <c r="T28" s="49"/>
      <c r="U28" s="46"/>
      <c r="V28" s="96"/>
      <c r="W28" s="46"/>
      <c r="X28" s="96"/>
      <c r="Y28" s="46"/>
      <c r="Z28" s="94"/>
      <c r="AA28" s="3"/>
      <c r="AB28" s="96"/>
      <c r="AC28" s="3"/>
      <c r="AD28" s="94"/>
      <c r="AE28" s="3"/>
      <c r="AF28" s="96"/>
      <c r="AG28" s="46"/>
      <c r="AH28" s="94"/>
      <c r="AI28" s="46"/>
      <c r="AJ28" s="96"/>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row>
    <row r="29" spans="1:184" s="1" customFormat="1" ht="18" x14ac:dyDescent="0.4">
      <c r="A29" s="19" t="s">
        <v>20</v>
      </c>
      <c r="B29" s="19"/>
      <c r="C29" s="19" t="s">
        <v>18</v>
      </c>
      <c r="D29" s="50">
        <v>5985.4780000000001</v>
      </c>
      <c r="E29" s="51"/>
      <c r="F29" s="50">
        <v>5354.7690000000002</v>
      </c>
      <c r="G29" s="46">
        <v>0</v>
      </c>
      <c r="H29" s="50">
        <v>4936</v>
      </c>
      <c r="I29" s="46">
        <v>0</v>
      </c>
      <c r="J29" s="52">
        <v>5354.7690000000002</v>
      </c>
      <c r="K29" s="46"/>
      <c r="L29" s="53">
        <v>8.504396272285252</v>
      </c>
      <c r="N29" s="54">
        <v>-237.00827375393899</v>
      </c>
      <c r="P29" s="55">
        <v>22.14756789603744</v>
      </c>
      <c r="Q29" s="19"/>
      <c r="R29" s="54">
        <v>46.453273753938802</v>
      </c>
      <c r="S29" s="19"/>
      <c r="T29" s="55">
        <v>-13.64317162375219</v>
      </c>
      <c r="U29" s="46"/>
      <c r="V29" s="96"/>
      <c r="W29" s="46"/>
      <c r="X29" s="96"/>
      <c r="Y29" s="46"/>
      <c r="Z29" s="94"/>
      <c r="AA29" s="3"/>
      <c r="AB29" s="96"/>
      <c r="AC29" s="3"/>
      <c r="AD29" s="94"/>
      <c r="AE29" s="3"/>
      <c r="AF29" s="96"/>
      <c r="AG29" s="46"/>
      <c r="AH29" s="94"/>
      <c r="AI29" s="46"/>
      <c r="AJ29" s="96"/>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row>
    <row r="30" spans="1:184" s="1" customFormat="1" ht="18" x14ac:dyDescent="0.4">
      <c r="A30" s="19" t="s">
        <v>21</v>
      </c>
      <c r="B30" s="19"/>
      <c r="C30" s="19" t="s">
        <v>18</v>
      </c>
      <c r="D30" s="50">
        <v>1712.43</v>
      </c>
      <c r="E30" s="56"/>
      <c r="F30" s="50">
        <v>1026.83</v>
      </c>
      <c r="G30" s="46">
        <v>0</v>
      </c>
      <c r="H30" s="50">
        <v>933</v>
      </c>
      <c r="I30" s="46">
        <v>0</v>
      </c>
      <c r="J30" s="52">
        <v>1026.83</v>
      </c>
      <c r="K30" s="46"/>
      <c r="L30" s="55">
        <v>10.201929260450161</v>
      </c>
      <c r="N30" s="54">
        <v>272.24152760043603</v>
      </c>
      <c r="P30" s="57">
        <v>13.235889969978734</v>
      </c>
      <c r="Q30" s="19"/>
      <c r="R30" s="54">
        <v>-95.830527600435701</v>
      </c>
      <c r="S30" s="19"/>
      <c r="T30" s="55">
        <v>-3.0339607095285746</v>
      </c>
      <c r="U30" s="46"/>
      <c r="V30" s="46"/>
      <c r="W30" s="46"/>
      <c r="X30" s="96"/>
      <c r="Y30" s="46"/>
      <c r="Z30" s="94"/>
      <c r="AA30" s="3"/>
      <c r="AB30" s="96"/>
      <c r="AC30" s="3"/>
      <c r="AD30" s="94"/>
      <c r="AE30" s="3"/>
      <c r="AF30" s="96"/>
      <c r="AG30" s="46"/>
      <c r="AH30" s="94"/>
      <c r="AI30" s="46"/>
      <c r="AJ30" s="96"/>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row>
    <row r="31" spans="1:184" s="1" customFormat="1" ht="18.5" thickBot="1" x14ac:dyDescent="0.45">
      <c r="A31" s="19" t="s">
        <v>22</v>
      </c>
      <c r="B31" s="19"/>
      <c r="C31" s="19" t="s">
        <v>18</v>
      </c>
      <c r="D31" s="50">
        <v>4388.2020000000002</v>
      </c>
      <c r="E31" s="58"/>
      <c r="F31" s="50">
        <v>3323.26</v>
      </c>
      <c r="G31" s="15">
        <v>0</v>
      </c>
      <c r="H31" s="50">
        <v>3421</v>
      </c>
      <c r="I31" s="46">
        <v>0</v>
      </c>
      <c r="J31" s="52">
        <v>3323.26</v>
      </c>
      <c r="K31" s="19"/>
      <c r="L31" s="59">
        <v>-2.8634317451037714</v>
      </c>
      <c r="N31" s="54">
        <v>525.45815512692502</v>
      </c>
      <c r="P31" s="59">
        <v>6.2137354987586173</v>
      </c>
      <c r="Q31" s="19"/>
      <c r="R31" s="54">
        <v>-248.65415512692502</v>
      </c>
      <c r="S31" s="19"/>
      <c r="T31" s="55">
        <v>-9.0771672438623803</v>
      </c>
      <c r="U31" s="46"/>
      <c r="V31" s="96"/>
      <c r="W31" s="46"/>
      <c r="X31" s="96"/>
      <c r="Y31" s="46"/>
      <c r="Z31" s="94"/>
      <c r="AA31" s="3"/>
      <c r="AB31" s="96"/>
      <c r="AC31" s="3"/>
      <c r="AD31" s="94"/>
      <c r="AE31" s="3"/>
      <c r="AF31" s="96"/>
      <c r="AG31" s="46"/>
      <c r="AH31" s="94"/>
      <c r="AI31" s="46"/>
      <c r="AJ31" s="96"/>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row>
    <row r="32" spans="1:184" s="1" customFormat="1" ht="18.5" thickBot="1" x14ac:dyDescent="0.45">
      <c r="A32" s="62" t="s">
        <v>23</v>
      </c>
      <c r="B32" s="62"/>
      <c r="C32" s="63" t="s">
        <v>18</v>
      </c>
      <c r="D32" s="64">
        <v>12086.11</v>
      </c>
      <c r="E32" s="63"/>
      <c r="F32" s="65">
        <v>9704.8590000000004</v>
      </c>
      <c r="G32" s="66">
        <v>0</v>
      </c>
      <c r="H32" s="65">
        <v>9290</v>
      </c>
      <c r="I32" s="67">
        <v>0</v>
      </c>
      <c r="J32" s="68">
        <v>9704.8590000000004</v>
      </c>
      <c r="K32" s="69"/>
      <c r="L32" s="70">
        <v>4.4791173304628611</v>
      </c>
      <c r="M32" s="71"/>
      <c r="N32" s="72">
        <v>560.69140897342197</v>
      </c>
      <c r="O32" s="71"/>
      <c r="P32" s="70">
        <v>15.385002111742077</v>
      </c>
      <c r="Q32" s="73"/>
      <c r="R32" s="72">
        <v>-298.031408973422</v>
      </c>
      <c r="S32" s="73"/>
      <c r="T32" s="74">
        <v>-10.896272294734574</v>
      </c>
      <c r="U32" s="46"/>
      <c r="V32" s="101"/>
      <c r="W32" s="46"/>
      <c r="X32" s="96"/>
      <c r="Y32" s="46"/>
      <c r="Z32" s="94"/>
      <c r="AA32" s="3"/>
      <c r="AB32" s="96"/>
      <c r="AC32" s="3"/>
      <c r="AD32" s="94"/>
      <c r="AE32" s="3"/>
      <c r="AF32" s="96"/>
      <c r="AG32" s="46"/>
      <c r="AH32" s="94"/>
      <c r="AI32" s="46"/>
      <c r="AJ32" s="96"/>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row>
    <row r="33" spans="1:184" s="1" customFormat="1" ht="18" x14ac:dyDescent="0.4">
      <c r="A33" s="76"/>
      <c r="B33" s="19"/>
      <c r="C33" s="19"/>
      <c r="D33" s="19"/>
      <c r="E33" s="19"/>
      <c r="F33" s="46"/>
      <c r="G33" s="47"/>
      <c r="H33" s="46"/>
      <c r="I33" s="46"/>
      <c r="J33" s="48"/>
      <c r="K33" s="47"/>
      <c r="L33" s="46"/>
      <c r="N33" s="48"/>
      <c r="P33" s="46"/>
      <c r="Q33" s="19"/>
      <c r="R33" s="48" t="s">
        <v>24</v>
      </c>
      <c r="S33" s="19"/>
      <c r="T33" s="77"/>
      <c r="U33" s="46"/>
      <c r="V33" s="46"/>
      <c r="W33" s="46"/>
      <c r="X33" s="96"/>
      <c r="Y33" s="46"/>
      <c r="Z33" s="94"/>
      <c r="AA33" s="3"/>
      <c r="AB33" s="96"/>
      <c r="AC33" s="3"/>
      <c r="AD33" s="94"/>
      <c r="AE33" s="3"/>
      <c r="AF33" s="96"/>
      <c r="AG33" s="46"/>
      <c r="AH33" s="94"/>
      <c r="AI33" s="46"/>
      <c r="AJ33" s="96"/>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row>
    <row r="34" spans="1:184" s="1" customFormat="1" ht="18.5" thickBot="1" x14ac:dyDescent="0.45">
      <c r="A34" s="78" t="s">
        <v>26</v>
      </c>
      <c r="B34" s="78"/>
      <c r="C34" s="19" t="s">
        <v>18</v>
      </c>
      <c r="D34" s="79">
        <v>25530.18</v>
      </c>
      <c r="E34" s="19"/>
      <c r="F34" s="80">
        <v>20214.896000000001</v>
      </c>
      <c r="G34" s="81">
        <v>0</v>
      </c>
      <c r="H34" s="82">
        <v>19458</v>
      </c>
      <c r="I34" s="83">
        <v>0</v>
      </c>
      <c r="J34" s="84">
        <v>20214.896000000001</v>
      </c>
      <c r="K34" s="85"/>
      <c r="L34" s="86">
        <v>3.8925120772946866</v>
      </c>
      <c r="M34" s="85" t="s">
        <v>19</v>
      </c>
      <c r="N34" s="84">
        <v>1808.1014089734222</v>
      </c>
      <c r="O34" s="85"/>
      <c r="P34" s="86">
        <v>9.1007898868374895</v>
      </c>
      <c r="Q34" s="85"/>
      <c r="R34" s="84">
        <v>-298.031408973422</v>
      </c>
      <c r="S34" s="85"/>
      <c r="T34" s="87">
        <v>-5.2023008334918384</v>
      </c>
      <c r="U34" s="46"/>
      <c r="V34" s="101"/>
      <c r="W34" s="46"/>
      <c r="X34" s="96"/>
      <c r="Y34" s="46"/>
      <c r="Z34" s="94"/>
      <c r="AA34" s="3"/>
      <c r="AB34" s="96"/>
      <c r="AC34" s="3"/>
      <c r="AD34" s="94"/>
      <c r="AE34" s="3"/>
      <c r="AF34" s="96"/>
      <c r="AG34" s="46"/>
      <c r="AH34" s="94"/>
      <c r="AI34" s="46"/>
      <c r="AJ34" s="96"/>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row>
    <row r="35" spans="1:184" s="1" customFormat="1" ht="18" x14ac:dyDescent="0.4">
      <c r="A35" s="19"/>
      <c r="B35" s="19"/>
      <c r="C35" s="19"/>
      <c r="D35" s="79"/>
      <c r="E35" s="19"/>
      <c r="F35" s="90"/>
      <c r="G35" s="47"/>
      <c r="H35" s="79"/>
      <c r="I35" s="91"/>
      <c r="J35" s="92"/>
      <c r="K35" s="19"/>
      <c r="L35" s="93"/>
      <c r="M35" s="19"/>
      <c r="N35" s="92"/>
      <c r="O35" s="19"/>
      <c r="P35" s="93"/>
      <c r="Q35" s="19"/>
      <c r="R35" s="92"/>
      <c r="S35" s="19"/>
      <c r="T35" s="88"/>
      <c r="U35" s="46"/>
      <c r="V35" s="101"/>
      <c r="W35" s="46"/>
      <c r="X35" s="96"/>
      <c r="Y35" s="46"/>
      <c r="Z35" s="94"/>
      <c r="AA35" s="3"/>
      <c r="AB35" s="96"/>
      <c r="AC35" s="3"/>
      <c r="AD35" s="94"/>
      <c r="AE35" s="3"/>
      <c r="AF35" s="96"/>
      <c r="AG35" s="46"/>
      <c r="AH35" s="94"/>
      <c r="AI35" s="46"/>
      <c r="AJ35" s="96"/>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row>
    <row r="36" spans="1:184" s="1" customFormat="1" ht="18" x14ac:dyDescent="0.4">
      <c r="B36" s="3"/>
      <c r="C36" s="3"/>
      <c r="D36" s="3"/>
      <c r="E36" s="3"/>
      <c r="F36" s="101"/>
      <c r="G36" s="46"/>
      <c r="H36" s="46"/>
      <c r="I36" s="46"/>
      <c r="J36" s="48"/>
      <c r="K36" s="3"/>
      <c r="L36" s="46"/>
      <c r="M36" s="3"/>
      <c r="N36" s="48"/>
      <c r="O36" s="3"/>
      <c r="P36" s="46"/>
      <c r="Q36" s="46"/>
      <c r="R36" s="95"/>
      <c r="S36" s="46"/>
      <c r="T36" s="46"/>
      <c r="U36" s="46"/>
      <c r="V36" s="101"/>
      <c r="W36" s="46"/>
      <c r="X36" s="96"/>
      <c r="Y36" s="46"/>
      <c r="Z36" s="94"/>
      <c r="AA36" s="3"/>
      <c r="AB36" s="96"/>
      <c r="AC36" s="3"/>
      <c r="AD36" s="94"/>
      <c r="AE36" s="3"/>
      <c r="AF36" s="96"/>
      <c r="AG36" s="46"/>
      <c r="AH36" s="94"/>
      <c r="AI36" s="46"/>
      <c r="AJ36" s="96"/>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row>
    <row r="37" spans="1:184" s="1" customFormat="1" ht="18" x14ac:dyDescent="0.4">
      <c r="A37" s="17" t="s">
        <v>2</v>
      </c>
      <c r="B37" s="17"/>
      <c r="C37" s="17"/>
      <c r="D37" s="17"/>
      <c r="E37" s="17"/>
      <c r="F37" s="348" t="s">
        <v>31</v>
      </c>
      <c r="G37" s="348"/>
      <c r="H37" s="348"/>
      <c r="I37" s="348"/>
      <c r="J37" s="348"/>
      <c r="K37" s="348"/>
      <c r="L37" s="348"/>
      <c r="M37" s="348"/>
      <c r="N37" s="348"/>
      <c r="O37" s="348"/>
      <c r="P37" s="348"/>
      <c r="Q37" s="348"/>
      <c r="R37" s="348"/>
      <c r="S37" s="348"/>
      <c r="T37" s="348"/>
      <c r="U37" s="46"/>
      <c r="V37" s="101"/>
      <c r="W37" s="46"/>
      <c r="X37" s="96"/>
      <c r="Y37" s="46"/>
      <c r="Z37" s="94"/>
      <c r="AA37" s="3"/>
      <c r="AB37" s="96"/>
      <c r="AC37" s="3"/>
      <c r="AD37" s="94"/>
      <c r="AE37" s="3"/>
      <c r="AF37" s="96"/>
      <c r="AG37" s="46"/>
      <c r="AH37" s="94"/>
      <c r="AI37" s="46"/>
      <c r="AJ37" s="96"/>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row>
    <row r="38" spans="1:184" s="1" customFormat="1" ht="18" x14ac:dyDescent="0.4">
      <c r="A38" s="19"/>
      <c r="B38" s="19"/>
      <c r="C38" s="19"/>
      <c r="D38" s="19"/>
      <c r="E38" s="19"/>
      <c r="F38" s="20"/>
      <c r="G38" s="20"/>
      <c r="H38" s="20"/>
      <c r="I38" s="20"/>
      <c r="J38" s="20"/>
      <c r="K38" s="20"/>
      <c r="L38" s="347" t="s">
        <v>5</v>
      </c>
      <c r="M38" s="347"/>
      <c r="N38" s="347"/>
      <c r="O38" s="347"/>
      <c r="P38" s="347"/>
      <c r="Q38" s="347"/>
      <c r="R38" s="347"/>
      <c r="S38" s="347"/>
      <c r="T38" s="347"/>
      <c r="U38" s="46"/>
      <c r="V38" s="96"/>
      <c r="W38" s="46"/>
      <c r="X38" s="96"/>
      <c r="Y38" s="46"/>
      <c r="Z38" s="94"/>
      <c r="AA38" s="3"/>
      <c r="AB38" s="96"/>
      <c r="AC38" s="3"/>
      <c r="AD38" s="94"/>
      <c r="AE38" s="3"/>
      <c r="AF38" s="96"/>
      <c r="AG38" s="46"/>
      <c r="AH38" s="94"/>
      <c r="AI38" s="46"/>
      <c r="AJ38" s="96"/>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row>
    <row r="39" spans="1:184" s="1" customFormat="1" ht="18" x14ac:dyDescent="0.4">
      <c r="A39" s="24"/>
      <c r="B39" s="25"/>
      <c r="C39" s="19"/>
      <c r="D39" s="20" t="s">
        <v>7</v>
      </c>
      <c r="E39" s="20" t="s">
        <v>8</v>
      </c>
      <c r="F39" s="26">
        <v>2022</v>
      </c>
      <c r="G39" s="27"/>
      <c r="H39" s="26">
        <v>2021</v>
      </c>
      <c r="I39" s="27"/>
      <c r="J39" s="28" t="s">
        <v>9</v>
      </c>
      <c r="K39" s="20"/>
      <c r="L39" s="27" t="s">
        <v>10</v>
      </c>
      <c r="M39" s="29"/>
      <c r="N39" s="28" t="s">
        <v>11</v>
      </c>
      <c r="O39" s="29"/>
      <c r="P39" s="20" t="s">
        <v>12</v>
      </c>
      <c r="Q39" s="20"/>
      <c r="R39" s="28" t="s">
        <v>13</v>
      </c>
      <c r="S39" s="20"/>
      <c r="T39" s="27" t="s">
        <v>14</v>
      </c>
      <c r="U39" s="46"/>
      <c r="V39" s="96"/>
      <c r="W39" s="46"/>
      <c r="X39" s="96"/>
      <c r="Y39" s="46"/>
      <c r="Z39" s="94"/>
      <c r="AA39" s="3"/>
      <c r="AB39" s="96"/>
      <c r="AC39" s="3"/>
      <c r="AD39" s="94"/>
      <c r="AE39" s="3"/>
      <c r="AF39" s="96"/>
      <c r="AG39" s="46"/>
      <c r="AH39" s="94"/>
      <c r="AI39" s="46"/>
      <c r="AJ39" s="96"/>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row>
    <row r="40" spans="1:184" s="1" customFormat="1" ht="18" x14ac:dyDescent="0.4">
      <c r="A40" s="3" t="s">
        <v>15</v>
      </c>
      <c r="F40" s="30"/>
      <c r="G40" s="31"/>
      <c r="H40" s="31"/>
      <c r="I40" s="31"/>
      <c r="J40" s="32"/>
      <c r="L40" s="33"/>
      <c r="M40" s="19"/>
      <c r="N40" s="34"/>
      <c r="O40" s="19"/>
      <c r="R40" s="4"/>
      <c r="U40" s="46"/>
      <c r="V40" s="96"/>
      <c r="W40" s="46"/>
      <c r="X40" s="96"/>
      <c r="Y40" s="46"/>
      <c r="Z40" s="94"/>
      <c r="AA40" s="3"/>
      <c r="AB40" s="96"/>
      <c r="AC40" s="3"/>
      <c r="AD40" s="94"/>
      <c r="AE40" s="3"/>
      <c r="AF40" s="96"/>
      <c r="AG40" s="46"/>
      <c r="AH40" s="94"/>
      <c r="AI40" s="46"/>
      <c r="AJ40" s="96"/>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row>
    <row r="41" spans="1:184" s="1" customFormat="1" ht="18" x14ac:dyDescent="0.4">
      <c r="A41" s="3" t="s">
        <v>16</v>
      </c>
      <c r="F41" s="30"/>
      <c r="G41" s="31"/>
      <c r="H41" s="31"/>
      <c r="I41" s="31"/>
      <c r="J41" s="32"/>
      <c r="L41" s="33"/>
      <c r="M41" s="19"/>
      <c r="N41" s="34"/>
      <c r="O41" s="19"/>
      <c r="R41" s="4"/>
      <c r="U41" s="46"/>
      <c r="V41" s="96"/>
      <c r="W41" s="46"/>
      <c r="X41" s="96"/>
      <c r="Y41" s="46"/>
      <c r="Z41" s="94"/>
      <c r="AA41" s="3"/>
      <c r="AB41" s="96"/>
      <c r="AC41" s="3"/>
      <c r="AD41" s="94"/>
      <c r="AE41" s="3"/>
      <c r="AF41" s="96"/>
      <c r="AG41" s="46"/>
      <c r="AH41" s="94"/>
      <c r="AI41" s="46"/>
      <c r="AJ41" s="96"/>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row>
    <row r="42" spans="1:184" s="1" customFormat="1" ht="18" x14ac:dyDescent="0.4">
      <c r="A42" s="3"/>
      <c r="F42" s="30"/>
      <c r="G42" s="31"/>
      <c r="H42" s="31"/>
      <c r="I42" s="31"/>
      <c r="J42" s="32"/>
      <c r="L42" s="33"/>
      <c r="M42" s="19"/>
      <c r="N42" s="34"/>
      <c r="O42" s="19"/>
      <c r="R42" s="4"/>
      <c r="U42" s="46"/>
      <c r="V42" s="96"/>
      <c r="W42" s="46"/>
      <c r="X42" s="96"/>
      <c r="Y42" s="46"/>
      <c r="Z42" s="94"/>
      <c r="AA42" s="3"/>
      <c r="AB42" s="96"/>
      <c r="AC42" s="3"/>
      <c r="AD42" s="94"/>
      <c r="AE42" s="3"/>
      <c r="AF42" s="96"/>
      <c r="AG42" s="46"/>
      <c r="AH42" s="94"/>
      <c r="AI42" s="46"/>
      <c r="AJ42" s="96"/>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row>
    <row r="43" spans="1:184" s="1" customFormat="1" ht="18" x14ac:dyDescent="0.4">
      <c r="A43" s="35" t="s">
        <v>17</v>
      </c>
      <c r="B43" s="35"/>
      <c r="C43" s="35" t="s">
        <v>18</v>
      </c>
      <c r="D43" s="36">
        <v>13444.07</v>
      </c>
      <c r="E43" s="35"/>
      <c r="F43" s="37">
        <v>10793.759000000002</v>
      </c>
      <c r="G43" s="38">
        <v>0</v>
      </c>
      <c r="H43" s="39">
        <v>10337.701000000001</v>
      </c>
      <c r="I43" s="40">
        <v>0</v>
      </c>
      <c r="J43" s="41">
        <v>10510.037</v>
      </c>
      <c r="K43" s="35"/>
      <c r="L43" s="42">
        <v>4.407014673765465</v>
      </c>
      <c r="M43" s="35" t="s">
        <v>19</v>
      </c>
      <c r="N43" s="41">
        <v>1247.4100000000001</v>
      </c>
      <c r="O43" s="35"/>
      <c r="P43" s="42">
        <v>4.4114160392141342</v>
      </c>
      <c r="Q43" s="35"/>
      <c r="R43" s="41">
        <v>0</v>
      </c>
      <c r="S43" s="35"/>
      <c r="T43" s="43">
        <v>0</v>
      </c>
      <c r="U43" s="46"/>
      <c r="V43" s="96"/>
      <c r="W43" s="46"/>
      <c r="X43" s="96"/>
      <c r="Y43" s="46"/>
      <c r="Z43" s="94"/>
      <c r="AA43" s="3"/>
      <c r="AB43" s="96"/>
      <c r="AC43" s="3"/>
      <c r="AD43" s="94"/>
      <c r="AE43" s="3"/>
      <c r="AF43" s="96"/>
      <c r="AG43" s="46"/>
      <c r="AH43" s="94"/>
      <c r="AI43" s="46"/>
      <c r="AJ43" s="9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row>
    <row r="44" spans="1:184" s="1" customFormat="1" ht="18.5" thickBot="1" x14ac:dyDescent="0.45">
      <c r="A44" s="19"/>
      <c r="B44" s="19"/>
      <c r="C44" s="19"/>
      <c r="D44" s="19"/>
      <c r="E44" s="19"/>
      <c r="F44" s="46"/>
      <c r="G44" s="47"/>
      <c r="H44" s="46"/>
      <c r="I44" s="46"/>
      <c r="J44" s="48"/>
      <c r="K44" s="19"/>
      <c r="L44" s="49"/>
      <c r="M44" s="19"/>
      <c r="N44" s="34"/>
      <c r="O44" s="19"/>
      <c r="P44" s="49"/>
      <c r="Q44" s="19"/>
      <c r="R44" s="34"/>
      <c r="S44" s="19"/>
      <c r="T44" s="49"/>
      <c r="U44" s="46"/>
      <c r="V44" s="96"/>
      <c r="W44" s="46"/>
      <c r="X44" s="96"/>
      <c r="Y44" s="46"/>
      <c r="Z44" s="94"/>
      <c r="AA44" s="3"/>
      <c r="AB44" s="96"/>
      <c r="AC44" s="3"/>
      <c r="AD44" s="94"/>
      <c r="AE44" s="3"/>
      <c r="AF44" s="96"/>
      <c r="AG44" s="46"/>
      <c r="AH44" s="94"/>
      <c r="AI44" s="46"/>
      <c r="AJ44" s="9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row>
    <row r="45" spans="1:184" s="1" customFormat="1" ht="18" x14ac:dyDescent="0.4">
      <c r="A45" s="19" t="s">
        <v>20</v>
      </c>
      <c r="B45" s="19"/>
      <c r="C45" s="19" t="s">
        <v>18</v>
      </c>
      <c r="D45" s="50">
        <v>5985.4780000000001</v>
      </c>
      <c r="E45" s="51"/>
      <c r="F45" s="50">
        <v>4843.8290000000006</v>
      </c>
      <c r="G45" s="46">
        <v>0</v>
      </c>
      <c r="H45" s="50">
        <v>4833.3189999999995</v>
      </c>
      <c r="I45" s="46">
        <v>0</v>
      </c>
      <c r="J45" s="52">
        <v>5354.7690000000002</v>
      </c>
      <c r="K45" s="46"/>
      <c r="L45" s="53">
        <v>0.21192476639758304</v>
      </c>
      <c r="N45" s="54">
        <v>-237.00827375393899</v>
      </c>
      <c r="P45" s="55">
        <v>16.057402706416973</v>
      </c>
      <c r="Q45" s="19"/>
      <c r="R45" s="54">
        <v>46.453273753938802</v>
      </c>
      <c r="S45" s="19"/>
      <c r="T45" s="55">
        <v>-15.8554779400194</v>
      </c>
      <c r="V45" s="96"/>
      <c r="W45" s="46"/>
      <c r="X45" s="96"/>
      <c r="Y45" s="46"/>
      <c r="Z45" s="94"/>
      <c r="AA45" s="3"/>
      <c r="AB45" s="96"/>
      <c r="AC45" s="3"/>
      <c r="AD45" s="94"/>
      <c r="AE45" s="3"/>
      <c r="AF45" s="96"/>
      <c r="AG45" s="46"/>
      <c r="AH45" s="94"/>
      <c r="AI45" s="46"/>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row>
    <row r="46" spans="1:184" s="1" customFormat="1" ht="18" x14ac:dyDescent="0.4">
      <c r="A46" s="19" t="s">
        <v>21</v>
      </c>
      <c r="B46" s="19"/>
      <c r="C46" s="19" t="s">
        <v>18</v>
      </c>
      <c r="D46" s="50">
        <v>1712.43</v>
      </c>
      <c r="E46" s="56"/>
      <c r="F46" s="50">
        <v>1058.8110000000001</v>
      </c>
      <c r="G46" s="46">
        <v>0</v>
      </c>
      <c r="H46" s="50">
        <v>1019.0250000000001</v>
      </c>
      <c r="I46" s="46">
        <v>0</v>
      </c>
      <c r="J46" s="52">
        <v>1026.83</v>
      </c>
      <c r="K46" s="46"/>
      <c r="L46" s="55">
        <v>3.862319373911336</v>
      </c>
      <c r="N46" s="54">
        <v>272.24152760043603</v>
      </c>
      <c r="P46" s="57">
        <v>9.1203913543243882</v>
      </c>
      <c r="Q46" s="19"/>
      <c r="R46" s="54">
        <v>-95.830527600435701</v>
      </c>
      <c r="S46" s="19"/>
      <c r="T46" s="55">
        <v>-5.2480719804130498</v>
      </c>
      <c r="V46" s="96"/>
      <c r="W46" s="46"/>
      <c r="X46" s="96"/>
      <c r="Y46" s="46"/>
      <c r="Z46" s="94"/>
      <c r="AA46" s="3"/>
      <c r="AB46" s="96"/>
      <c r="AC46" s="3"/>
      <c r="AD46" s="94"/>
      <c r="AE46" s="3"/>
      <c r="AF46" s="96"/>
      <c r="AG46" s="46"/>
      <c r="AH46" s="94"/>
      <c r="AI46" s="46"/>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row>
    <row r="47" spans="1:184" s="1" customFormat="1" ht="18.5" thickBot="1" x14ac:dyDescent="0.45">
      <c r="A47" s="19" t="s">
        <v>22</v>
      </c>
      <c r="B47" s="19"/>
      <c r="C47" s="19" t="s">
        <v>18</v>
      </c>
      <c r="D47" s="50">
        <v>4388.2020000000002</v>
      </c>
      <c r="E47" s="58"/>
      <c r="F47" s="50">
        <v>3298.8139999999999</v>
      </c>
      <c r="G47" s="15">
        <v>0</v>
      </c>
      <c r="H47" s="50">
        <v>3336.489</v>
      </c>
      <c r="I47" s="46">
        <v>0</v>
      </c>
      <c r="J47" s="52">
        <v>3323.26</v>
      </c>
      <c r="K47" s="19"/>
      <c r="L47" s="59">
        <v>-1.0928532518020597</v>
      </c>
      <c r="N47" s="54">
        <v>525.45815512692502</v>
      </c>
      <c r="P47" s="59">
        <v>11.386759249088936</v>
      </c>
      <c r="Q47" s="19"/>
      <c r="R47" s="54">
        <v>-248.65415512692502</v>
      </c>
      <c r="S47" s="19"/>
      <c r="T47" s="55">
        <v>-12.479612500890996</v>
      </c>
      <c r="U47" s="46"/>
      <c r="V47" s="96"/>
      <c r="W47" s="46"/>
      <c r="X47" s="96"/>
      <c r="Y47" s="46"/>
      <c r="Z47" s="94"/>
      <c r="AA47" s="3"/>
      <c r="AB47" s="96"/>
      <c r="AC47" s="3"/>
      <c r="AD47" s="94"/>
      <c r="AE47" s="3"/>
      <c r="AF47" s="96"/>
      <c r="AG47" s="46"/>
      <c r="AH47" s="94"/>
      <c r="AI47" s="46"/>
      <c r="AJ47" s="96"/>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row>
    <row r="48" spans="1:184" s="1" customFormat="1" ht="18.5" thickBot="1" x14ac:dyDescent="0.45">
      <c r="A48" s="62" t="s">
        <v>23</v>
      </c>
      <c r="B48" s="62"/>
      <c r="C48" s="63" t="s">
        <v>18</v>
      </c>
      <c r="D48" s="64">
        <v>12086.11</v>
      </c>
      <c r="E48" s="63"/>
      <c r="F48" s="65">
        <v>9202.3129999999983</v>
      </c>
      <c r="G48" s="66">
        <v>0</v>
      </c>
      <c r="H48" s="65">
        <v>9187.8329999999987</v>
      </c>
      <c r="I48" s="67">
        <v>0</v>
      </c>
      <c r="J48" s="68">
        <v>9704.8590000000004</v>
      </c>
      <c r="K48" s="69"/>
      <c r="L48" s="70">
        <v>0.14989388683925944</v>
      </c>
      <c r="M48" s="71"/>
      <c r="N48" s="72">
        <v>560.69140897342197</v>
      </c>
      <c r="O48" s="71"/>
      <c r="P48" s="70">
        <v>13.592417995886658</v>
      </c>
      <c r="Q48" s="73"/>
      <c r="R48" s="72">
        <v>-298.031408973422</v>
      </c>
      <c r="S48" s="73"/>
      <c r="T48" s="74">
        <v>-13.4593048156623</v>
      </c>
      <c r="U48" s="46"/>
      <c r="V48" s="46"/>
      <c r="W48" s="46"/>
      <c r="X48" s="46"/>
      <c r="Y48" s="46"/>
      <c r="Z48" s="94"/>
      <c r="AA48" s="3"/>
      <c r="AB48" s="96"/>
      <c r="AC48" s="3"/>
      <c r="AD48" s="94"/>
      <c r="AE48" s="3"/>
      <c r="AF48" s="96"/>
      <c r="AG48" s="46"/>
      <c r="AH48" s="94"/>
      <c r="AI48" s="46"/>
      <c r="AJ48" s="96"/>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row>
    <row r="49" spans="1:184" s="1" customFormat="1" ht="18" x14ac:dyDescent="0.4">
      <c r="A49" s="76"/>
      <c r="B49" s="19"/>
      <c r="C49" s="19"/>
      <c r="D49" s="19"/>
      <c r="E49" s="19"/>
      <c r="F49" s="46"/>
      <c r="G49" s="47"/>
      <c r="H49" s="46"/>
      <c r="I49" s="46"/>
      <c r="J49" s="48"/>
      <c r="K49" s="47"/>
      <c r="L49" s="46"/>
      <c r="N49" s="48"/>
      <c r="P49" s="46"/>
      <c r="Q49" s="19"/>
      <c r="R49" s="48" t="s">
        <v>24</v>
      </c>
      <c r="S49" s="19"/>
      <c r="T49" s="77"/>
      <c r="U49" s="46"/>
      <c r="V49" s="101"/>
      <c r="W49" s="101"/>
      <c r="X49" s="101"/>
      <c r="Y49" s="46"/>
      <c r="Z49" s="94"/>
      <c r="AA49" s="3"/>
      <c r="AB49" s="96"/>
      <c r="AC49" s="3"/>
      <c r="AD49" s="94"/>
      <c r="AE49" s="3"/>
      <c r="AF49" s="96"/>
      <c r="AG49" s="46"/>
      <c r="AH49" s="94"/>
      <c r="AI49" s="46"/>
      <c r="AJ49" s="96"/>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row>
    <row r="50" spans="1:184" s="1" customFormat="1" ht="18.5" thickBot="1" x14ac:dyDescent="0.45">
      <c r="A50" s="78" t="s">
        <v>26</v>
      </c>
      <c r="B50" s="78"/>
      <c r="C50" s="19" t="s">
        <v>18</v>
      </c>
      <c r="D50" s="79">
        <v>25530.18</v>
      </c>
      <c r="E50" s="19"/>
      <c r="F50" s="80">
        <v>19996.071999999996</v>
      </c>
      <c r="G50" s="81">
        <v>0</v>
      </c>
      <c r="H50" s="82">
        <v>19525.862000000001</v>
      </c>
      <c r="I50" s="83">
        <v>0</v>
      </c>
      <c r="J50" s="84">
        <v>20214.896000000001</v>
      </c>
      <c r="K50" s="85"/>
      <c r="L50" s="86">
        <v>2.4037658363046979</v>
      </c>
      <c r="M50" s="85" t="s">
        <v>19</v>
      </c>
      <c r="N50" s="84">
        <v>1808.1014089734222</v>
      </c>
      <c r="O50" s="85"/>
      <c r="P50" s="86">
        <v>8.731433552710806</v>
      </c>
      <c r="Q50" s="85"/>
      <c r="R50" s="84">
        <v>-298.031408973422</v>
      </c>
      <c r="S50" s="85"/>
      <c r="T50" s="87">
        <v>-6.3285281137601652</v>
      </c>
      <c r="U50" s="46"/>
      <c r="V50" s="101"/>
      <c r="W50" s="101"/>
      <c r="X50" s="101"/>
      <c r="Y50" s="46"/>
      <c r="Z50" s="94"/>
      <c r="AA50" s="3"/>
      <c r="AB50" s="96"/>
      <c r="AC50" s="3"/>
      <c r="AD50" s="94"/>
      <c r="AE50" s="3"/>
      <c r="AF50" s="96"/>
      <c r="AG50" s="46"/>
      <c r="AH50" s="94"/>
      <c r="AI50" s="46"/>
      <c r="AJ50" s="96"/>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row>
    <row r="51" spans="1:184" s="1" customFormat="1" ht="18" x14ac:dyDescent="0.4">
      <c r="A51" s="19"/>
      <c r="B51" s="19"/>
      <c r="C51" s="19"/>
      <c r="D51" s="79"/>
      <c r="E51" s="19"/>
      <c r="F51" s="90"/>
      <c r="G51" s="47"/>
      <c r="H51" s="79"/>
      <c r="I51" s="91"/>
      <c r="J51" s="92"/>
      <c r="K51" s="19"/>
      <c r="L51" s="93"/>
      <c r="M51" s="19"/>
      <c r="N51" s="92"/>
      <c r="O51" s="19"/>
      <c r="P51" s="93"/>
      <c r="Q51" s="19"/>
      <c r="R51" s="92"/>
      <c r="S51" s="19"/>
      <c r="T51" s="88"/>
      <c r="U51" s="46"/>
      <c r="V51" s="101"/>
      <c r="W51" s="101"/>
      <c r="X51" s="101"/>
      <c r="Y51" s="46"/>
      <c r="Z51" s="94"/>
      <c r="AA51" s="3"/>
      <c r="AB51" s="96"/>
      <c r="AC51" s="3"/>
      <c r="AD51" s="94"/>
      <c r="AE51" s="3"/>
      <c r="AF51" s="96"/>
      <c r="AG51" s="46"/>
      <c r="AH51" s="94"/>
      <c r="AI51" s="46"/>
      <c r="AJ51" s="96"/>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row>
    <row r="52" spans="1:184" s="1" customFormat="1" ht="18" x14ac:dyDescent="0.4">
      <c r="A52" s="102"/>
      <c r="B52" s="3"/>
      <c r="C52" s="3"/>
      <c r="D52" s="3"/>
      <c r="E52" s="3"/>
      <c r="F52" s="100"/>
      <c r="G52" s="46"/>
      <c r="H52" s="100"/>
      <c r="I52" s="46"/>
      <c r="J52" s="48"/>
      <c r="K52" s="3"/>
      <c r="L52" s="102"/>
      <c r="M52" s="3"/>
      <c r="N52" s="48"/>
      <c r="O52" s="3"/>
      <c r="P52" s="46"/>
      <c r="Q52" s="46"/>
      <c r="R52" s="95"/>
      <c r="S52" s="46"/>
      <c r="T52" s="46"/>
      <c r="U52" s="46"/>
      <c r="V52" s="101"/>
      <c r="W52" s="101"/>
      <c r="X52" s="101"/>
      <c r="Y52" s="46"/>
      <c r="Z52" s="94"/>
      <c r="AA52" s="3"/>
      <c r="AB52" s="96"/>
      <c r="AC52" s="3"/>
      <c r="AD52" s="94"/>
      <c r="AE52" s="3"/>
      <c r="AF52" s="96"/>
      <c r="AG52" s="46"/>
      <c r="AH52" s="94"/>
      <c r="AI52" s="46"/>
      <c r="AJ52" s="96"/>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row>
    <row r="53" spans="1:184" s="1" customFormat="1" ht="18" x14ac:dyDescent="0.4">
      <c r="A53" s="17" t="s">
        <v>2</v>
      </c>
      <c r="B53" s="17"/>
      <c r="C53" s="17"/>
      <c r="D53" s="17"/>
      <c r="E53" s="17"/>
      <c r="F53" s="348" t="s">
        <v>32</v>
      </c>
      <c r="G53" s="348"/>
      <c r="H53" s="348"/>
      <c r="I53" s="348"/>
      <c r="J53" s="348"/>
      <c r="K53" s="348"/>
      <c r="L53" s="348"/>
      <c r="M53" s="348"/>
      <c r="N53" s="348"/>
      <c r="O53" s="348"/>
      <c r="P53" s="348"/>
      <c r="Q53" s="348"/>
      <c r="R53" s="348"/>
      <c r="S53" s="348"/>
      <c r="T53" s="348"/>
      <c r="U53" s="46"/>
      <c r="V53" s="101"/>
      <c r="W53" s="101"/>
      <c r="X53" s="101"/>
      <c r="Y53" s="46"/>
      <c r="Z53" s="94"/>
      <c r="AA53" s="3"/>
      <c r="AB53" s="96"/>
      <c r="AC53" s="3"/>
      <c r="AD53" s="94"/>
      <c r="AE53" s="3"/>
      <c r="AF53" s="96"/>
      <c r="AG53" s="46"/>
      <c r="AH53" s="94"/>
      <c r="AI53" s="46"/>
      <c r="AJ53" s="96"/>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row>
    <row r="54" spans="1:184" s="1" customFormat="1" ht="18" x14ac:dyDescent="0.4">
      <c r="A54" s="19"/>
      <c r="B54" s="19"/>
      <c r="C54" s="19"/>
      <c r="D54" s="19"/>
      <c r="E54" s="19"/>
      <c r="F54" s="20"/>
      <c r="G54" s="20"/>
      <c r="H54" s="20"/>
      <c r="I54" s="20"/>
      <c r="J54" s="20"/>
      <c r="K54" s="20"/>
      <c r="L54" s="347" t="s">
        <v>5</v>
      </c>
      <c r="M54" s="347"/>
      <c r="N54" s="347"/>
      <c r="O54" s="347"/>
      <c r="P54" s="347"/>
      <c r="Q54" s="347"/>
      <c r="R54" s="347"/>
      <c r="S54" s="347"/>
      <c r="T54" s="347"/>
      <c r="U54" s="46"/>
      <c r="V54" s="101"/>
      <c r="W54" s="101"/>
      <c r="X54" s="101"/>
      <c r="Y54" s="46"/>
      <c r="Z54" s="94"/>
      <c r="AA54" s="3"/>
      <c r="AB54" s="96"/>
      <c r="AC54" s="3"/>
      <c r="AD54" s="94"/>
      <c r="AE54" s="3"/>
      <c r="AF54" s="96"/>
      <c r="AG54" s="46"/>
      <c r="AH54" s="94"/>
      <c r="AI54" s="46"/>
      <c r="AJ54" s="96"/>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row>
    <row r="55" spans="1:184" s="1" customFormat="1" ht="18" x14ac:dyDescent="0.4">
      <c r="A55" s="24"/>
      <c r="B55" s="25"/>
      <c r="C55" s="19"/>
      <c r="D55" s="20" t="s">
        <v>7</v>
      </c>
      <c r="E55" s="20" t="s">
        <v>8</v>
      </c>
      <c r="F55" s="26">
        <v>2022</v>
      </c>
      <c r="G55" s="27"/>
      <c r="H55" s="26">
        <v>2021</v>
      </c>
      <c r="I55" s="27"/>
      <c r="J55" s="28" t="s">
        <v>9</v>
      </c>
      <c r="K55" s="20"/>
      <c r="L55" s="27" t="s">
        <v>10</v>
      </c>
      <c r="M55" s="29"/>
      <c r="N55" s="28" t="s">
        <v>11</v>
      </c>
      <c r="O55" s="29"/>
      <c r="P55" s="20" t="s">
        <v>12</v>
      </c>
      <c r="Q55" s="20"/>
      <c r="R55" s="28" t="s">
        <v>13</v>
      </c>
      <c r="S55" s="20"/>
      <c r="T55" s="27" t="s">
        <v>14</v>
      </c>
      <c r="U55" s="46"/>
      <c r="V55" s="96"/>
      <c r="W55" s="46"/>
      <c r="X55" s="96"/>
      <c r="Y55" s="46"/>
      <c r="Z55" s="94"/>
      <c r="AA55" s="3"/>
      <c r="AB55" s="96"/>
      <c r="AC55" s="3"/>
      <c r="AD55" s="94"/>
      <c r="AE55" s="3"/>
      <c r="AF55" s="96"/>
      <c r="AG55" s="46"/>
      <c r="AH55" s="94"/>
      <c r="AI55" s="46"/>
      <c r="AJ55" s="96"/>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row>
    <row r="56" spans="1:184" s="1" customFormat="1" ht="18" x14ac:dyDescent="0.4">
      <c r="A56" s="3" t="s">
        <v>15</v>
      </c>
      <c r="F56" s="30"/>
      <c r="G56" s="31"/>
      <c r="H56" s="31"/>
      <c r="I56" s="31"/>
      <c r="J56" s="32"/>
      <c r="L56" s="33"/>
      <c r="M56" s="19"/>
      <c r="N56" s="34"/>
      <c r="O56" s="19"/>
      <c r="R56" s="4"/>
      <c r="U56" s="46"/>
      <c r="V56" s="96"/>
      <c r="W56" s="46"/>
      <c r="X56" s="96"/>
      <c r="Y56" s="46"/>
      <c r="Z56" s="94"/>
      <c r="AA56" s="3"/>
      <c r="AB56" s="96"/>
      <c r="AC56" s="3"/>
      <c r="AD56" s="94"/>
      <c r="AE56" s="3"/>
      <c r="AF56" s="96"/>
      <c r="AG56" s="46"/>
      <c r="AH56" s="94"/>
      <c r="AI56" s="46"/>
      <c r="AJ56" s="96"/>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row>
    <row r="57" spans="1:184" s="1" customFormat="1" ht="20" x14ac:dyDescent="0.4">
      <c r="A57" s="3" t="s">
        <v>16</v>
      </c>
      <c r="F57" s="30"/>
      <c r="G57" s="31"/>
      <c r="H57" s="31"/>
      <c r="I57" s="31"/>
      <c r="J57" s="32"/>
      <c r="L57" s="33"/>
      <c r="M57" s="19"/>
      <c r="N57" s="34"/>
      <c r="O57" s="19"/>
      <c r="R57" s="4"/>
      <c r="V57" s="101"/>
      <c r="W57" s="101"/>
      <c r="X57" s="101"/>
      <c r="Y57" s="46"/>
      <c r="Z57" s="48"/>
      <c r="AA57" s="3"/>
      <c r="AB57" s="103"/>
      <c r="AC57" s="3"/>
      <c r="AD57" s="104"/>
      <c r="AE57" s="3"/>
      <c r="AG57" s="46"/>
      <c r="AH57" s="48"/>
      <c r="AI57" s="46"/>
      <c r="AJ57" s="105"/>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row>
    <row r="58" spans="1:184" s="1" customFormat="1" ht="20" x14ac:dyDescent="0.4">
      <c r="A58" s="3"/>
      <c r="F58" s="30"/>
      <c r="G58" s="31"/>
      <c r="H58" s="31"/>
      <c r="I58" s="31"/>
      <c r="J58" s="32"/>
      <c r="L58" s="33"/>
      <c r="M58" s="19"/>
      <c r="N58" s="34"/>
      <c r="O58" s="19"/>
      <c r="R58" s="4"/>
      <c r="V58" s="101"/>
      <c r="W58" s="101"/>
      <c r="X58" s="101"/>
      <c r="Y58" s="46"/>
      <c r="Z58" s="48"/>
      <c r="AA58" s="3"/>
      <c r="AB58" s="103"/>
      <c r="AC58" s="3"/>
      <c r="AD58" s="104"/>
      <c r="AE58" s="3"/>
      <c r="AG58" s="46"/>
      <c r="AH58" s="48"/>
      <c r="AI58" s="46"/>
      <c r="AJ58" s="105"/>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row>
    <row r="59" spans="1:184" s="1" customFormat="1" ht="18" x14ac:dyDescent="0.4">
      <c r="A59" s="35" t="s">
        <v>17</v>
      </c>
      <c r="B59" s="35"/>
      <c r="C59" s="35" t="s">
        <v>18</v>
      </c>
      <c r="D59" s="36">
        <v>13444.07</v>
      </c>
      <c r="E59" s="35"/>
      <c r="F59" s="37">
        <v>10819.918000000001</v>
      </c>
      <c r="G59" s="38">
        <v>0</v>
      </c>
      <c r="H59" s="39">
        <v>10633.831</v>
      </c>
      <c r="I59" s="40">
        <v>0</v>
      </c>
      <c r="J59" s="41">
        <v>10510.037</v>
      </c>
      <c r="K59" s="35"/>
      <c r="L59" s="42">
        <v>1.7404789977386574</v>
      </c>
      <c r="M59" s="35" t="s">
        <v>19</v>
      </c>
      <c r="N59" s="41">
        <v>1247.4100000000001</v>
      </c>
      <c r="O59" s="35"/>
      <c r="P59" s="42">
        <v>1.7492426536914407</v>
      </c>
      <c r="Q59" s="35"/>
      <c r="R59" s="41">
        <v>0</v>
      </c>
      <c r="S59" s="35"/>
      <c r="T59" s="43">
        <v>0</v>
      </c>
      <c r="V59" s="101"/>
      <c r="W59" s="101"/>
      <c r="X59" s="101"/>
      <c r="Y59" s="46"/>
      <c r="Z59" s="48"/>
      <c r="AA59" s="3"/>
      <c r="AB59" s="103"/>
      <c r="AC59" s="3"/>
      <c r="AD59" s="104"/>
      <c r="AE59" s="3"/>
      <c r="AG59" s="46"/>
      <c r="AH59" s="48"/>
      <c r="AI59" s="46"/>
      <c r="AJ59" s="6"/>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row>
    <row r="60" spans="1:184" ht="18.5" thickBot="1" x14ac:dyDescent="0.45">
      <c r="A60" s="19"/>
      <c r="B60" s="19"/>
      <c r="C60" s="19"/>
      <c r="D60" s="19"/>
      <c r="E60" s="19"/>
      <c r="F60" s="46"/>
      <c r="G60" s="47"/>
      <c r="H60" s="46"/>
      <c r="I60" s="46"/>
      <c r="J60" s="48"/>
      <c r="K60" s="19"/>
      <c r="L60" s="49"/>
      <c r="M60" s="19"/>
      <c r="N60" s="34"/>
      <c r="O60" s="19"/>
      <c r="P60" s="49"/>
      <c r="Q60" s="19"/>
      <c r="R60" s="34"/>
      <c r="S60" s="19"/>
      <c r="T60" s="49"/>
    </row>
    <row r="61" spans="1:184" s="1" customFormat="1" ht="18" x14ac:dyDescent="0.4">
      <c r="A61" s="19" t="s">
        <v>20</v>
      </c>
      <c r="B61" s="19"/>
      <c r="C61" s="19" t="s">
        <v>18</v>
      </c>
      <c r="D61" s="50">
        <v>5985.4780000000001</v>
      </c>
      <c r="E61" s="51"/>
      <c r="F61" s="50">
        <v>5123.864999999998</v>
      </c>
      <c r="G61" s="46">
        <v>0</v>
      </c>
      <c r="H61" s="50">
        <v>6098.9839999999995</v>
      </c>
      <c r="I61" s="46">
        <v>0</v>
      </c>
      <c r="J61" s="52">
        <v>5354.7690000000002</v>
      </c>
      <c r="K61" s="46"/>
      <c r="L61" s="53">
        <v>-15.990679759120537</v>
      </c>
      <c r="N61" s="54">
        <v>-237.00827375393899</v>
      </c>
      <c r="P61" s="55">
        <v>-6.3258244890925601</v>
      </c>
      <c r="Q61" s="19"/>
      <c r="R61" s="54">
        <v>46.453273753938802</v>
      </c>
      <c r="S61" s="19"/>
      <c r="T61" s="55">
        <v>-9.6648552700279762</v>
      </c>
      <c r="Z61" s="4"/>
      <c r="AD61" s="4"/>
      <c r="AH61" s="4"/>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row>
    <row r="62" spans="1:184" s="1" customFormat="1" ht="18" x14ac:dyDescent="0.4">
      <c r="A62" s="19" t="s">
        <v>21</v>
      </c>
      <c r="B62" s="19"/>
      <c r="C62" s="19" t="s">
        <v>18</v>
      </c>
      <c r="D62" s="50">
        <v>1712.43</v>
      </c>
      <c r="E62" s="56"/>
      <c r="F62" s="50">
        <v>1024.0300000000002</v>
      </c>
      <c r="G62" s="46">
        <v>0</v>
      </c>
      <c r="H62" s="50">
        <v>1006.633</v>
      </c>
      <c r="I62" s="46">
        <v>0</v>
      </c>
      <c r="J62" s="52">
        <v>1026.83</v>
      </c>
      <c r="K62" s="46"/>
      <c r="L62" s="55">
        <v>1.6846258765607727</v>
      </c>
      <c r="N62" s="54">
        <v>272.24152760043603</v>
      </c>
      <c r="P62" s="57">
        <v>8.3215314412842112</v>
      </c>
      <c r="Q62" s="19"/>
      <c r="R62" s="54">
        <v>-95.830527600435701</v>
      </c>
      <c r="S62" s="19"/>
      <c r="T62" s="55">
        <v>-6.6369055647234401</v>
      </c>
      <c r="Z62" s="4"/>
      <c r="AD62" s="109"/>
      <c r="AH62" s="4"/>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row>
    <row r="63" spans="1:184" s="1" customFormat="1" ht="18.5" thickBot="1" x14ac:dyDescent="0.45">
      <c r="A63" s="19" t="s">
        <v>22</v>
      </c>
      <c r="B63" s="19"/>
      <c r="C63" s="19" t="s">
        <v>18</v>
      </c>
      <c r="D63" s="50">
        <v>4388.2020000000002</v>
      </c>
      <c r="E63" s="58"/>
      <c r="F63" s="50">
        <v>2971.0289999999995</v>
      </c>
      <c r="G63" s="15">
        <v>0</v>
      </c>
      <c r="H63" s="50">
        <v>3335.6019999999999</v>
      </c>
      <c r="I63" s="46">
        <v>0</v>
      </c>
      <c r="J63" s="52">
        <v>3323.26</v>
      </c>
      <c r="K63" s="19"/>
      <c r="L63" s="59">
        <v>-10.934368069092175</v>
      </c>
      <c r="N63" s="54">
        <v>525.45815512692502</v>
      </c>
      <c r="P63" s="59">
        <v>2.962043949032112</v>
      </c>
      <c r="Q63" s="19"/>
      <c r="R63" s="54">
        <v>-248.65415512692502</v>
      </c>
      <c r="S63" s="19"/>
      <c r="T63" s="55">
        <v>-13.896412018124286</v>
      </c>
      <c r="Z63" s="4"/>
      <c r="AD63" s="109"/>
      <c r="AH63" s="4"/>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row>
    <row r="64" spans="1:184" ht="18.5" thickBot="1" x14ac:dyDescent="0.4">
      <c r="A64" s="62" t="s">
        <v>23</v>
      </c>
      <c r="B64" s="62"/>
      <c r="C64" s="63" t="s">
        <v>18</v>
      </c>
      <c r="D64" s="64">
        <v>12086.11</v>
      </c>
      <c r="E64" s="63"/>
      <c r="F64" s="65">
        <v>9119.2369999999992</v>
      </c>
      <c r="G64" s="66">
        <v>0</v>
      </c>
      <c r="H64" s="65">
        <v>10442.228000000001</v>
      </c>
      <c r="I64" s="67">
        <v>0</v>
      </c>
      <c r="J64" s="68">
        <v>9704.8590000000004</v>
      </c>
      <c r="K64" s="69"/>
      <c r="L64" s="70">
        <v>-12.668101098731047</v>
      </c>
      <c r="M64" s="71"/>
      <c r="N64" s="72">
        <v>560.69140897342197</v>
      </c>
      <c r="O64" s="71"/>
      <c r="P64" s="70">
        <v>-1.9463446369845681</v>
      </c>
      <c r="Q64" s="73"/>
      <c r="R64" s="72">
        <v>-298.031408973422</v>
      </c>
      <c r="S64" s="73"/>
      <c r="T64" s="74">
        <v>-10.8237292208167</v>
      </c>
    </row>
    <row r="65" spans="1:184" ht="18" x14ac:dyDescent="0.4">
      <c r="A65" s="76"/>
      <c r="B65" s="19"/>
      <c r="C65" s="19"/>
      <c r="D65" s="19"/>
      <c r="E65" s="19"/>
      <c r="F65" s="46"/>
      <c r="G65" s="47"/>
      <c r="H65" s="46"/>
      <c r="I65" s="46"/>
      <c r="J65" s="48"/>
      <c r="K65" s="47"/>
      <c r="L65" s="46"/>
      <c r="N65" s="48"/>
      <c r="P65" s="46"/>
      <c r="Q65" s="19"/>
      <c r="R65" s="48" t="s">
        <v>24</v>
      </c>
      <c r="S65" s="19"/>
      <c r="T65" s="77"/>
    </row>
    <row r="66" spans="1:184" s="1" customFormat="1" ht="18.5" thickBot="1" x14ac:dyDescent="0.45">
      <c r="A66" s="78" t="s">
        <v>26</v>
      </c>
      <c r="B66" s="78"/>
      <c r="C66" s="19" t="s">
        <v>18</v>
      </c>
      <c r="D66" s="79">
        <v>25530.18</v>
      </c>
      <c r="E66" s="19"/>
      <c r="F66" s="80">
        <v>19939.154999999999</v>
      </c>
      <c r="G66" s="81">
        <v>0</v>
      </c>
      <c r="H66" s="82">
        <v>21076.059000000001</v>
      </c>
      <c r="I66" s="83">
        <v>0</v>
      </c>
      <c r="J66" s="84">
        <v>20214.896000000001</v>
      </c>
      <c r="K66" s="85"/>
      <c r="L66" s="86">
        <v>-5.3934893615547432</v>
      </c>
      <c r="M66" s="85" t="s">
        <v>19</v>
      </c>
      <c r="N66" s="84">
        <v>1808.1014089734222</v>
      </c>
      <c r="O66" s="85"/>
      <c r="P66" s="86">
        <v>-8.166965493739102E-2</v>
      </c>
      <c r="Q66" s="85"/>
      <c r="R66" s="84">
        <v>-298.031408973422</v>
      </c>
      <c r="S66" s="85"/>
      <c r="T66" s="87">
        <v>-5.3131197599147875</v>
      </c>
      <c r="Z66" s="4"/>
      <c r="AD66" s="4"/>
      <c r="AH66" s="4"/>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row>
    <row r="67" spans="1:184" s="1" customFormat="1" x14ac:dyDescent="0.35">
      <c r="F67" s="111"/>
      <c r="H67" s="111"/>
      <c r="J67" s="4"/>
      <c r="L67" s="111"/>
      <c r="N67" s="4"/>
      <c r="R67" s="4"/>
      <c r="Z67" s="4"/>
      <c r="AD67" s="4"/>
      <c r="AH67" s="4"/>
      <c r="AK67" s="111"/>
      <c r="AM67" s="111"/>
      <c r="AO67" s="4"/>
      <c r="AQ67" s="111"/>
      <c r="AS67" s="4"/>
      <c r="AW67" s="4"/>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row>
    <row r="69" spans="1:184" ht="18" x14ac:dyDescent="0.4">
      <c r="A69" s="17" t="s">
        <v>2</v>
      </c>
      <c r="B69" s="17"/>
      <c r="F69" s="348" t="s">
        <v>33</v>
      </c>
      <c r="G69" s="348"/>
      <c r="H69" s="348"/>
      <c r="I69" s="348"/>
      <c r="J69" s="348"/>
      <c r="K69" s="348"/>
      <c r="L69" s="348"/>
      <c r="M69" s="348"/>
      <c r="N69" s="348"/>
      <c r="O69" s="348"/>
      <c r="P69" s="348"/>
      <c r="Q69" s="348"/>
      <c r="R69" s="348"/>
      <c r="S69" s="348"/>
      <c r="T69" s="348"/>
    </row>
    <row r="70" spans="1:184" s="1" customFormat="1" ht="17.5" x14ac:dyDescent="0.35">
      <c r="A70" s="19"/>
      <c r="B70" s="19"/>
      <c r="F70" s="20"/>
      <c r="G70" s="20"/>
      <c r="H70" s="20"/>
      <c r="I70" s="20"/>
      <c r="J70" s="20"/>
      <c r="K70" s="20"/>
      <c r="L70" s="347" t="s">
        <v>6</v>
      </c>
      <c r="M70" s="347"/>
      <c r="N70" s="347"/>
      <c r="O70" s="347"/>
      <c r="P70" s="347"/>
      <c r="Q70" s="347"/>
      <c r="R70" s="347"/>
      <c r="S70" s="347"/>
      <c r="T70" s="347"/>
      <c r="V70" s="113"/>
      <c r="Z70" s="4"/>
      <c r="AD70" s="4"/>
      <c r="AH70" s="4"/>
      <c r="AK70" s="112"/>
      <c r="AO70" s="4"/>
      <c r="AS70" s="4"/>
      <c r="AW70" s="4"/>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row>
    <row r="71" spans="1:184" s="1" customFormat="1" ht="18" x14ac:dyDescent="0.4">
      <c r="A71" s="24"/>
      <c r="B71" s="25"/>
      <c r="F71" s="26">
        <v>2022</v>
      </c>
      <c r="G71" s="27"/>
      <c r="H71" s="26">
        <v>2021</v>
      </c>
      <c r="I71" s="27"/>
      <c r="J71" s="28" t="s">
        <v>9</v>
      </c>
      <c r="K71" s="20"/>
      <c r="L71" s="27" t="s">
        <v>10</v>
      </c>
      <c r="M71" s="29"/>
      <c r="N71" s="28" t="s">
        <v>11</v>
      </c>
      <c r="O71" s="29"/>
      <c r="P71" s="20" t="s">
        <v>12</v>
      </c>
      <c r="Q71" s="20"/>
      <c r="R71" s="28" t="s">
        <v>13</v>
      </c>
      <c r="S71" s="20"/>
      <c r="T71" s="27" t="s">
        <v>14</v>
      </c>
      <c r="Z71" s="4"/>
      <c r="AD71" s="4"/>
      <c r="AH71" s="4"/>
      <c r="AK71" s="112"/>
      <c r="AO71" s="4"/>
      <c r="AS71" s="4"/>
      <c r="AW71" s="4"/>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row>
    <row r="72" spans="1:184" s="1" customFormat="1" ht="18" x14ac:dyDescent="0.4">
      <c r="A72" s="3" t="s">
        <v>15</v>
      </c>
      <c r="F72" s="30"/>
      <c r="G72" s="31"/>
      <c r="H72" s="31"/>
      <c r="I72" s="31"/>
      <c r="J72" s="32"/>
      <c r="L72" s="33"/>
      <c r="M72" s="19"/>
      <c r="N72" s="34"/>
      <c r="O72" s="19"/>
      <c r="R72" s="4"/>
      <c r="Z72" s="4"/>
      <c r="AD72" s="4"/>
      <c r="AH72" s="4"/>
      <c r="AK72" s="112"/>
      <c r="AO72" s="4"/>
      <c r="AS72" s="4"/>
      <c r="AW72" s="4"/>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row>
    <row r="73" spans="1:184" s="1" customFormat="1" ht="18" x14ac:dyDescent="0.4">
      <c r="A73" s="3" t="s">
        <v>16</v>
      </c>
      <c r="F73" s="30"/>
      <c r="G73" s="31"/>
      <c r="H73" s="31"/>
      <c r="I73" s="31"/>
      <c r="J73" s="32"/>
      <c r="L73" s="33"/>
      <c r="M73" s="19"/>
      <c r="N73" s="34"/>
      <c r="O73" s="19"/>
      <c r="R73" s="4"/>
      <c r="Z73" s="4"/>
      <c r="AD73" s="4"/>
      <c r="AH73" s="4"/>
      <c r="AK73" s="112"/>
      <c r="AO73" s="4"/>
      <c r="AS73" s="4"/>
      <c r="AW73" s="4"/>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row>
    <row r="74" spans="1:184" s="1" customFormat="1" ht="18" x14ac:dyDescent="0.4">
      <c r="A74" s="3"/>
      <c r="F74" s="30"/>
      <c r="G74" s="31"/>
      <c r="H74" s="31"/>
      <c r="I74" s="31"/>
      <c r="J74" s="32"/>
      <c r="L74" s="33"/>
      <c r="M74" s="19"/>
      <c r="N74" s="34"/>
      <c r="O74" s="19"/>
      <c r="R74" s="4"/>
      <c r="Z74" s="4"/>
      <c r="AD74" s="4"/>
      <c r="AH74" s="4"/>
      <c r="AK74" s="112"/>
      <c r="AO74" s="4"/>
      <c r="AS74" s="4"/>
      <c r="AW74" s="4"/>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row>
    <row r="75" spans="1:184" ht="18" x14ac:dyDescent="0.4">
      <c r="A75" s="35" t="s">
        <v>17</v>
      </c>
      <c r="B75" s="35"/>
      <c r="F75" s="37">
        <v>41980.918000000005</v>
      </c>
      <c r="G75" s="38"/>
      <c r="H75" s="39">
        <v>40639.830999999998</v>
      </c>
      <c r="I75" s="40"/>
      <c r="J75" s="41">
        <v>2350.1629999999968</v>
      </c>
      <c r="K75" s="35"/>
      <c r="L75" s="42">
        <v>3.297390744790627</v>
      </c>
      <c r="M75" s="35" t="s">
        <v>19</v>
      </c>
      <c r="N75" s="41">
        <v>2350.163</v>
      </c>
      <c r="O75" s="35"/>
      <c r="P75" s="42">
        <v>3.2998513243983618</v>
      </c>
      <c r="Q75" s="35"/>
      <c r="R75" s="41">
        <v>0</v>
      </c>
      <c r="S75" s="35"/>
      <c r="T75" s="43">
        <v>0</v>
      </c>
    </row>
    <row r="76" spans="1:184" ht="18" x14ac:dyDescent="0.4">
      <c r="A76" s="19"/>
      <c r="B76" s="19"/>
      <c r="F76" s="46"/>
      <c r="G76" s="47"/>
      <c r="H76" s="46"/>
      <c r="I76" s="46"/>
      <c r="J76" s="48"/>
      <c r="K76" s="19"/>
      <c r="L76" s="49"/>
      <c r="M76" s="19"/>
      <c r="N76" s="34"/>
      <c r="O76" s="19"/>
      <c r="P76" s="49"/>
      <c r="Q76" s="19"/>
      <c r="R76" s="34"/>
      <c r="S76" s="19"/>
      <c r="T76" s="49"/>
    </row>
    <row r="77" spans="1:184" ht="18" x14ac:dyDescent="0.4">
      <c r="A77" s="19" t="s">
        <v>20</v>
      </c>
      <c r="B77" s="19"/>
      <c r="F77" s="50">
        <f>20663.463+1</f>
        <v>20664.463</v>
      </c>
      <c r="G77" s="46"/>
      <c r="H77" s="50">
        <v>20595.361000000001</v>
      </c>
      <c r="I77" s="46"/>
      <c r="J77" s="52">
        <v>117.60999999999876</v>
      </c>
      <c r="K77" s="46"/>
      <c r="L77" s="53">
        <v>0.33066669722370973</v>
      </c>
      <c r="N77" s="54">
        <v>364.951520139688</v>
      </c>
      <c r="P77" s="55">
        <v>12.075733986071423</v>
      </c>
      <c r="Q77" s="19"/>
      <c r="R77" s="54">
        <v>-247.34152013968799</v>
      </c>
      <c r="S77" s="19"/>
      <c r="T77" s="55">
        <v>-11.8450672888477</v>
      </c>
    </row>
    <row r="78" spans="1:184" ht="18" x14ac:dyDescent="0.4">
      <c r="A78" s="19" t="s">
        <v>21</v>
      </c>
      <c r="B78" s="19"/>
      <c r="F78" s="50">
        <v>4107.6710000000003</v>
      </c>
      <c r="G78" s="46"/>
      <c r="H78" s="50">
        <v>3926.7739999999999</v>
      </c>
      <c r="I78" s="46"/>
      <c r="J78" s="52">
        <v>281.57600000000002</v>
      </c>
      <c r="K78" s="46"/>
      <c r="L78" s="55">
        <v>4.6067586268015432</v>
      </c>
      <c r="N78" s="54">
        <v>484.80289965695999</v>
      </c>
      <c r="P78" s="57">
        <v>8.6724912461921928</v>
      </c>
      <c r="Q78" s="19"/>
      <c r="R78" s="54">
        <v>-203.22689965696</v>
      </c>
      <c r="S78" s="19"/>
      <c r="T78" s="55">
        <v>-4.0657326193906398</v>
      </c>
    </row>
    <row r="79" spans="1:184" ht="18" x14ac:dyDescent="0.4">
      <c r="A79" s="19" t="s">
        <v>22</v>
      </c>
      <c r="B79" s="19"/>
      <c r="F79" s="50">
        <f>13238.103-1</f>
        <v>13237.102999999999</v>
      </c>
      <c r="G79" s="15"/>
      <c r="H79" s="50">
        <v>13578.136</v>
      </c>
      <c r="I79" s="46"/>
      <c r="J79" s="52">
        <v>80.8700000000008</v>
      </c>
      <c r="K79" s="19"/>
      <c r="L79" s="59">
        <v>-2.504268627151768</v>
      </c>
      <c r="N79" s="54">
        <v>709.386646600586</v>
      </c>
      <c r="P79" s="59">
        <v>7.2270717812649181</v>
      </c>
      <c r="Q79" s="19"/>
      <c r="R79" s="54">
        <v>-628.516646600586</v>
      </c>
      <c r="S79" s="19"/>
      <c r="T79" s="55">
        <v>-9.7313404084166866</v>
      </c>
    </row>
    <row r="80" spans="1:184" ht="18.5" thickBot="1" x14ac:dyDescent="0.4">
      <c r="A80" s="62" t="s">
        <v>23</v>
      </c>
      <c r="B80" s="62"/>
      <c r="F80" s="65">
        <v>38009.237000000001</v>
      </c>
      <c r="G80" s="66"/>
      <c r="H80" s="65">
        <v>38100.228000000003</v>
      </c>
      <c r="I80" s="67"/>
      <c r="J80" s="68">
        <v>480.05599999999686</v>
      </c>
      <c r="K80" s="69"/>
      <c r="L80" s="70">
        <v>-0.23893295336710607</v>
      </c>
      <c r="M80" s="71"/>
      <c r="N80" s="72">
        <v>1559.1410663972299</v>
      </c>
      <c r="O80" s="71"/>
      <c r="P80" s="70">
        <v>9.9970314469420458</v>
      </c>
      <c r="Q80" s="73"/>
      <c r="R80" s="72">
        <v>-1079.0850663972299</v>
      </c>
      <c r="S80" s="73"/>
      <c r="T80" s="74">
        <v>-10.235964400309159</v>
      </c>
    </row>
    <row r="81" spans="1:184" ht="18" x14ac:dyDescent="0.4">
      <c r="A81" s="76"/>
      <c r="B81" s="19"/>
      <c r="F81" s="46"/>
      <c r="G81" s="47"/>
      <c r="H81" s="46"/>
      <c r="I81" s="46"/>
      <c r="J81" s="48" t="s">
        <v>25</v>
      </c>
      <c r="K81" s="47"/>
      <c r="L81" s="46"/>
      <c r="N81" s="48"/>
      <c r="P81" s="46"/>
      <c r="Q81" s="19"/>
      <c r="R81" s="48" t="s">
        <v>24</v>
      </c>
      <c r="S81" s="19"/>
      <c r="T81" s="77"/>
    </row>
    <row r="82" spans="1:184" ht="18.5" thickBot="1" x14ac:dyDescent="0.45">
      <c r="A82" s="78" t="s">
        <v>26</v>
      </c>
      <c r="B82" s="78"/>
      <c r="F82" s="80">
        <v>79990.154999999999</v>
      </c>
      <c r="G82" s="81"/>
      <c r="H82" s="82">
        <v>78740.059000000008</v>
      </c>
      <c r="I82" s="83"/>
      <c r="J82" s="84">
        <v>2830.2190000000001</v>
      </c>
      <c r="K82" s="85"/>
      <c r="L82" s="86">
        <v>1.5875692955729177</v>
      </c>
      <c r="M82" s="85" t="s">
        <v>19</v>
      </c>
      <c r="N82" s="84">
        <v>3909.3040663972297</v>
      </c>
      <c r="O82" s="85"/>
      <c r="P82" s="86">
        <v>6.5404812238159735</v>
      </c>
      <c r="Q82" s="85"/>
      <c r="R82" s="84">
        <v>-1079.0850663972299</v>
      </c>
      <c r="S82" s="85"/>
      <c r="T82" s="87">
        <v>-4.8529119282430599</v>
      </c>
    </row>
    <row r="84" spans="1:184" ht="18" x14ac:dyDescent="0.4">
      <c r="A84" s="3" t="s">
        <v>28</v>
      </c>
    </row>
    <row r="89" spans="1:184" s="1" customFormat="1" x14ac:dyDescent="0.35">
      <c r="A89" s="114"/>
      <c r="B89" s="114"/>
      <c r="C89" s="114"/>
      <c r="D89" s="114"/>
      <c r="E89" s="114"/>
      <c r="F89" s="114"/>
      <c r="G89" s="114"/>
      <c r="H89" s="114"/>
      <c r="I89" s="114"/>
      <c r="J89" s="115"/>
      <c r="K89" s="114"/>
      <c r="L89" s="114"/>
      <c r="M89" s="114"/>
      <c r="N89" s="115"/>
      <c r="O89" s="114"/>
      <c r="P89" s="114"/>
      <c r="Q89" s="114"/>
      <c r="R89" s="115"/>
      <c r="S89" s="114"/>
      <c r="T89" s="114"/>
      <c r="U89" s="114"/>
      <c r="Z89" s="4"/>
      <c r="AD89" s="4"/>
      <c r="AH89" s="4"/>
      <c r="AK89" s="114"/>
      <c r="AL89" s="114"/>
      <c r="AM89" s="114"/>
      <c r="AN89" s="114"/>
      <c r="AO89" s="115"/>
      <c r="AP89" s="114"/>
      <c r="AQ89" s="114"/>
      <c r="AR89" s="114"/>
      <c r="AS89" s="115"/>
      <c r="AT89" s="114"/>
      <c r="AU89" s="114"/>
      <c r="AV89" s="114"/>
      <c r="AW89" s="115"/>
      <c r="AX89" s="114"/>
      <c r="AY89" s="114"/>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row>
    <row r="90" spans="1:184" s="1" customFormat="1" x14ac:dyDescent="0.35">
      <c r="A90" s="114"/>
      <c r="B90" s="114"/>
      <c r="C90" s="114"/>
      <c r="D90" s="114"/>
      <c r="E90" s="114"/>
      <c r="F90" s="114"/>
      <c r="G90" s="114"/>
      <c r="H90" s="114"/>
      <c r="I90" s="114"/>
      <c r="J90" s="115"/>
      <c r="K90" s="114"/>
      <c r="L90" s="114"/>
      <c r="M90" s="114"/>
      <c r="N90" s="115"/>
      <c r="O90" s="114"/>
      <c r="P90" s="114"/>
      <c r="Q90" s="114"/>
      <c r="R90" s="115"/>
      <c r="S90" s="114"/>
      <c r="T90" s="114"/>
      <c r="U90" s="114"/>
      <c r="Z90" s="4"/>
      <c r="AD90" s="4"/>
      <c r="AH90" s="4"/>
      <c r="AK90" s="114"/>
      <c r="AL90" s="114"/>
      <c r="AM90" s="114"/>
      <c r="AN90" s="114"/>
      <c r="AO90" s="115"/>
      <c r="AP90" s="114"/>
      <c r="AQ90" s="114"/>
      <c r="AR90" s="114"/>
      <c r="AS90" s="115"/>
      <c r="AT90" s="114"/>
      <c r="AU90" s="114"/>
      <c r="AV90" s="114"/>
      <c r="AW90" s="115"/>
      <c r="AX90" s="114"/>
      <c r="AY90" s="114"/>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row>
    <row r="91" spans="1:184" s="1" customFormat="1" x14ac:dyDescent="0.35">
      <c r="A91" s="114"/>
      <c r="B91" s="114"/>
      <c r="C91" s="114"/>
      <c r="D91" s="114"/>
      <c r="E91" s="114"/>
      <c r="F91" s="114"/>
      <c r="G91" s="114"/>
      <c r="H91" s="114"/>
      <c r="I91" s="114"/>
      <c r="J91" s="115"/>
      <c r="K91" s="114"/>
      <c r="L91" s="114"/>
      <c r="M91" s="114"/>
      <c r="N91" s="115"/>
      <c r="O91" s="114"/>
      <c r="P91" s="114"/>
      <c r="Q91" s="114"/>
      <c r="R91" s="115"/>
      <c r="S91" s="114"/>
      <c r="T91" s="114"/>
      <c r="U91" s="114"/>
      <c r="Z91" s="4"/>
      <c r="AD91" s="4"/>
      <c r="AH91" s="4"/>
      <c r="AK91" s="114"/>
      <c r="AL91" s="114"/>
      <c r="AM91" s="114"/>
      <c r="AN91" s="114"/>
      <c r="AO91" s="115"/>
      <c r="AP91" s="114"/>
      <c r="AQ91" s="114"/>
      <c r="AR91" s="114"/>
      <c r="AS91" s="115"/>
      <c r="AT91" s="114"/>
      <c r="AU91" s="114"/>
      <c r="AV91" s="114"/>
      <c r="AW91" s="115"/>
      <c r="AX91" s="114"/>
      <c r="AY91" s="114"/>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row>
    <row r="92" spans="1:184" s="1" customFormat="1" x14ac:dyDescent="0.35">
      <c r="A92" s="114"/>
      <c r="B92" s="114"/>
      <c r="C92" s="114"/>
      <c r="D92" s="114"/>
      <c r="E92" s="114"/>
      <c r="F92" s="114"/>
      <c r="G92" s="114"/>
      <c r="H92" s="114"/>
      <c r="I92" s="114"/>
      <c r="J92" s="115"/>
      <c r="K92" s="114"/>
      <c r="L92" s="114"/>
      <c r="M92" s="114"/>
      <c r="N92" s="115"/>
      <c r="O92" s="114"/>
      <c r="P92" s="114"/>
      <c r="Q92" s="114"/>
      <c r="R92" s="115"/>
      <c r="S92" s="114"/>
      <c r="T92" s="114"/>
      <c r="U92" s="114"/>
      <c r="Z92" s="4"/>
      <c r="AD92" s="4"/>
      <c r="AH92" s="4"/>
      <c r="AK92" s="114"/>
      <c r="AL92" s="114"/>
      <c r="AM92" s="114"/>
      <c r="AN92" s="114"/>
      <c r="AO92" s="115"/>
      <c r="AP92" s="114"/>
      <c r="AQ92" s="114"/>
      <c r="AR92" s="114"/>
      <c r="AS92" s="115"/>
      <c r="AT92" s="114"/>
      <c r="AU92" s="114"/>
      <c r="AV92" s="114"/>
      <c r="AW92" s="115"/>
      <c r="AX92" s="114"/>
      <c r="AY92" s="114"/>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row>
    <row r="100" spans="5:184" s="1" customFormat="1" x14ac:dyDescent="0.35">
      <c r="E100" s="116"/>
      <c r="J100" s="4"/>
      <c r="N100" s="4"/>
      <c r="R100" s="4"/>
      <c r="Z100" s="4"/>
      <c r="AD100" s="4"/>
      <c r="AH100" s="4"/>
      <c r="AO100" s="4"/>
      <c r="AS100" s="4"/>
      <c r="AW100" s="4"/>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row>
    <row r="144" spans="1:184" s="1" customFormat="1" x14ac:dyDescent="0.35">
      <c r="A144" s="114"/>
      <c r="J144" s="4"/>
      <c r="N144" s="4"/>
      <c r="R144" s="4"/>
      <c r="Z144" s="4"/>
      <c r="AD144" s="4"/>
      <c r="AH144" s="4"/>
      <c r="AO144" s="4"/>
      <c r="AS144" s="4"/>
      <c r="AW144" s="4"/>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row>
    <row r="145" spans="1:184" s="1" customFormat="1" x14ac:dyDescent="0.35">
      <c r="A145" s="114"/>
      <c r="J145" s="4"/>
      <c r="N145" s="4"/>
      <c r="R145" s="4"/>
      <c r="Z145" s="4"/>
      <c r="AD145" s="4"/>
      <c r="AH145" s="4"/>
      <c r="AO145" s="4"/>
      <c r="AS145" s="4"/>
      <c r="AW145" s="4"/>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row>
    <row r="146" spans="1:184" s="1" customFormat="1" x14ac:dyDescent="0.35">
      <c r="A146" s="114"/>
      <c r="J146" s="4"/>
      <c r="N146" s="4"/>
      <c r="R146" s="4"/>
      <c r="Z146" s="4"/>
      <c r="AD146" s="4"/>
      <c r="AH146" s="4"/>
      <c r="AO146" s="4"/>
      <c r="AS146" s="4"/>
      <c r="AW146" s="4"/>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row>
    <row r="147" spans="1:184" s="1" customFormat="1" x14ac:dyDescent="0.35">
      <c r="A147" s="114"/>
      <c r="J147" s="4"/>
      <c r="N147" s="4"/>
      <c r="R147" s="4"/>
      <c r="Z147" s="4"/>
      <c r="AD147" s="4"/>
      <c r="AH147" s="4"/>
      <c r="AO147" s="4"/>
      <c r="AS147" s="4"/>
      <c r="AW147" s="4"/>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row>
    <row r="148" spans="1:184" s="1" customFormat="1" x14ac:dyDescent="0.35">
      <c r="A148" s="114"/>
      <c r="J148" s="4"/>
      <c r="N148" s="4"/>
      <c r="R148" s="4"/>
      <c r="Z148" s="4"/>
      <c r="AD148" s="4"/>
      <c r="AH148" s="4"/>
      <c r="AO148" s="4"/>
      <c r="AS148" s="4"/>
      <c r="AW148" s="4"/>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row>
    <row r="149" spans="1:184" s="1" customFormat="1" x14ac:dyDescent="0.35">
      <c r="A149" s="114"/>
      <c r="J149" s="4"/>
      <c r="N149" s="4"/>
      <c r="R149" s="4"/>
      <c r="Z149" s="4"/>
      <c r="AD149" s="4"/>
      <c r="AH149" s="4"/>
      <c r="AO149" s="4"/>
      <c r="AS149" s="4"/>
      <c r="AW149" s="4"/>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row>
    <row r="150" spans="1:184" s="1" customFormat="1" x14ac:dyDescent="0.35">
      <c r="A150" s="114"/>
      <c r="J150" s="4"/>
      <c r="N150" s="4"/>
      <c r="R150" s="4"/>
      <c r="Z150" s="4"/>
      <c r="AD150" s="4"/>
      <c r="AH150" s="4"/>
      <c r="AO150" s="4"/>
      <c r="AS150" s="4"/>
      <c r="AW150" s="4"/>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row>
    <row r="151" spans="1:184" s="1" customFormat="1" x14ac:dyDescent="0.35">
      <c r="A151" s="114"/>
      <c r="J151" s="4"/>
      <c r="N151" s="4"/>
      <c r="R151" s="4"/>
      <c r="Z151" s="4"/>
      <c r="AD151" s="4"/>
      <c r="AH151" s="4"/>
      <c r="AO151" s="4"/>
      <c r="AS151" s="4"/>
      <c r="AW151" s="4"/>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row>
    <row r="192" spans="1:184" s="1" customFormat="1" x14ac:dyDescent="0.35">
      <c r="A192" s="114"/>
      <c r="J192" s="4"/>
      <c r="N192" s="4"/>
      <c r="R192" s="4"/>
      <c r="Z192" s="4"/>
      <c r="AD192" s="4"/>
      <c r="AH192" s="4"/>
      <c r="AO192" s="4"/>
      <c r="AS192" s="4"/>
      <c r="AW192" s="4"/>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row>
    <row r="193" spans="1:184" s="1" customFormat="1" x14ac:dyDescent="0.35">
      <c r="A193" s="114"/>
      <c r="J193" s="4"/>
      <c r="N193" s="4"/>
      <c r="R193" s="4"/>
      <c r="Z193" s="4"/>
      <c r="AD193" s="4"/>
      <c r="AH193" s="4"/>
      <c r="AO193" s="4"/>
      <c r="AS193" s="4"/>
      <c r="AW193" s="4"/>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row>
    <row r="240" spans="1:184" s="1" customFormat="1" ht="50.9" customHeight="1" x14ac:dyDescent="0.35">
      <c r="A240" s="117"/>
      <c r="B240" s="117"/>
      <c r="C240" s="117"/>
      <c r="D240" s="117"/>
      <c r="E240" s="117"/>
      <c r="J240" s="4"/>
      <c r="N240" s="4"/>
      <c r="R240" s="4"/>
      <c r="Z240" s="4"/>
      <c r="AD240" s="4"/>
      <c r="AH240" s="4"/>
      <c r="AO240" s="4"/>
      <c r="AS240" s="4"/>
      <c r="AW240" s="4"/>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row>
    <row r="248" spans="10:184" s="1" customFormat="1" ht="18" customHeight="1" x14ac:dyDescent="0.35">
      <c r="J248" s="4"/>
      <c r="N248" s="4"/>
      <c r="R248" s="4"/>
      <c r="Z248" s="4"/>
      <c r="AD248" s="4"/>
      <c r="AH248" s="4"/>
      <c r="AO248" s="4"/>
      <c r="AS248" s="4"/>
      <c r="AW248" s="4"/>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row>
    <row r="249" spans="10:184" s="1" customFormat="1" ht="15" hidden="1" customHeight="1" x14ac:dyDescent="0.35">
      <c r="J249" s="4"/>
      <c r="N249" s="4"/>
      <c r="R249" s="4"/>
      <c r="Z249" s="4"/>
      <c r="AD249" s="4"/>
      <c r="AH249" s="4"/>
      <c r="AO249" s="4"/>
      <c r="AS249" s="4"/>
      <c r="AW249" s="4"/>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row>
    <row r="250" spans="10:184" s="1" customFormat="1" ht="15" hidden="1" customHeight="1" x14ac:dyDescent="0.35">
      <c r="J250" s="4"/>
      <c r="N250" s="4"/>
      <c r="R250" s="4"/>
      <c r="Z250" s="4"/>
      <c r="AD250" s="4"/>
      <c r="AH250" s="4"/>
      <c r="AO250" s="4"/>
      <c r="AS250" s="4"/>
      <c r="AW250" s="4"/>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row>
    <row r="251" spans="10:184" s="1" customFormat="1" ht="18" customHeight="1" x14ac:dyDescent="0.35">
      <c r="J251" s="4"/>
      <c r="N251" s="4"/>
      <c r="R251" s="4"/>
      <c r="Z251" s="4"/>
      <c r="AD251" s="4"/>
      <c r="AH251" s="4"/>
      <c r="AO251" s="4"/>
      <c r="AS251" s="4"/>
      <c r="AW251" s="4"/>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row>
  </sheetData>
  <sheetProtection algorithmName="SHA-512" hashValue="CtPNzfej668Nb3D255o/16bzyCLiPrwdXxXBooBAi56p6bZRS/1Oe64x3IOCk73FOhvy2ZD9A+6i3gNHovh7tA==" saltValue="kkCvD1ql38ixELekX54Wxw==" spinCount="100000" sheet="1" objects="1" scenarios="1"/>
  <mergeCells count="11">
    <mergeCell ref="F37:T37"/>
    <mergeCell ref="F5:T5"/>
    <mergeCell ref="V5:AJ5"/>
    <mergeCell ref="L6:T6"/>
    <mergeCell ref="F21:T21"/>
    <mergeCell ref="L22:T22"/>
    <mergeCell ref="L38:T38"/>
    <mergeCell ref="F53:T53"/>
    <mergeCell ref="L54:T54"/>
    <mergeCell ref="F69:T69"/>
    <mergeCell ref="L70:T70"/>
  </mergeCells>
  <pageMargins left="0.7" right="0.7" top="0.75" bottom="0.75" header="0.3" footer="0.3"/>
  <pageSetup scale="44"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83BC8-DA46-4109-97DA-4A83A1E626A2}">
  <sheetPr>
    <pageSetUpPr fitToPage="1"/>
  </sheetPr>
  <dimension ref="A1:M40"/>
  <sheetViews>
    <sheetView showGridLines="0" zoomScaleNormal="100" zoomScaleSheetLayoutView="100" workbookViewId="0">
      <selection activeCell="M17" sqref="M17"/>
    </sheetView>
  </sheetViews>
  <sheetFormatPr defaultColWidth="7.6328125" defaultRowHeight="14.25" customHeight="1" x14ac:dyDescent="0.2"/>
  <cols>
    <col min="1" max="1" width="58.6328125" style="120" customWidth="1"/>
    <col min="2" max="2" width="4.08984375" style="120" customWidth="1"/>
    <col min="3" max="3" width="8.7265625" style="120" customWidth="1"/>
    <col min="4" max="4" width="4.08984375" style="120" customWidth="1"/>
    <col min="5" max="5" width="7.36328125" style="120" customWidth="1"/>
    <col min="6" max="6" width="4.08984375" style="120" customWidth="1"/>
    <col min="7" max="7" width="8.7265625" style="120" customWidth="1"/>
    <col min="8" max="8" width="4.08984375" style="120" customWidth="1"/>
    <col min="9" max="9" width="7.36328125" style="120" customWidth="1"/>
    <col min="10" max="10" width="4.08984375" style="120" customWidth="1"/>
    <col min="11" max="11" width="8.7265625" style="120" customWidth="1"/>
    <col min="12" max="12" width="4.08984375" style="120" customWidth="1"/>
    <col min="13" max="13" width="7.36328125" style="120" customWidth="1"/>
    <col min="14" max="256" width="7.6328125" style="120"/>
    <col min="257" max="257" width="58.6328125" style="120" customWidth="1"/>
    <col min="258" max="258" width="4.08984375" style="120" customWidth="1"/>
    <col min="259" max="259" width="8.7265625" style="120" customWidth="1"/>
    <col min="260" max="260" width="4.08984375" style="120" customWidth="1"/>
    <col min="261" max="261" width="7.36328125" style="120" customWidth="1"/>
    <col min="262" max="262" width="4.08984375" style="120" customWidth="1"/>
    <col min="263" max="263" width="8.7265625" style="120" customWidth="1"/>
    <col min="264" max="264" width="4.08984375" style="120" customWidth="1"/>
    <col min="265" max="265" width="7.36328125" style="120" customWidth="1"/>
    <col min="266" max="266" width="4.08984375" style="120" customWidth="1"/>
    <col min="267" max="267" width="8.7265625" style="120" customWidth="1"/>
    <col min="268" max="268" width="4.08984375" style="120" customWidth="1"/>
    <col min="269" max="269" width="7.36328125" style="120" customWidth="1"/>
    <col min="270" max="512" width="7.6328125" style="120"/>
    <col min="513" max="513" width="58.6328125" style="120" customWidth="1"/>
    <col min="514" max="514" width="4.08984375" style="120" customWidth="1"/>
    <col min="515" max="515" width="8.7265625" style="120" customWidth="1"/>
    <col min="516" max="516" width="4.08984375" style="120" customWidth="1"/>
    <col min="517" max="517" width="7.36328125" style="120" customWidth="1"/>
    <col min="518" max="518" width="4.08984375" style="120" customWidth="1"/>
    <col min="519" max="519" width="8.7265625" style="120" customWidth="1"/>
    <col min="520" max="520" width="4.08984375" style="120" customWidth="1"/>
    <col min="521" max="521" width="7.36328125" style="120" customWidth="1"/>
    <col min="522" max="522" width="4.08984375" style="120" customWidth="1"/>
    <col min="523" max="523" width="8.7265625" style="120" customWidth="1"/>
    <col min="524" max="524" width="4.08984375" style="120" customWidth="1"/>
    <col min="525" max="525" width="7.36328125" style="120" customWidth="1"/>
    <col min="526" max="768" width="7.6328125" style="120"/>
    <col min="769" max="769" width="58.6328125" style="120" customWidth="1"/>
    <col min="770" max="770" width="4.08984375" style="120" customWidth="1"/>
    <col min="771" max="771" width="8.7265625" style="120" customWidth="1"/>
    <col min="772" max="772" width="4.08984375" style="120" customWidth="1"/>
    <col min="773" max="773" width="7.36328125" style="120" customWidth="1"/>
    <col min="774" max="774" width="4.08984375" style="120" customWidth="1"/>
    <col min="775" max="775" width="8.7265625" style="120" customWidth="1"/>
    <col min="776" max="776" width="4.08984375" style="120" customWidth="1"/>
    <col min="777" max="777" width="7.36328125" style="120" customWidth="1"/>
    <col min="778" max="778" width="4.08984375" style="120" customWidth="1"/>
    <col min="779" max="779" width="8.7265625" style="120" customWidth="1"/>
    <col min="780" max="780" width="4.08984375" style="120" customWidth="1"/>
    <col min="781" max="781" width="7.36328125" style="120" customWidth="1"/>
    <col min="782" max="1024" width="7.6328125" style="120"/>
    <col min="1025" max="1025" width="58.6328125" style="120" customWidth="1"/>
    <col min="1026" max="1026" width="4.08984375" style="120" customWidth="1"/>
    <col min="1027" max="1027" width="8.7265625" style="120" customWidth="1"/>
    <col min="1028" max="1028" width="4.08984375" style="120" customWidth="1"/>
    <col min="1029" max="1029" width="7.36328125" style="120" customWidth="1"/>
    <col min="1030" max="1030" width="4.08984375" style="120" customWidth="1"/>
    <col min="1031" max="1031" width="8.7265625" style="120" customWidth="1"/>
    <col min="1032" max="1032" width="4.08984375" style="120" customWidth="1"/>
    <col min="1033" max="1033" width="7.36328125" style="120" customWidth="1"/>
    <col min="1034" max="1034" width="4.08984375" style="120" customWidth="1"/>
    <col min="1035" max="1035" width="8.7265625" style="120" customWidth="1"/>
    <col min="1036" max="1036" width="4.08984375" style="120" customWidth="1"/>
    <col min="1037" max="1037" width="7.36328125" style="120" customWidth="1"/>
    <col min="1038" max="1280" width="7.6328125" style="120"/>
    <col min="1281" max="1281" width="58.6328125" style="120" customWidth="1"/>
    <col min="1282" max="1282" width="4.08984375" style="120" customWidth="1"/>
    <col min="1283" max="1283" width="8.7265625" style="120" customWidth="1"/>
    <col min="1284" max="1284" width="4.08984375" style="120" customWidth="1"/>
    <col min="1285" max="1285" width="7.36328125" style="120" customWidth="1"/>
    <col min="1286" max="1286" width="4.08984375" style="120" customWidth="1"/>
    <col min="1287" max="1287" width="8.7265625" style="120" customWidth="1"/>
    <col min="1288" max="1288" width="4.08984375" style="120" customWidth="1"/>
    <col min="1289" max="1289" width="7.36328125" style="120" customWidth="1"/>
    <col min="1290" max="1290" width="4.08984375" style="120" customWidth="1"/>
    <col min="1291" max="1291" width="8.7265625" style="120" customWidth="1"/>
    <col min="1292" max="1292" width="4.08984375" style="120" customWidth="1"/>
    <col min="1293" max="1293" width="7.36328125" style="120" customWidth="1"/>
    <col min="1294" max="1536" width="7.6328125" style="120"/>
    <col min="1537" max="1537" width="58.6328125" style="120" customWidth="1"/>
    <col min="1538" max="1538" width="4.08984375" style="120" customWidth="1"/>
    <col min="1539" max="1539" width="8.7265625" style="120" customWidth="1"/>
    <col min="1540" max="1540" width="4.08984375" style="120" customWidth="1"/>
    <col min="1541" max="1541" width="7.36328125" style="120" customWidth="1"/>
    <col min="1542" max="1542" width="4.08984375" style="120" customWidth="1"/>
    <col min="1543" max="1543" width="8.7265625" style="120" customWidth="1"/>
    <col min="1544" max="1544" width="4.08984375" style="120" customWidth="1"/>
    <col min="1545" max="1545" width="7.36328125" style="120" customWidth="1"/>
    <col min="1546" max="1546" width="4.08984375" style="120" customWidth="1"/>
    <col min="1547" max="1547" width="8.7265625" style="120" customWidth="1"/>
    <col min="1548" max="1548" width="4.08984375" style="120" customWidth="1"/>
    <col min="1549" max="1549" width="7.36328125" style="120" customWidth="1"/>
    <col min="1550" max="1792" width="7.6328125" style="120"/>
    <col min="1793" max="1793" width="58.6328125" style="120" customWidth="1"/>
    <col min="1794" max="1794" width="4.08984375" style="120" customWidth="1"/>
    <col min="1795" max="1795" width="8.7265625" style="120" customWidth="1"/>
    <col min="1796" max="1796" width="4.08984375" style="120" customWidth="1"/>
    <col min="1797" max="1797" width="7.36328125" style="120" customWidth="1"/>
    <col min="1798" max="1798" width="4.08984375" style="120" customWidth="1"/>
    <col min="1799" max="1799" width="8.7265625" style="120" customWidth="1"/>
    <col min="1800" max="1800" width="4.08984375" style="120" customWidth="1"/>
    <col min="1801" max="1801" width="7.36328125" style="120" customWidth="1"/>
    <col min="1802" max="1802" width="4.08984375" style="120" customWidth="1"/>
    <col min="1803" max="1803" width="8.7265625" style="120" customWidth="1"/>
    <col min="1804" max="1804" width="4.08984375" style="120" customWidth="1"/>
    <col min="1805" max="1805" width="7.36328125" style="120" customWidth="1"/>
    <col min="1806" max="2048" width="7.6328125" style="120"/>
    <col min="2049" max="2049" width="58.6328125" style="120" customWidth="1"/>
    <col min="2050" max="2050" width="4.08984375" style="120" customWidth="1"/>
    <col min="2051" max="2051" width="8.7265625" style="120" customWidth="1"/>
    <col min="2052" max="2052" width="4.08984375" style="120" customWidth="1"/>
    <col min="2053" max="2053" width="7.36328125" style="120" customWidth="1"/>
    <col min="2054" max="2054" width="4.08984375" style="120" customWidth="1"/>
    <col min="2055" max="2055" width="8.7265625" style="120" customWidth="1"/>
    <col min="2056" max="2056" width="4.08984375" style="120" customWidth="1"/>
    <col min="2057" max="2057" width="7.36328125" style="120" customWidth="1"/>
    <col min="2058" max="2058" width="4.08984375" style="120" customWidth="1"/>
    <col min="2059" max="2059" width="8.7265625" style="120" customWidth="1"/>
    <col min="2060" max="2060" width="4.08984375" style="120" customWidth="1"/>
    <col min="2061" max="2061" width="7.36328125" style="120" customWidth="1"/>
    <col min="2062" max="2304" width="7.6328125" style="120"/>
    <col min="2305" max="2305" width="58.6328125" style="120" customWidth="1"/>
    <col min="2306" max="2306" width="4.08984375" style="120" customWidth="1"/>
    <col min="2307" max="2307" width="8.7265625" style="120" customWidth="1"/>
    <col min="2308" max="2308" width="4.08984375" style="120" customWidth="1"/>
    <col min="2309" max="2309" width="7.36328125" style="120" customWidth="1"/>
    <col min="2310" max="2310" width="4.08984375" style="120" customWidth="1"/>
    <col min="2311" max="2311" width="8.7265625" style="120" customWidth="1"/>
    <col min="2312" max="2312" width="4.08984375" style="120" customWidth="1"/>
    <col min="2313" max="2313" width="7.36328125" style="120" customWidth="1"/>
    <col min="2314" max="2314" width="4.08984375" style="120" customWidth="1"/>
    <col min="2315" max="2315" width="8.7265625" style="120" customWidth="1"/>
    <col min="2316" max="2316" width="4.08984375" style="120" customWidth="1"/>
    <col min="2317" max="2317" width="7.36328125" style="120" customWidth="1"/>
    <col min="2318" max="2560" width="7.6328125" style="120"/>
    <col min="2561" max="2561" width="58.6328125" style="120" customWidth="1"/>
    <col min="2562" max="2562" width="4.08984375" style="120" customWidth="1"/>
    <col min="2563" max="2563" width="8.7265625" style="120" customWidth="1"/>
    <col min="2564" max="2564" width="4.08984375" style="120" customWidth="1"/>
    <col min="2565" max="2565" width="7.36328125" style="120" customWidth="1"/>
    <col min="2566" max="2566" width="4.08984375" style="120" customWidth="1"/>
    <col min="2567" max="2567" width="8.7265625" style="120" customWidth="1"/>
    <col min="2568" max="2568" width="4.08984375" style="120" customWidth="1"/>
    <col min="2569" max="2569" width="7.36328125" style="120" customWidth="1"/>
    <col min="2570" max="2570" width="4.08984375" style="120" customWidth="1"/>
    <col min="2571" max="2571" width="8.7265625" style="120" customWidth="1"/>
    <col min="2572" max="2572" width="4.08984375" style="120" customWidth="1"/>
    <col min="2573" max="2573" width="7.36328125" style="120" customWidth="1"/>
    <col min="2574" max="2816" width="7.6328125" style="120"/>
    <col min="2817" max="2817" width="58.6328125" style="120" customWidth="1"/>
    <col min="2818" max="2818" width="4.08984375" style="120" customWidth="1"/>
    <col min="2819" max="2819" width="8.7265625" style="120" customWidth="1"/>
    <col min="2820" max="2820" width="4.08984375" style="120" customWidth="1"/>
    <col min="2821" max="2821" width="7.36328125" style="120" customWidth="1"/>
    <col min="2822" max="2822" width="4.08984375" style="120" customWidth="1"/>
    <col min="2823" max="2823" width="8.7265625" style="120" customWidth="1"/>
    <col min="2824" max="2824" width="4.08984375" style="120" customWidth="1"/>
    <col min="2825" max="2825" width="7.36328125" style="120" customWidth="1"/>
    <col min="2826" max="2826" width="4.08984375" style="120" customWidth="1"/>
    <col min="2827" max="2827" width="8.7265625" style="120" customWidth="1"/>
    <col min="2828" max="2828" width="4.08984375" style="120" customWidth="1"/>
    <col min="2829" max="2829" width="7.36328125" style="120" customWidth="1"/>
    <col min="2830" max="3072" width="7.6328125" style="120"/>
    <col min="3073" max="3073" width="58.6328125" style="120" customWidth="1"/>
    <col min="3074" max="3074" width="4.08984375" style="120" customWidth="1"/>
    <col min="3075" max="3075" width="8.7265625" style="120" customWidth="1"/>
    <col min="3076" max="3076" width="4.08984375" style="120" customWidth="1"/>
    <col min="3077" max="3077" width="7.36328125" style="120" customWidth="1"/>
    <col min="3078" max="3078" width="4.08984375" style="120" customWidth="1"/>
    <col min="3079" max="3079" width="8.7265625" style="120" customWidth="1"/>
    <col min="3080" max="3080" width="4.08984375" style="120" customWidth="1"/>
    <col min="3081" max="3081" width="7.36328125" style="120" customWidth="1"/>
    <col min="3082" max="3082" width="4.08984375" style="120" customWidth="1"/>
    <col min="3083" max="3083" width="8.7265625" style="120" customWidth="1"/>
    <col min="3084" max="3084" width="4.08984375" style="120" customWidth="1"/>
    <col min="3085" max="3085" width="7.36328125" style="120" customWidth="1"/>
    <col min="3086" max="3328" width="7.6328125" style="120"/>
    <col min="3329" max="3329" width="58.6328125" style="120" customWidth="1"/>
    <col min="3330" max="3330" width="4.08984375" style="120" customWidth="1"/>
    <col min="3331" max="3331" width="8.7265625" style="120" customWidth="1"/>
    <col min="3332" max="3332" width="4.08984375" style="120" customWidth="1"/>
    <col min="3333" max="3333" width="7.36328125" style="120" customWidth="1"/>
    <col min="3334" max="3334" width="4.08984375" style="120" customWidth="1"/>
    <col min="3335" max="3335" width="8.7265625" style="120" customWidth="1"/>
    <col min="3336" max="3336" width="4.08984375" style="120" customWidth="1"/>
    <col min="3337" max="3337" width="7.36328125" style="120" customWidth="1"/>
    <col min="3338" max="3338" width="4.08984375" style="120" customWidth="1"/>
    <col min="3339" max="3339" width="8.7265625" style="120" customWidth="1"/>
    <col min="3340" max="3340" width="4.08984375" style="120" customWidth="1"/>
    <col min="3341" max="3341" width="7.36328125" style="120" customWidth="1"/>
    <col min="3342" max="3584" width="7.6328125" style="120"/>
    <col min="3585" max="3585" width="58.6328125" style="120" customWidth="1"/>
    <col min="3586" max="3586" width="4.08984375" style="120" customWidth="1"/>
    <col min="3587" max="3587" width="8.7265625" style="120" customWidth="1"/>
    <col min="3588" max="3588" width="4.08984375" style="120" customWidth="1"/>
    <col min="3589" max="3589" width="7.36328125" style="120" customWidth="1"/>
    <col min="3590" max="3590" width="4.08984375" style="120" customWidth="1"/>
    <col min="3591" max="3591" width="8.7265625" style="120" customWidth="1"/>
    <col min="3592" max="3592" width="4.08984375" style="120" customWidth="1"/>
    <col min="3593" max="3593" width="7.36328125" style="120" customWidth="1"/>
    <col min="3594" max="3594" width="4.08984375" style="120" customWidth="1"/>
    <col min="3595" max="3595" width="8.7265625" style="120" customWidth="1"/>
    <col min="3596" max="3596" width="4.08984375" style="120" customWidth="1"/>
    <col min="3597" max="3597" width="7.36328125" style="120" customWidth="1"/>
    <col min="3598" max="3840" width="7.6328125" style="120"/>
    <col min="3841" max="3841" width="58.6328125" style="120" customWidth="1"/>
    <col min="3842" max="3842" width="4.08984375" style="120" customWidth="1"/>
    <col min="3843" max="3843" width="8.7265625" style="120" customWidth="1"/>
    <col min="3844" max="3844" width="4.08984375" style="120" customWidth="1"/>
    <col min="3845" max="3845" width="7.36328125" style="120" customWidth="1"/>
    <col min="3846" max="3846" width="4.08984375" style="120" customWidth="1"/>
    <col min="3847" max="3847" width="8.7265625" style="120" customWidth="1"/>
    <col min="3848" max="3848" width="4.08984375" style="120" customWidth="1"/>
    <col min="3849" max="3849" width="7.36328125" style="120" customWidth="1"/>
    <col min="3850" max="3850" width="4.08984375" style="120" customWidth="1"/>
    <col min="3851" max="3851" width="8.7265625" style="120" customWidth="1"/>
    <col min="3852" max="3852" width="4.08984375" style="120" customWidth="1"/>
    <col min="3853" max="3853" width="7.36328125" style="120" customWidth="1"/>
    <col min="3854" max="4096" width="7.6328125" style="120"/>
    <col min="4097" max="4097" width="58.6328125" style="120" customWidth="1"/>
    <col min="4098" max="4098" width="4.08984375" style="120" customWidth="1"/>
    <col min="4099" max="4099" width="8.7265625" style="120" customWidth="1"/>
    <col min="4100" max="4100" width="4.08984375" style="120" customWidth="1"/>
    <col min="4101" max="4101" width="7.36328125" style="120" customWidth="1"/>
    <col min="4102" max="4102" width="4.08984375" style="120" customWidth="1"/>
    <col min="4103" max="4103" width="8.7265625" style="120" customWidth="1"/>
    <col min="4104" max="4104" width="4.08984375" style="120" customWidth="1"/>
    <col min="4105" max="4105" width="7.36328125" style="120" customWidth="1"/>
    <col min="4106" max="4106" width="4.08984375" style="120" customWidth="1"/>
    <col min="4107" max="4107" width="8.7265625" style="120" customWidth="1"/>
    <col min="4108" max="4108" width="4.08984375" style="120" customWidth="1"/>
    <col min="4109" max="4109" width="7.36328125" style="120" customWidth="1"/>
    <col min="4110" max="4352" width="7.6328125" style="120"/>
    <col min="4353" max="4353" width="58.6328125" style="120" customWidth="1"/>
    <col min="4354" max="4354" width="4.08984375" style="120" customWidth="1"/>
    <col min="4355" max="4355" width="8.7265625" style="120" customWidth="1"/>
    <col min="4356" max="4356" width="4.08984375" style="120" customWidth="1"/>
    <col min="4357" max="4357" width="7.36328125" style="120" customWidth="1"/>
    <col min="4358" max="4358" width="4.08984375" style="120" customWidth="1"/>
    <col min="4359" max="4359" width="8.7265625" style="120" customWidth="1"/>
    <col min="4360" max="4360" width="4.08984375" style="120" customWidth="1"/>
    <col min="4361" max="4361" width="7.36328125" style="120" customWidth="1"/>
    <col min="4362" max="4362" width="4.08984375" style="120" customWidth="1"/>
    <col min="4363" max="4363" width="8.7265625" style="120" customWidth="1"/>
    <col min="4364" max="4364" width="4.08984375" style="120" customWidth="1"/>
    <col min="4365" max="4365" width="7.36328125" style="120" customWidth="1"/>
    <col min="4366" max="4608" width="7.6328125" style="120"/>
    <col min="4609" max="4609" width="58.6328125" style="120" customWidth="1"/>
    <col min="4610" max="4610" width="4.08984375" style="120" customWidth="1"/>
    <col min="4611" max="4611" width="8.7265625" style="120" customWidth="1"/>
    <col min="4612" max="4612" width="4.08984375" style="120" customWidth="1"/>
    <col min="4613" max="4613" width="7.36328125" style="120" customWidth="1"/>
    <col min="4614" max="4614" width="4.08984375" style="120" customWidth="1"/>
    <col min="4615" max="4615" width="8.7265625" style="120" customWidth="1"/>
    <col min="4616" max="4616" width="4.08984375" style="120" customWidth="1"/>
    <col min="4617" max="4617" width="7.36328125" style="120" customWidth="1"/>
    <col min="4618" max="4618" width="4.08984375" style="120" customWidth="1"/>
    <col min="4619" max="4619" width="8.7265625" style="120" customWidth="1"/>
    <col min="4620" max="4620" width="4.08984375" style="120" customWidth="1"/>
    <col min="4621" max="4621" width="7.36328125" style="120" customWidth="1"/>
    <col min="4622" max="4864" width="7.6328125" style="120"/>
    <col min="4865" max="4865" width="58.6328125" style="120" customWidth="1"/>
    <col min="4866" max="4866" width="4.08984375" style="120" customWidth="1"/>
    <col min="4867" max="4867" width="8.7265625" style="120" customWidth="1"/>
    <col min="4868" max="4868" width="4.08984375" style="120" customWidth="1"/>
    <col min="4869" max="4869" width="7.36328125" style="120" customWidth="1"/>
    <col min="4870" max="4870" width="4.08984375" style="120" customWidth="1"/>
    <col min="4871" max="4871" width="8.7265625" style="120" customWidth="1"/>
    <col min="4872" max="4872" width="4.08984375" style="120" customWidth="1"/>
    <col min="4873" max="4873" width="7.36328125" style="120" customWidth="1"/>
    <col min="4874" max="4874" width="4.08984375" style="120" customWidth="1"/>
    <col min="4875" max="4875" width="8.7265625" style="120" customWidth="1"/>
    <col min="4876" max="4876" width="4.08984375" style="120" customWidth="1"/>
    <col min="4877" max="4877" width="7.36328125" style="120" customWidth="1"/>
    <col min="4878" max="5120" width="7.6328125" style="120"/>
    <col min="5121" max="5121" width="58.6328125" style="120" customWidth="1"/>
    <col min="5122" max="5122" width="4.08984375" style="120" customWidth="1"/>
    <col min="5123" max="5123" width="8.7265625" style="120" customWidth="1"/>
    <col min="5124" max="5124" width="4.08984375" style="120" customWidth="1"/>
    <col min="5125" max="5125" width="7.36328125" style="120" customWidth="1"/>
    <col min="5126" max="5126" width="4.08984375" style="120" customWidth="1"/>
    <col min="5127" max="5127" width="8.7265625" style="120" customWidth="1"/>
    <col min="5128" max="5128" width="4.08984375" style="120" customWidth="1"/>
    <col min="5129" max="5129" width="7.36328125" style="120" customWidth="1"/>
    <col min="5130" max="5130" width="4.08984375" style="120" customWidth="1"/>
    <col min="5131" max="5131" width="8.7265625" style="120" customWidth="1"/>
    <col min="5132" max="5132" width="4.08984375" style="120" customWidth="1"/>
    <col min="5133" max="5133" width="7.36328125" style="120" customWidth="1"/>
    <col min="5134" max="5376" width="7.6328125" style="120"/>
    <col min="5377" max="5377" width="58.6328125" style="120" customWidth="1"/>
    <col min="5378" max="5378" width="4.08984375" style="120" customWidth="1"/>
    <col min="5379" max="5379" width="8.7265625" style="120" customWidth="1"/>
    <col min="5380" max="5380" width="4.08984375" style="120" customWidth="1"/>
    <col min="5381" max="5381" width="7.36328125" style="120" customWidth="1"/>
    <col min="5382" max="5382" width="4.08984375" style="120" customWidth="1"/>
    <col min="5383" max="5383" width="8.7265625" style="120" customWidth="1"/>
    <col min="5384" max="5384" width="4.08984375" style="120" customWidth="1"/>
    <col min="5385" max="5385" width="7.36328125" style="120" customWidth="1"/>
    <col min="5386" max="5386" width="4.08984375" style="120" customWidth="1"/>
    <col min="5387" max="5387" width="8.7265625" style="120" customWidth="1"/>
    <col min="5388" max="5388" width="4.08984375" style="120" customWidth="1"/>
    <col min="5389" max="5389" width="7.36328125" style="120" customWidth="1"/>
    <col min="5390" max="5632" width="7.6328125" style="120"/>
    <col min="5633" max="5633" width="58.6328125" style="120" customWidth="1"/>
    <col min="5634" max="5634" width="4.08984375" style="120" customWidth="1"/>
    <col min="5635" max="5635" width="8.7265625" style="120" customWidth="1"/>
    <col min="5636" max="5636" width="4.08984375" style="120" customWidth="1"/>
    <col min="5637" max="5637" width="7.36328125" style="120" customWidth="1"/>
    <col min="5638" max="5638" width="4.08984375" style="120" customWidth="1"/>
    <col min="5639" max="5639" width="8.7265625" style="120" customWidth="1"/>
    <col min="5640" max="5640" width="4.08984375" style="120" customWidth="1"/>
    <col min="5641" max="5641" width="7.36328125" style="120" customWidth="1"/>
    <col min="5642" max="5642" width="4.08984375" style="120" customWidth="1"/>
    <col min="5643" max="5643" width="8.7265625" style="120" customWidth="1"/>
    <col min="5644" max="5644" width="4.08984375" style="120" customWidth="1"/>
    <col min="5645" max="5645" width="7.36328125" style="120" customWidth="1"/>
    <col min="5646" max="5888" width="7.6328125" style="120"/>
    <col min="5889" max="5889" width="58.6328125" style="120" customWidth="1"/>
    <col min="5890" max="5890" width="4.08984375" style="120" customWidth="1"/>
    <col min="5891" max="5891" width="8.7265625" style="120" customWidth="1"/>
    <col min="5892" max="5892" width="4.08984375" style="120" customWidth="1"/>
    <col min="5893" max="5893" width="7.36328125" style="120" customWidth="1"/>
    <col min="5894" max="5894" width="4.08984375" style="120" customWidth="1"/>
    <col min="5895" max="5895" width="8.7265625" style="120" customWidth="1"/>
    <col min="5896" max="5896" width="4.08984375" style="120" customWidth="1"/>
    <col min="5897" max="5897" width="7.36328125" style="120" customWidth="1"/>
    <col min="5898" max="5898" width="4.08984375" style="120" customWidth="1"/>
    <col min="5899" max="5899" width="8.7265625" style="120" customWidth="1"/>
    <col min="5900" max="5900" width="4.08984375" style="120" customWidth="1"/>
    <col min="5901" max="5901" width="7.36328125" style="120" customWidth="1"/>
    <col min="5902" max="6144" width="7.6328125" style="120"/>
    <col min="6145" max="6145" width="58.6328125" style="120" customWidth="1"/>
    <col min="6146" max="6146" width="4.08984375" style="120" customWidth="1"/>
    <col min="6147" max="6147" width="8.7265625" style="120" customWidth="1"/>
    <col min="6148" max="6148" width="4.08984375" style="120" customWidth="1"/>
    <col min="6149" max="6149" width="7.36328125" style="120" customWidth="1"/>
    <col min="6150" max="6150" width="4.08984375" style="120" customWidth="1"/>
    <col min="6151" max="6151" width="8.7265625" style="120" customWidth="1"/>
    <col min="6152" max="6152" width="4.08984375" style="120" customWidth="1"/>
    <col min="6153" max="6153" width="7.36328125" style="120" customWidth="1"/>
    <col min="6154" max="6154" width="4.08984375" style="120" customWidth="1"/>
    <col min="6155" max="6155" width="8.7265625" style="120" customWidth="1"/>
    <col min="6156" max="6156" width="4.08984375" style="120" customWidth="1"/>
    <col min="6157" max="6157" width="7.36328125" style="120" customWidth="1"/>
    <col min="6158" max="6400" width="7.6328125" style="120"/>
    <col min="6401" max="6401" width="58.6328125" style="120" customWidth="1"/>
    <col min="6402" max="6402" width="4.08984375" style="120" customWidth="1"/>
    <col min="6403" max="6403" width="8.7265625" style="120" customWidth="1"/>
    <col min="6404" max="6404" width="4.08984375" style="120" customWidth="1"/>
    <col min="6405" max="6405" width="7.36328125" style="120" customWidth="1"/>
    <col min="6406" max="6406" width="4.08984375" style="120" customWidth="1"/>
    <col min="6407" max="6407" width="8.7265625" style="120" customWidth="1"/>
    <col min="6408" max="6408" width="4.08984375" style="120" customWidth="1"/>
    <col min="6409" max="6409" width="7.36328125" style="120" customWidth="1"/>
    <col min="6410" max="6410" width="4.08984375" style="120" customWidth="1"/>
    <col min="6411" max="6411" width="8.7265625" style="120" customWidth="1"/>
    <col min="6412" max="6412" width="4.08984375" style="120" customWidth="1"/>
    <col min="6413" max="6413" width="7.36328125" style="120" customWidth="1"/>
    <col min="6414" max="6656" width="7.6328125" style="120"/>
    <col min="6657" max="6657" width="58.6328125" style="120" customWidth="1"/>
    <col min="6658" max="6658" width="4.08984375" style="120" customWidth="1"/>
    <col min="6659" max="6659" width="8.7265625" style="120" customWidth="1"/>
    <col min="6660" max="6660" width="4.08984375" style="120" customWidth="1"/>
    <col min="6661" max="6661" width="7.36328125" style="120" customWidth="1"/>
    <col min="6662" max="6662" width="4.08984375" style="120" customWidth="1"/>
    <col min="6663" max="6663" width="8.7265625" style="120" customWidth="1"/>
    <col min="6664" max="6664" width="4.08984375" style="120" customWidth="1"/>
    <col min="6665" max="6665" width="7.36328125" style="120" customWidth="1"/>
    <col min="6666" max="6666" width="4.08984375" style="120" customWidth="1"/>
    <col min="6667" max="6667" width="8.7265625" style="120" customWidth="1"/>
    <col min="6668" max="6668" width="4.08984375" style="120" customWidth="1"/>
    <col min="6669" max="6669" width="7.36328125" style="120" customWidth="1"/>
    <col min="6670" max="6912" width="7.6328125" style="120"/>
    <col min="6913" max="6913" width="58.6328125" style="120" customWidth="1"/>
    <col min="6914" max="6914" width="4.08984375" style="120" customWidth="1"/>
    <col min="6915" max="6915" width="8.7265625" style="120" customWidth="1"/>
    <col min="6916" max="6916" width="4.08984375" style="120" customWidth="1"/>
    <col min="6917" max="6917" width="7.36328125" style="120" customWidth="1"/>
    <col min="6918" max="6918" width="4.08984375" style="120" customWidth="1"/>
    <col min="6919" max="6919" width="8.7265625" style="120" customWidth="1"/>
    <col min="6920" max="6920" width="4.08984375" style="120" customWidth="1"/>
    <col min="6921" max="6921" width="7.36328125" style="120" customWidth="1"/>
    <col min="6922" max="6922" width="4.08984375" style="120" customWidth="1"/>
    <col min="6923" max="6923" width="8.7265625" style="120" customWidth="1"/>
    <col min="6924" max="6924" width="4.08984375" style="120" customWidth="1"/>
    <col min="6925" max="6925" width="7.36328125" style="120" customWidth="1"/>
    <col min="6926" max="7168" width="7.6328125" style="120"/>
    <col min="7169" max="7169" width="58.6328125" style="120" customWidth="1"/>
    <col min="7170" max="7170" width="4.08984375" style="120" customWidth="1"/>
    <col min="7171" max="7171" width="8.7265625" style="120" customWidth="1"/>
    <col min="7172" max="7172" width="4.08984375" style="120" customWidth="1"/>
    <col min="7173" max="7173" width="7.36328125" style="120" customWidth="1"/>
    <col min="7174" max="7174" width="4.08984375" style="120" customWidth="1"/>
    <col min="7175" max="7175" width="8.7265625" style="120" customWidth="1"/>
    <col min="7176" max="7176" width="4.08984375" style="120" customWidth="1"/>
    <col min="7177" max="7177" width="7.36328125" style="120" customWidth="1"/>
    <col min="7178" max="7178" width="4.08984375" style="120" customWidth="1"/>
    <col min="7179" max="7179" width="8.7265625" style="120" customWidth="1"/>
    <col min="7180" max="7180" width="4.08984375" style="120" customWidth="1"/>
    <col min="7181" max="7181" width="7.36328125" style="120" customWidth="1"/>
    <col min="7182" max="7424" width="7.6328125" style="120"/>
    <col min="7425" max="7425" width="58.6328125" style="120" customWidth="1"/>
    <col min="7426" max="7426" width="4.08984375" style="120" customWidth="1"/>
    <col min="7427" max="7427" width="8.7265625" style="120" customWidth="1"/>
    <col min="7428" max="7428" width="4.08984375" style="120" customWidth="1"/>
    <col min="7429" max="7429" width="7.36328125" style="120" customWidth="1"/>
    <col min="7430" max="7430" width="4.08984375" style="120" customWidth="1"/>
    <col min="7431" max="7431" width="8.7265625" style="120" customWidth="1"/>
    <col min="7432" max="7432" width="4.08984375" style="120" customWidth="1"/>
    <col min="7433" max="7433" width="7.36328125" style="120" customWidth="1"/>
    <col min="7434" max="7434" width="4.08984375" style="120" customWidth="1"/>
    <col min="7435" max="7435" width="8.7265625" style="120" customWidth="1"/>
    <col min="7436" max="7436" width="4.08984375" style="120" customWidth="1"/>
    <col min="7437" max="7437" width="7.36328125" style="120" customWidth="1"/>
    <col min="7438" max="7680" width="7.6328125" style="120"/>
    <col min="7681" max="7681" width="58.6328125" style="120" customWidth="1"/>
    <col min="7682" max="7682" width="4.08984375" style="120" customWidth="1"/>
    <col min="7683" max="7683" width="8.7265625" style="120" customWidth="1"/>
    <col min="7684" max="7684" width="4.08984375" style="120" customWidth="1"/>
    <col min="7685" max="7685" width="7.36328125" style="120" customWidth="1"/>
    <col min="7686" max="7686" width="4.08984375" style="120" customWidth="1"/>
    <col min="7687" max="7687" width="8.7265625" style="120" customWidth="1"/>
    <col min="7688" max="7688" width="4.08984375" style="120" customWidth="1"/>
    <col min="7689" max="7689" width="7.36328125" style="120" customWidth="1"/>
    <col min="7690" max="7690" width="4.08984375" style="120" customWidth="1"/>
    <col min="7691" max="7691" width="8.7265625" style="120" customWidth="1"/>
    <col min="7692" max="7692" width="4.08984375" style="120" customWidth="1"/>
    <col min="7693" max="7693" width="7.36328125" style="120" customWidth="1"/>
    <col min="7694" max="7936" width="7.6328125" style="120"/>
    <col min="7937" max="7937" width="58.6328125" style="120" customWidth="1"/>
    <col min="7938" max="7938" width="4.08984375" style="120" customWidth="1"/>
    <col min="7939" max="7939" width="8.7265625" style="120" customWidth="1"/>
    <col min="7940" max="7940" width="4.08984375" style="120" customWidth="1"/>
    <col min="7941" max="7941" width="7.36328125" style="120" customWidth="1"/>
    <col min="7942" max="7942" width="4.08984375" style="120" customWidth="1"/>
    <col min="7943" max="7943" width="8.7265625" style="120" customWidth="1"/>
    <col min="7944" max="7944" width="4.08984375" style="120" customWidth="1"/>
    <col min="7945" max="7945" width="7.36328125" style="120" customWidth="1"/>
    <col min="7946" max="7946" width="4.08984375" style="120" customWidth="1"/>
    <col min="7947" max="7947" width="8.7265625" style="120" customWidth="1"/>
    <col min="7948" max="7948" width="4.08984375" style="120" customWidth="1"/>
    <col min="7949" max="7949" width="7.36328125" style="120" customWidth="1"/>
    <col min="7950" max="8192" width="7.6328125" style="120"/>
    <col min="8193" max="8193" width="58.6328125" style="120" customWidth="1"/>
    <col min="8194" max="8194" width="4.08984375" style="120" customWidth="1"/>
    <col min="8195" max="8195" width="8.7265625" style="120" customWidth="1"/>
    <col min="8196" max="8196" width="4.08984375" style="120" customWidth="1"/>
    <col min="8197" max="8197" width="7.36328125" style="120" customWidth="1"/>
    <col min="8198" max="8198" width="4.08984375" style="120" customWidth="1"/>
    <col min="8199" max="8199" width="8.7265625" style="120" customWidth="1"/>
    <col min="8200" max="8200" width="4.08984375" style="120" customWidth="1"/>
    <col min="8201" max="8201" width="7.36328125" style="120" customWidth="1"/>
    <col min="8202" max="8202" width="4.08984375" style="120" customWidth="1"/>
    <col min="8203" max="8203" width="8.7265625" style="120" customWidth="1"/>
    <col min="8204" max="8204" width="4.08984375" style="120" customWidth="1"/>
    <col min="8205" max="8205" width="7.36328125" style="120" customWidth="1"/>
    <col min="8206" max="8448" width="7.6328125" style="120"/>
    <col min="8449" max="8449" width="58.6328125" style="120" customWidth="1"/>
    <col min="8450" max="8450" width="4.08984375" style="120" customWidth="1"/>
    <col min="8451" max="8451" width="8.7265625" style="120" customWidth="1"/>
    <col min="8452" max="8452" width="4.08984375" style="120" customWidth="1"/>
    <col min="8453" max="8453" width="7.36328125" style="120" customWidth="1"/>
    <col min="8454" max="8454" width="4.08984375" style="120" customWidth="1"/>
    <col min="8455" max="8455" width="8.7265625" style="120" customWidth="1"/>
    <col min="8456" max="8456" width="4.08984375" style="120" customWidth="1"/>
    <col min="8457" max="8457" width="7.36328125" style="120" customWidth="1"/>
    <col min="8458" max="8458" width="4.08984375" style="120" customWidth="1"/>
    <col min="8459" max="8459" width="8.7265625" style="120" customWidth="1"/>
    <col min="8460" max="8460" width="4.08984375" style="120" customWidth="1"/>
    <col min="8461" max="8461" width="7.36328125" style="120" customWidth="1"/>
    <col min="8462" max="8704" width="7.6328125" style="120"/>
    <col min="8705" max="8705" width="58.6328125" style="120" customWidth="1"/>
    <col min="8706" max="8706" width="4.08984375" style="120" customWidth="1"/>
    <col min="8707" max="8707" width="8.7265625" style="120" customWidth="1"/>
    <col min="8708" max="8708" width="4.08984375" style="120" customWidth="1"/>
    <col min="8709" max="8709" width="7.36328125" style="120" customWidth="1"/>
    <col min="8710" max="8710" width="4.08984375" style="120" customWidth="1"/>
    <col min="8711" max="8711" width="8.7265625" style="120" customWidth="1"/>
    <col min="8712" max="8712" width="4.08984375" style="120" customWidth="1"/>
    <col min="8713" max="8713" width="7.36328125" style="120" customWidth="1"/>
    <col min="8714" max="8714" width="4.08984375" style="120" customWidth="1"/>
    <col min="8715" max="8715" width="8.7265625" style="120" customWidth="1"/>
    <col min="8716" max="8716" width="4.08984375" style="120" customWidth="1"/>
    <col min="8717" max="8717" width="7.36328125" style="120" customWidth="1"/>
    <col min="8718" max="8960" width="7.6328125" style="120"/>
    <col min="8961" max="8961" width="58.6328125" style="120" customWidth="1"/>
    <col min="8962" max="8962" width="4.08984375" style="120" customWidth="1"/>
    <col min="8963" max="8963" width="8.7265625" style="120" customWidth="1"/>
    <col min="8964" max="8964" width="4.08984375" style="120" customWidth="1"/>
    <col min="8965" max="8965" width="7.36328125" style="120" customWidth="1"/>
    <col min="8966" max="8966" width="4.08984375" style="120" customWidth="1"/>
    <col min="8967" max="8967" width="8.7265625" style="120" customWidth="1"/>
    <col min="8968" max="8968" width="4.08984375" style="120" customWidth="1"/>
    <col min="8969" max="8969" width="7.36328125" style="120" customWidth="1"/>
    <col min="8970" max="8970" width="4.08984375" style="120" customWidth="1"/>
    <col min="8971" max="8971" width="8.7265625" style="120" customWidth="1"/>
    <col min="8972" max="8972" width="4.08984375" style="120" customWidth="1"/>
    <col min="8973" max="8973" width="7.36328125" style="120" customWidth="1"/>
    <col min="8974" max="9216" width="7.6328125" style="120"/>
    <col min="9217" max="9217" width="58.6328125" style="120" customWidth="1"/>
    <col min="9218" max="9218" width="4.08984375" style="120" customWidth="1"/>
    <col min="9219" max="9219" width="8.7265625" style="120" customWidth="1"/>
    <col min="9220" max="9220" width="4.08984375" style="120" customWidth="1"/>
    <col min="9221" max="9221" width="7.36328125" style="120" customWidth="1"/>
    <col min="9222" max="9222" width="4.08984375" style="120" customWidth="1"/>
    <col min="9223" max="9223" width="8.7265625" style="120" customWidth="1"/>
    <col min="9224" max="9224" width="4.08984375" style="120" customWidth="1"/>
    <col min="9225" max="9225" width="7.36328125" style="120" customWidth="1"/>
    <col min="9226" max="9226" width="4.08984375" style="120" customWidth="1"/>
    <col min="9227" max="9227" width="8.7265625" style="120" customWidth="1"/>
    <col min="9228" max="9228" width="4.08984375" style="120" customWidth="1"/>
    <col min="9229" max="9229" width="7.36328125" style="120" customWidth="1"/>
    <col min="9230" max="9472" width="7.6328125" style="120"/>
    <col min="9473" max="9473" width="58.6328125" style="120" customWidth="1"/>
    <col min="9474" max="9474" width="4.08984375" style="120" customWidth="1"/>
    <col min="9475" max="9475" width="8.7265625" style="120" customWidth="1"/>
    <col min="9476" max="9476" width="4.08984375" style="120" customWidth="1"/>
    <col min="9477" max="9477" width="7.36328125" style="120" customWidth="1"/>
    <col min="9478" max="9478" width="4.08984375" style="120" customWidth="1"/>
    <col min="9479" max="9479" width="8.7265625" style="120" customWidth="1"/>
    <col min="9480" max="9480" width="4.08984375" style="120" customWidth="1"/>
    <col min="9481" max="9481" width="7.36328125" style="120" customWidth="1"/>
    <col min="9482" max="9482" width="4.08984375" style="120" customWidth="1"/>
    <col min="9483" max="9483" width="8.7265625" style="120" customWidth="1"/>
    <col min="9484" max="9484" width="4.08984375" style="120" customWidth="1"/>
    <col min="9485" max="9485" width="7.36328125" style="120" customWidth="1"/>
    <col min="9486" max="9728" width="7.6328125" style="120"/>
    <col min="9729" max="9729" width="58.6328125" style="120" customWidth="1"/>
    <col min="9730" max="9730" width="4.08984375" style="120" customWidth="1"/>
    <col min="9731" max="9731" width="8.7265625" style="120" customWidth="1"/>
    <col min="9732" max="9732" width="4.08984375" style="120" customWidth="1"/>
    <col min="9733" max="9733" width="7.36328125" style="120" customWidth="1"/>
    <col min="9734" max="9734" width="4.08984375" style="120" customWidth="1"/>
    <col min="9735" max="9735" width="8.7265625" style="120" customWidth="1"/>
    <col min="9736" max="9736" width="4.08984375" style="120" customWidth="1"/>
    <col min="9737" max="9737" width="7.36328125" style="120" customWidth="1"/>
    <col min="9738" max="9738" width="4.08984375" style="120" customWidth="1"/>
    <col min="9739" max="9739" width="8.7265625" style="120" customWidth="1"/>
    <col min="9740" max="9740" width="4.08984375" style="120" customWidth="1"/>
    <col min="9741" max="9741" width="7.36328125" style="120" customWidth="1"/>
    <col min="9742" max="9984" width="7.6328125" style="120"/>
    <col min="9985" max="9985" width="58.6328125" style="120" customWidth="1"/>
    <col min="9986" max="9986" width="4.08984375" style="120" customWidth="1"/>
    <col min="9987" max="9987" width="8.7265625" style="120" customWidth="1"/>
    <col min="9988" max="9988" width="4.08984375" style="120" customWidth="1"/>
    <col min="9989" max="9989" width="7.36328125" style="120" customWidth="1"/>
    <col min="9990" max="9990" width="4.08984375" style="120" customWidth="1"/>
    <col min="9991" max="9991" width="8.7265625" style="120" customWidth="1"/>
    <col min="9992" max="9992" width="4.08984375" style="120" customWidth="1"/>
    <col min="9993" max="9993" width="7.36328125" style="120" customWidth="1"/>
    <col min="9994" max="9994" width="4.08984375" style="120" customWidth="1"/>
    <col min="9995" max="9995" width="8.7265625" style="120" customWidth="1"/>
    <col min="9996" max="9996" width="4.08984375" style="120" customWidth="1"/>
    <col min="9997" max="9997" width="7.36328125" style="120" customWidth="1"/>
    <col min="9998" max="10240" width="7.6328125" style="120"/>
    <col min="10241" max="10241" width="58.6328125" style="120" customWidth="1"/>
    <col min="10242" max="10242" width="4.08984375" style="120" customWidth="1"/>
    <col min="10243" max="10243" width="8.7265625" style="120" customWidth="1"/>
    <col min="10244" max="10244" width="4.08984375" style="120" customWidth="1"/>
    <col min="10245" max="10245" width="7.36328125" style="120" customWidth="1"/>
    <col min="10246" max="10246" width="4.08984375" style="120" customWidth="1"/>
    <col min="10247" max="10247" width="8.7265625" style="120" customWidth="1"/>
    <col min="10248" max="10248" width="4.08984375" style="120" customWidth="1"/>
    <col min="10249" max="10249" width="7.36328125" style="120" customWidth="1"/>
    <col min="10250" max="10250" width="4.08984375" style="120" customWidth="1"/>
    <col min="10251" max="10251" width="8.7265625" style="120" customWidth="1"/>
    <col min="10252" max="10252" width="4.08984375" style="120" customWidth="1"/>
    <col min="10253" max="10253" width="7.36328125" style="120" customWidth="1"/>
    <col min="10254" max="10496" width="7.6328125" style="120"/>
    <col min="10497" max="10497" width="58.6328125" style="120" customWidth="1"/>
    <col min="10498" max="10498" width="4.08984375" style="120" customWidth="1"/>
    <col min="10499" max="10499" width="8.7265625" style="120" customWidth="1"/>
    <col min="10500" max="10500" width="4.08984375" style="120" customWidth="1"/>
    <col min="10501" max="10501" width="7.36328125" style="120" customWidth="1"/>
    <col min="10502" max="10502" width="4.08984375" style="120" customWidth="1"/>
    <col min="10503" max="10503" width="8.7265625" style="120" customWidth="1"/>
    <col min="10504" max="10504" width="4.08984375" style="120" customWidth="1"/>
    <col min="10505" max="10505" width="7.36328125" style="120" customWidth="1"/>
    <col min="10506" max="10506" width="4.08984375" style="120" customWidth="1"/>
    <col min="10507" max="10507" width="8.7265625" style="120" customWidth="1"/>
    <col min="10508" max="10508" width="4.08984375" style="120" customWidth="1"/>
    <col min="10509" max="10509" width="7.36328125" style="120" customWidth="1"/>
    <col min="10510" max="10752" width="7.6328125" style="120"/>
    <col min="10753" max="10753" width="58.6328125" style="120" customWidth="1"/>
    <col min="10754" max="10754" width="4.08984375" style="120" customWidth="1"/>
    <col min="10755" max="10755" width="8.7265625" style="120" customWidth="1"/>
    <col min="10756" max="10756" width="4.08984375" style="120" customWidth="1"/>
    <col min="10757" max="10757" width="7.36328125" style="120" customWidth="1"/>
    <col min="10758" max="10758" width="4.08984375" style="120" customWidth="1"/>
    <col min="10759" max="10759" width="8.7265625" style="120" customWidth="1"/>
    <col min="10760" max="10760" width="4.08984375" style="120" customWidth="1"/>
    <col min="10761" max="10761" width="7.36328125" style="120" customWidth="1"/>
    <col min="10762" max="10762" width="4.08984375" style="120" customWidth="1"/>
    <col min="10763" max="10763" width="8.7265625" style="120" customWidth="1"/>
    <col min="10764" max="10764" width="4.08984375" style="120" customWidth="1"/>
    <col min="10765" max="10765" width="7.36328125" style="120" customWidth="1"/>
    <col min="10766" max="11008" width="7.6328125" style="120"/>
    <col min="11009" max="11009" width="58.6328125" style="120" customWidth="1"/>
    <col min="11010" max="11010" width="4.08984375" style="120" customWidth="1"/>
    <col min="11011" max="11011" width="8.7265625" style="120" customWidth="1"/>
    <col min="11012" max="11012" width="4.08984375" style="120" customWidth="1"/>
    <col min="11013" max="11013" width="7.36328125" style="120" customWidth="1"/>
    <col min="11014" max="11014" width="4.08984375" style="120" customWidth="1"/>
    <col min="11015" max="11015" width="8.7265625" style="120" customWidth="1"/>
    <col min="11016" max="11016" width="4.08984375" style="120" customWidth="1"/>
    <col min="11017" max="11017" width="7.36328125" style="120" customWidth="1"/>
    <col min="11018" max="11018" width="4.08984375" style="120" customWidth="1"/>
    <col min="11019" max="11019" width="8.7265625" style="120" customWidth="1"/>
    <col min="11020" max="11020" width="4.08984375" style="120" customWidth="1"/>
    <col min="11021" max="11021" width="7.36328125" style="120" customWidth="1"/>
    <col min="11022" max="11264" width="7.6328125" style="120"/>
    <col min="11265" max="11265" width="58.6328125" style="120" customWidth="1"/>
    <col min="11266" max="11266" width="4.08984375" style="120" customWidth="1"/>
    <col min="11267" max="11267" width="8.7265625" style="120" customWidth="1"/>
    <col min="11268" max="11268" width="4.08984375" style="120" customWidth="1"/>
    <col min="11269" max="11269" width="7.36328125" style="120" customWidth="1"/>
    <col min="11270" max="11270" width="4.08984375" style="120" customWidth="1"/>
    <col min="11271" max="11271" width="8.7265625" style="120" customWidth="1"/>
    <col min="11272" max="11272" width="4.08984375" style="120" customWidth="1"/>
    <col min="11273" max="11273" width="7.36328125" style="120" customWidth="1"/>
    <col min="11274" max="11274" width="4.08984375" style="120" customWidth="1"/>
    <col min="11275" max="11275" width="8.7265625" style="120" customWidth="1"/>
    <col min="11276" max="11276" width="4.08984375" style="120" customWidth="1"/>
    <col min="11277" max="11277" width="7.36328125" style="120" customWidth="1"/>
    <col min="11278" max="11520" width="7.6328125" style="120"/>
    <col min="11521" max="11521" width="58.6328125" style="120" customWidth="1"/>
    <col min="11522" max="11522" width="4.08984375" style="120" customWidth="1"/>
    <col min="11523" max="11523" width="8.7265625" style="120" customWidth="1"/>
    <col min="11524" max="11524" width="4.08984375" style="120" customWidth="1"/>
    <col min="11525" max="11525" width="7.36328125" style="120" customWidth="1"/>
    <col min="11526" max="11526" width="4.08984375" style="120" customWidth="1"/>
    <col min="11527" max="11527" width="8.7265625" style="120" customWidth="1"/>
    <col min="11528" max="11528" width="4.08984375" style="120" customWidth="1"/>
    <col min="11529" max="11529" width="7.36328125" style="120" customWidth="1"/>
    <col min="11530" max="11530" width="4.08984375" style="120" customWidth="1"/>
    <col min="11531" max="11531" width="8.7265625" style="120" customWidth="1"/>
    <col min="11532" max="11532" width="4.08984375" style="120" customWidth="1"/>
    <col min="11533" max="11533" width="7.36328125" style="120" customWidth="1"/>
    <col min="11534" max="11776" width="7.6328125" style="120"/>
    <col min="11777" max="11777" width="58.6328125" style="120" customWidth="1"/>
    <col min="11778" max="11778" width="4.08984375" style="120" customWidth="1"/>
    <col min="11779" max="11779" width="8.7265625" style="120" customWidth="1"/>
    <col min="11780" max="11780" width="4.08984375" style="120" customWidth="1"/>
    <col min="11781" max="11781" width="7.36328125" style="120" customWidth="1"/>
    <col min="11782" max="11782" width="4.08984375" style="120" customWidth="1"/>
    <col min="11783" max="11783" width="8.7265625" style="120" customWidth="1"/>
    <col min="11784" max="11784" width="4.08984375" style="120" customWidth="1"/>
    <col min="11785" max="11785" width="7.36328125" style="120" customWidth="1"/>
    <col min="11786" max="11786" width="4.08984375" style="120" customWidth="1"/>
    <col min="11787" max="11787" width="8.7265625" style="120" customWidth="1"/>
    <col min="11788" max="11788" width="4.08984375" style="120" customWidth="1"/>
    <col min="11789" max="11789" width="7.36328125" style="120" customWidth="1"/>
    <col min="11790" max="12032" width="7.6328125" style="120"/>
    <col min="12033" max="12033" width="58.6328125" style="120" customWidth="1"/>
    <col min="12034" max="12034" width="4.08984375" style="120" customWidth="1"/>
    <col min="12035" max="12035" width="8.7265625" style="120" customWidth="1"/>
    <col min="12036" max="12036" width="4.08984375" style="120" customWidth="1"/>
    <col min="12037" max="12037" width="7.36328125" style="120" customWidth="1"/>
    <col min="12038" max="12038" width="4.08984375" style="120" customWidth="1"/>
    <col min="12039" max="12039" width="8.7265625" style="120" customWidth="1"/>
    <col min="12040" max="12040" width="4.08984375" style="120" customWidth="1"/>
    <col min="12041" max="12041" width="7.36328125" style="120" customWidth="1"/>
    <col min="12042" max="12042" width="4.08984375" style="120" customWidth="1"/>
    <col min="12043" max="12043" width="8.7265625" style="120" customWidth="1"/>
    <col min="12044" max="12044" width="4.08984375" style="120" customWidth="1"/>
    <col min="12045" max="12045" width="7.36328125" style="120" customWidth="1"/>
    <col min="12046" max="12288" width="7.6328125" style="120"/>
    <col min="12289" max="12289" width="58.6328125" style="120" customWidth="1"/>
    <col min="12290" max="12290" width="4.08984375" style="120" customWidth="1"/>
    <col min="12291" max="12291" width="8.7265625" style="120" customWidth="1"/>
    <col min="12292" max="12292" width="4.08984375" style="120" customWidth="1"/>
    <col min="12293" max="12293" width="7.36328125" style="120" customWidth="1"/>
    <col min="12294" max="12294" width="4.08984375" style="120" customWidth="1"/>
    <col min="12295" max="12295" width="8.7265625" style="120" customWidth="1"/>
    <col min="12296" max="12296" width="4.08984375" style="120" customWidth="1"/>
    <col min="12297" max="12297" width="7.36328125" style="120" customWidth="1"/>
    <col min="12298" max="12298" width="4.08984375" style="120" customWidth="1"/>
    <col min="12299" max="12299" width="8.7265625" style="120" customWidth="1"/>
    <col min="12300" max="12300" width="4.08984375" style="120" customWidth="1"/>
    <col min="12301" max="12301" width="7.36328125" style="120" customWidth="1"/>
    <col min="12302" max="12544" width="7.6328125" style="120"/>
    <col min="12545" max="12545" width="58.6328125" style="120" customWidth="1"/>
    <col min="12546" max="12546" width="4.08984375" style="120" customWidth="1"/>
    <col min="12547" max="12547" width="8.7265625" style="120" customWidth="1"/>
    <col min="12548" max="12548" width="4.08984375" style="120" customWidth="1"/>
    <col min="12549" max="12549" width="7.36328125" style="120" customWidth="1"/>
    <col min="12550" max="12550" width="4.08984375" style="120" customWidth="1"/>
    <col min="12551" max="12551" width="8.7265625" style="120" customWidth="1"/>
    <col min="12552" max="12552" width="4.08984375" style="120" customWidth="1"/>
    <col min="12553" max="12553" width="7.36328125" style="120" customWidth="1"/>
    <col min="12554" max="12554" width="4.08984375" style="120" customWidth="1"/>
    <col min="12555" max="12555" width="8.7265625" style="120" customWidth="1"/>
    <col min="12556" max="12556" width="4.08984375" style="120" customWidth="1"/>
    <col min="12557" max="12557" width="7.36328125" style="120" customWidth="1"/>
    <col min="12558" max="12800" width="7.6328125" style="120"/>
    <col min="12801" max="12801" width="58.6328125" style="120" customWidth="1"/>
    <col min="12802" max="12802" width="4.08984375" style="120" customWidth="1"/>
    <col min="12803" max="12803" width="8.7265625" style="120" customWidth="1"/>
    <col min="12804" max="12804" width="4.08984375" style="120" customWidth="1"/>
    <col min="12805" max="12805" width="7.36328125" style="120" customWidth="1"/>
    <col min="12806" max="12806" width="4.08984375" style="120" customWidth="1"/>
    <col min="12807" max="12807" width="8.7265625" style="120" customWidth="1"/>
    <col min="12808" max="12808" width="4.08984375" style="120" customWidth="1"/>
    <col min="12809" max="12809" width="7.36328125" style="120" customWidth="1"/>
    <col min="12810" max="12810" width="4.08984375" style="120" customWidth="1"/>
    <col min="12811" max="12811" width="8.7265625" style="120" customWidth="1"/>
    <col min="12812" max="12812" width="4.08984375" style="120" customWidth="1"/>
    <col min="12813" max="12813" width="7.36328125" style="120" customWidth="1"/>
    <col min="12814" max="13056" width="7.6328125" style="120"/>
    <col min="13057" max="13057" width="58.6328125" style="120" customWidth="1"/>
    <col min="13058" max="13058" width="4.08984375" style="120" customWidth="1"/>
    <col min="13059" max="13059" width="8.7265625" style="120" customWidth="1"/>
    <col min="13060" max="13060" width="4.08984375" style="120" customWidth="1"/>
    <col min="13061" max="13061" width="7.36328125" style="120" customWidth="1"/>
    <col min="13062" max="13062" width="4.08984375" style="120" customWidth="1"/>
    <col min="13063" max="13063" width="8.7265625" style="120" customWidth="1"/>
    <col min="13064" max="13064" width="4.08984375" style="120" customWidth="1"/>
    <col min="13065" max="13065" width="7.36328125" style="120" customWidth="1"/>
    <col min="13066" max="13066" width="4.08984375" style="120" customWidth="1"/>
    <col min="13067" max="13067" width="8.7265625" style="120" customWidth="1"/>
    <col min="13068" max="13068" width="4.08984375" style="120" customWidth="1"/>
    <col min="13069" max="13069" width="7.36328125" style="120" customWidth="1"/>
    <col min="13070" max="13312" width="7.6328125" style="120"/>
    <col min="13313" max="13313" width="58.6328125" style="120" customWidth="1"/>
    <col min="13314" max="13314" width="4.08984375" style="120" customWidth="1"/>
    <col min="13315" max="13315" width="8.7265625" style="120" customWidth="1"/>
    <col min="13316" max="13316" width="4.08984375" style="120" customWidth="1"/>
    <col min="13317" max="13317" width="7.36328125" style="120" customWidth="1"/>
    <col min="13318" max="13318" width="4.08984375" style="120" customWidth="1"/>
    <col min="13319" max="13319" width="8.7265625" style="120" customWidth="1"/>
    <col min="13320" max="13320" width="4.08984375" style="120" customWidth="1"/>
    <col min="13321" max="13321" width="7.36328125" style="120" customWidth="1"/>
    <col min="13322" max="13322" width="4.08984375" style="120" customWidth="1"/>
    <col min="13323" max="13323" width="8.7265625" style="120" customWidth="1"/>
    <col min="13324" max="13324" width="4.08984375" style="120" customWidth="1"/>
    <col min="13325" max="13325" width="7.36328125" style="120" customWidth="1"/>
    <col min="13326" max="13568" width="7.6328125" style="120"/>
    <col min="13569" max="13569" width="58.6328125" style="120" customWidth="1"/>
    <col min="13570" max="13570" width="4.08984375" style="120" customWidth="1"/>
    <col min="13571" max="13571" width="8.7265625" style="120" customWidth="1"/>
    <col min="13572" max="13572" width="4.08984375" style="120" customWidth="1"/>
    <col min="13573" max="13573" width="7.36328125" style="120" customWidth="1"/>
    <col min="13574" max="13574" width="4.08984375" style="120" customWidth="1"/>
    <col min="13575" max="13575" width="8.7265625" style="120" customWidth="1"/>
    <col min="13576" max="13576" width="4.08984375" style="120" customWidth="1"/>
    <col min="13577" max="13577" width="7.36328125" style="120" customWidth="1"/>
    <col min="13578" max="13578" width="4.08984375" style="120" customWidth="1"/>
    <col min="13579" max="13579" width="8.7265625" style="120" customWidth="1"/>
    <col min="13580" max="13580" width="4.08984375" style="120" customWidth="1"/>
    <col min="13581" max="13581" width="7.36328125" style="120" customWidth="1"/>
    <col min="13582" max="13824" width="7.6328125" style="120"/>
    <col min="13825" max="13825" width="58.6328125" style="120" customWidth="1"/>
    <col min="13826" max="13826" width="4.08984375" style="120" customWidth="1"/>
    <col min="13827" max="13827" width="8.7265625" style="120" customWidth="1"/>
    <col min="13828" max="13828" width="4.08984375" style="120" customWidth="1"/>
    <col min="13829" max="13829" width="7.36328125" style="120" customWidth="1"/>
    <col min="13830" max="13830" width="4.08984375" style="120" customWidth="1"/>
    <col min="13831" max="13831" width="8.7265625" style="120" customWidth="1"/>
    <col min="13832" max="13832" width="4.08984375" style="120" customWidth="1"/>
    <col min="13833" max="13833" width="7.36328125" style="120" customWidth="1"/>
    <col min="13834" max="13834" width="4.08984375" style="120" customWidth="1"/>
    <col min="13835" max="13835" width="8.7265625" style="120" customWidth="1"/>
    <col min="13836" max="13836" width="4.08984375" style="120" customWidth="1"/>
    <col min="13837" max="13837" width="7.36328125" style="120" customWidth="1"/>
    <col min="13838" max="14080" width="7.6328125" style="120"/>
    <col min="14081" max="14081" width="58.6328125" style="120" customWidth="1"/>
    <col min="14082" max="14082" width="4.08984375" style="120" customWidth="1"/>
    <col min="14083" max="14083" width="8.7265625" style="120" customWidth="1"/>
    <col min="14084" max="14084" width="4.08984375" style="120" customWidth="1"/>
    <col min="14085" max="14085" width="7.36328125" style="120" customWidth="1"/>
    <col min="14086" max="14086" width="4.08984375" style="120" customWidth="1"/>
    <col min="14087" max="14087" width="8.7265625" style="120" customWidth="1"/>
    <col min="14088" max="14088" width="4.08984375" style="120" customWidth="1"/>
    <col min="14089" max="14089" width="7.36328125" style="120" customWidth="1"/>
    <col min="14090" max="14090" width="4.08984375" style="120" customWidth="1"/>
    <col min="14091" max="14091" width="8.7265625" style="120" customWidth="1"/>
    <col min="14092" max="14092" width="4.08984375" style="120" customWidth="1"/>
    <col min="14093" max="14093" width="7.36328125" style="120" customWidth="1"/>
    <col min="14094" max="14336" width="7.6328125" style="120"/>
    <col min="14337" max="14337" width="58.6328125" style="120" customWidth="1"/>
    <col min="14338" max="14338" width="4.08984375" style="120" customWidth="1"/>
    <col min="14339" max="14339" width="8.7265625" style="120" customWidth="1"/>
    <col min="14340" max="14340" width="4.08984375" style="120" customWidth="1"/>
    <col min="14341" max="14341" width="7.36328125" style="120" customWidth="1"/>
    <col min="14342" max="14342" width="4.08984375" style="120" customWidth="1"/>
    <col min="14343" max="14343" width="8.7265625" style="120" customWidth="1"/>
    <col min="14344" max="14344" width="4.08984375" style="120" customWidth="1"/>
    <col min="14345" max="14345" width="7.36328125" style="120" customWidth="1"/>
    <col min="14346" max="14346" width="4.08984375" style="120" customWidth="1"/>
    <col min="14347" max="14347" width="8.7265625" style="120" customWidth="1"/>
    <col min="14348" max="14348" width="4.08984375" style="120" customWidth="1"/>
    <col min="14349" max="14349" width="7.36328125" style="120" customWidth="1"/>
    <col min="14350" max="14592" width="7.6328125" style="120"/>
    <col min="14593" max="14593" width="58.6328125" style="120" customWidth="1"/>
    <col min="14594" max="14594" width="4.08984375" style="120" customWidth="1"/>
    <col min="14595" max="14595" width="8.7265625" style="120" customWidth="1"/>
    <col min="14596" max="14596" width="4.08984375" style="120" customWidth="1"/>
    <col min="14597" max="14597" width="7.36328125" style="120" customWidth="1"/>
    <col min="14598" max="14598" width="4.08984375" style="120" customWidth="1"/>
    <col min="14599" max="14599" width="8.7265625" style="120" customWidth="1"/>
    <col min="14600" max="14600" width="4.08984375" style="120" customWidth="1"/>
    <col min="14601" max="14601" width="7.36328125" style="120" customWidth="1"/>
    <col min="14602" max="14602" width="4.08984375" style="120" customWidth="1"/>
    <col min="14603" max="14603" width="8.7265625" style="120" customWidth="1"/>
    <col min="14604" max="14604" width="4.08984375" style="120" customWidth="1"/>
    <col min="14605" max="14605" width="7.36328125" style="120" customWidth="1"/>
    <col min="14606" max="14848" width="7.6328125" style="120"/>
    <col min="14849" max="14849" width="58.6328125" style="120" customWidth="1"/>
    <col min="14850" max="14850" width="4.08984375" style="120" customWidth="1"/>
    <col min="14851" max="14851" width="8.7265625" style="120" customWidth="1"/>
    <col min="14852" max="14852" width="4.08984375" style="120" customWidth="1"/>
    <col min="14853" max="14853" width="7.36328125" style="120" customWidth="1"/>
    <col min="14854" max="14854" width="4.08984375" style="120" customWidth="1"/>
    <col min="14855" max="14855" width="8.7265625" style="120" customWidth="1"/>
    <col min="14856" max="14856" width="4.08984375" style="120" customWidth="1"/>
    <col min="14857" max="14857" width="7.36328125" style="120" customWidth="1"/>
    <col min="14858" max="14858" width="4.08984375" style="120" customWidth="1"/>
    <col min="14859" max="14859" width="8.7265625" style="120" customWidth="1"/>
    <col min="14860" max="14860" width="4.08984375" style="120" customWidth="1"/>
    <col min="14861" max="14861" width="7.36328125" style="120" customWidth="1"/>
    <col min="14862" max="15104" width="7.6328125" style="120"/>
    <col min="15105" max="15105" width="58.6328125" style="120" customWidth="1"/>
    <col min="15106" max="15106" width="4.08984375" style="120" customWidth="1"/>
    <col min="15107" max="15107" width="8.7265625" style="120" customWidth="1"/>
    <col min="15108" max="15108" width="4.08984375" style="120" customWidth="1"/>
    <col min="15109" max="15109" width="7.36328125" style="120" customWidth="1"/>
    <col min="15110" max="15110" width="4.08984375" style="120" customWidth="1"/>
    <col min="15111" max="15111" width="8.7265625" style="120" customWidth="1"/>
    <col min="15112" max="15112" width="4.08984375" style="120" customWidth="1"/>
    <col min="15113" max="15113" width="7.36328125" style="120" customWidth="1"/>
    <col min="15114" max="15114" width="4.08984375" style="120" customWidth="1"/>
    <col min="15115" max="15115" width="8.7265625" style="120" customWidth="1"/>
    <col min="15116" max="15116" width="4.08984375" style="120" customWidth="1"/>
    <col min="15117" max="15117" width="7.36328125" style="120" customWidth="1"/>
    <col min="15118" max="15360" width="7.6328125" style="120"/>
    <col min="15361" max="15361" width="58.6328125" style="120" customWidth="1"/>
    <col min="15362" max="15362" width="4.08984375" style="120" customWidth="1"/>
    <col min="15363" max="15363" width="8.7265625" style="120" customWidth="1"/>
    <col min="15364" max="15364" width="4.08984375" style="120" customWidth="1"/>
    <col min="15365" max="15365" width="7.36328125" style="120" customWidth="1"/>
    <col min="15366" max="15366" width="4.08984375" style="120" customWidth="1"/>
    <col min="15367" max="15367" width="8.7265625" style="120" customWidth="1"/>
    <col min="15368" max="15368" width="4.08984375" style="120" customWidth="1"/>
    <col min="15369" max="15369" width="7.36328125" style="120" customWidth="1"/>
    <col min="15370" max="15370" width="4.08984375" style="120" customWidth="1"/>
    <col min="15371" max="15371" width="8.7265625" style="120" customWidth="1"/>
    <col min="15372" max="15372" width="4.08984375" style="120" customWidth="1"/>
    <col min="15373" max="15373" width="7.36328125" style="120" customWidth="1"/>
    <col min="15374" max="15616" width="7.6328125" style="120"/>
    <col min="15617" max="15617" width="58.6328125" style="120" customWidth="1"/>
    <col min="15618" max="15618" width="4.08984375" style="120" customWidth="1"/>
    <col min="15619" max="15619" width="8.7265625" style="120" customWidth="1"/>
    <col min="15620" max="15620" width="4.08984375" style="120" customWidth="1"/>
    <col min="15621" max="15621" width="7.36328125" style="120" customWidth="1"/>
    <col min="15622" max="15622" width="4.08984375" style="120" customWidth="1"/>
    <col min="15623" max="15623" width="8.7265625" style="120" customWidth="1"/>
    <col min="15624" max="15624" width="4.08984375" style="120" customWidth="1"/>
    <col min="15625" max="15625" width="7.36328125" style="120" customWidth="1"/>
    <col min="15626" max="15626" width="4.08984375" style="120" customWidth="1"/>
    <col min="15627" max="15627" width="8.7265625" style="120" customWidth="1"/>
    <col min="15628" max="15628" width="4.08984375" style="120" customWidth="1"/>
    <col min="15629" max="15629" width="7.36328125" style="120" customWidth="1"/>
    <col min="15630" max="15872" width="7.6328125" style="120"/>
    <col min="15873" max="15873" width="58.6328125" style="120" customWidth="1"/>
    <col min="15874" max="15874" width="4.08984375" style="120" customWidth="1"/>
    <col min="15875" max="15875" width="8.7265625" style="120" customWidth="1"/>
    <col min="15876" max="15876" width="4.08984375" style="120" customWidth="1"/>
    <col min="15877" max="15877" width="7.36328125" style="120" customWidth="1"/>
    <col min="15878" max="15878" width="4.08984375" style="120" customWidth="1"/>
    <col min="15879" max="15879" width="8.7265625" style="120" customWidth="1"/>
    <col min="15880" max="15880" width="4.08984375" style="120" customWidth="1"/>
    <col min="15881" max="15881" width="7.36328125" style="120" customWidth="1"/>
    <col min="15882" max="15882" width="4.08984375" style="120" customWidth="1"/>
    <col min="15883" max="15883" width="8.7265625" style="120" customWidth="1"/>
    <col min="15884" max="15884" width="4.08984375" style="120" customWidth="1"/>
    <col min="15885" max="15885" width="7.36328125" style="120" customWidth="1"/>
    <col min="15886" max="16128" width="7.6328125" style="120"/>
    <col min="16129" max="16129" width="58.6328125" style="120" customWidth="1"/>
    <col min="16130" max="16130" width="4.08984375" style="120" customWidth="1"/>
    <col min="16131" max="16131" width="8.7265625" style="120" customWidth="1"/>
    <col min="16132" max="16132" width="4.08984375" style="120" customWidth="1"/>
    <col min="16133" max="16133" width="7.36328125" style="120" customWidth="1"/>
    <col min="16134" max="16134" width="4.08984375" style="120" customWidth="1"/>
    <col min="16135" max="16135" width="8.7265625" style="120" customWidth="1"/>
    <col min="16136" max="16136" width="4.08984375" style="120" customWidth="1"/>
    <col min="16137" max="16137" width="7.36328125" style="120" customWidth="1"/>
    <col min="16138" max="16138" width="4.08984375" style="120" customWidth="1"/>
    <col min="16139" max="16139" width="8.7265625" style="120" customWidth="1"/>
    <col min="16140" max="16140" width="4.08984375" style="120" customWidth="1"/>
    <col min="16141" max="16141" width="7.36328125" style="120" customWidth="1"/>
    <col min="16142" max="16384" width="7.6328125" style="120"/>
  </cols>
  <sheetData>
    <row r="1" spans="1:13" ht="14.25" customHeight="1" x14ac:dyDescent="0.25">
      <c r="A1" s="118" t="s">
        <v>0</v>
      </c>
      <c r="B1" s="119"/>
      <c r="C1" s="119"/>
      <c r="D1" s="119"/>
      <c r="E1" s="119"/>
      <c r="F1" s="119"/>
      <c r="G1" s="119"/>
      <c r="H1" s="119"/>
      <c r="I1" s="119"/>
      <c r="J1" s="119"/>
      <c r="K1" s="119"/>
      <c r="L1" s="119"/>
      <c r="M1" s="119"/>
    </row>
    <row r="2" spans="1:13" ht="14.25" customHeight="1" x14ac:dyDescent="0.25">
      <c r="A2" s="121" t="s">
        <v>34</v>
      </c>
    </row>
    <row r="4" spans="1:13" ht="14.25" customHeight="1" x14ac:dyDescent="0.25">
      <c r="A4" s="122" t="s">
        <v>35</v>
      </c>
      <c r="B4" s="122"/>
      <c r="C4" s="349">
        <v>2023</v>
      </c>
      <c r="D4" s="349"/>
      <c r="E4" s="349"/>
      <c r="F4" s="349"/>
      <c r="G4" s="349"/>
      <c r="H4" s="349"/>
      <c r="I4" s="349"/>
      <c r="J4" s="349"/>
      <c r="K4" s="349"/>
      <c r="L4" s="349"/>
      <c r="M4" s="349"/>
    </row>
    <row r="5" spans="1:13" ht="14.25" customHeight="1" x14ac:dyDescent="0.2">
      <c r="K5" s="123"/>
      <c r="L5" s="123"/>
      <c r="M5" s="123"/>
    </row>
    <row r="6" spans="1:13" s="121" customFormat="1" ht="14.25" customHeight="1" x14ac:dyDescent="0.25">
      <c r="C6" s="350" t="s">
        <v>36</v>
      </c>
      <c r="D6" s="350"/>
      <c r="E6" s="350"/>
      <c r="G6" s="350" t="s">
        <v>37</v>
      </c>
      <c r="H6" s="350"/>
      <c r="I6" s="350"/>
      <c r="K6" s="351" t="s">
        <v>4</v>
      </c>
      <c r="L6" s="351"/>
      <c r="M6" s="351"/>
    </row>
    <row r="7" spans="1:13" s="121" customFormat="1" ht="14.25" customHeight="1" x14ac:dyDescent="0.25">
      <c r="E7" s="121" t="s">
        <v>38</v>
      </c>
      <c r="I7" s="121" t="s">
        <v>38</v>
      </c>
      <c r="K7" s="124"/>
      <c r="L7" s="124"/>
      <c r="M7" s="124" t="s">
        <v>38</v>
      </c>
    </row>
    <row r="8" spans="1:13" s="121" customFormat="1" ht="14.25" customHeight="1" x14ac:dyDescent="0.25">
      <c r="C8" s="121" t="s">
        <v>39</v>
      </c>
      <c r="E8" s="121" t="s">
        <v>40</v>
      </c>
      <c r="G8" s="121" t="s">
        <v>39</v>
      </c>
      <c r="I8" s="121" t="s">
        <v>40</v>
      </c>
      <c r="K8" s="124" t="s">
        <v>39</v>
      </c>
      <c r="L8" s="124"/>
      <c r="M8" s="124" t="s">
        <v>40</v>
      </c>
    </row>
    <row r="9" spans="1:13" ht="14.25" customHeight="1" x14ac:dyDescent="0.25">
      <c r="A9" s="125" t="s">
        <v>41</v>
      </c>
      <c r="B9" s="125"/>
      <c r="C9" s="126">
        <v>20894</v>
      </c>
      <c r="D9" s="125"/>
      <c r="E9" s="127">
        <v>100</v>
      </c>
      <c r="F9" s="128"/>
      <c r="G9" s="126">
        <v>21519</v>
      </c>
      <c r="H9" s="125"/>
      <c r="I9" s="127">
        <v>100</v>
      </c>
      <c r="J9" s="125"/>
      <c r="K9" s="129">
        <v>42413</v>
      </c>
      <c r="L9" s="130"/>
      <c r="M9" s="131">
        <v>100</v>
      </c>
    </row>
    <row r="10" spans="1:13" ht="14.25" customHeight="1" x14ac:dyDescent="0.25">
      <c r="A10" s="121" t="s">
        <v>42</v>
      </c>
      <c r="B10" s="121"/>
      <c r="C10" s="132">
        <v>6687</v>
      </c>
      <c r="D10" s="121"/>
      <c r="E10" s="133">
        <v>32.004403177945825</v>
      </c>
      <c r="F10" s="121"/>
      <c r="G10" s="132">
        <v>6462</v>
      </c>
      <c r="H10" s="121"/>
      <c r="I10" s="133">
        <v>30.029276453366794</v>
      </c>
      <c r="J10" s="121"/>
      <c r="K10" s="134">
        <v>13149</v>
      </c>
      <c r="L10" s="124"/>
      <c r="M10" s="135">
        <v>31.002287034635607</v>
      </c>
    </row>
    <row r="11" spans="1:13" ht="14.25" customHeight="1" x14ac:dyDescent="0.25">
      <c r="A11" s="122" t="s">
        <v>43</v>
      </c>
      <c r="B11" s="122"/>
      <c r="C11" s="136">
        <v>14207</v>
      </c>
      <c r="D11" s="122"/>
      <c r="E11" s="137">
        <v>67.995596822054182</v>
      </c>
      <c r="F11" s="122"/>
      <c r="G11" s="136">
        <v>15057</v>
      </c>
      <c r="H11" s="122"/>
      <c r="I11" s="137">
        <v>69.970723546633209</v>
      </c>
      <c r="J11" s="122"/>
      <c r="K11" s="138">
        <v>29264</v>
      </c>
      <c r="L11" s="139"/>
      <c r="M11" s="140">
        <v>68.997712965364386</v>
      </c>
    </row>
    <row r="12" spans="1:13" ht="14.25" customHeight="1" x14ac:dyDescent="0.25">
      <c r="A12" s="121" t="s">
        <v>44</v>
      </c>
      <c r="B12" s="121"/>
      <c r="C12" s="132">
        <v>4906</v>
      </c>
      <c r="D12" s="121"/>
      <c r="E12" s="133">
        <v>23.480425002393034</v>
      </c>
      <c r="F12" s="121"/>
      <c r="G12" s="132">
        <v>5396</v>
      </c>
      <c r="H12" s="121"/>
      <c r="I12" s="133">
        <v>25.075514661461963</v>
      </c>
      <c r="J12" s="121"/>
      <c r="K12" s="134">
        <v>10302</v>
      </c>
      <c r="L12" s="124"/>
      <c r="M12" s="135">
        <v>24.289722490745763</v>
      </c>
    </row>
    <row r="13" spans="1:13" ht="14.25" customHeight="1" x14ac:dyDescent="0.25">
      <c r="A13" s="121" t="s">
        <v>45</v>
      </c>
      <c r="B13" s="121"/>
      <c r="C13" s="132">
        <v>3455</v>
      </c>
      <c r="D13" s="121"/>
      <c r="E13" s="133">
        <v>16.635847611754571</v>
      </c>
      <c r="F13" s="121"/>
      <c r="G13" s="132">
        <v>3703</v>
      </c>
      <c r="H13" s="121"/>
      <c r="I13" s="133">
        <v>17.208048701147824</v>
      </c>
      <c r="J13" s="121"/>
      <c r="K13" s="134">
        <v>7158</v>
      </c>
      <c r="L13" s="124"/>
      <c r="M13" s="135">
        <v>16.876900950180367</v>
      </c>
    </row>
    <row r="14" spans="1:13" ht="14.25" customHeight="1" x14ac:dyDescent="0.25">
      <c r="A14" s="141" t="s">
        <v>46</v>
      </c>
      <c r="B14" s="141"/>
      <c r="C14" s="142">
        <v>49</v>
      </c>
      <c r="D14" s="121"/>
      <c r="E14" s="133">
        <v>0.23451708624485498</v>
      </c>
      <c r="F14" s="141"/>
      <c r="G14" s="142">
        <v>0</v>
      </c>
      <c r="H14" s="141"/>
      <c r="I14" s="143">
        <v>0</v>
      </c>
      <c r="J14" s="141"/>
      <c r="K14" s="134">
        <v>49</v>
      </c>
      <c r="L14" s="124"/>
      <c r="M14" s="135">
        <v>0.11553061561313747</v>
      </c>
    </row>
    <row r="15" spans="1:13" ht="14.25" customHeight="1" x14ac:dyDescent="0.25">
      <c r="A15" s="141" t="s">
        <v>47</v>
      </c>
      <c r="B15" s="141"/>
      <c r="C15" s="142">
        <v>-198</v>
      </c>
      <c r="D15" s="121"/>
      <c r="E15" s="133">
        <v>-0.94764047094859771</v>
      </c>
      <c r="F15" s="141"/>
      <c r="G15" s="142">
        <v>-326</v>
      </c>
      <c r="H15" s="141"/>
      <c r="I15" s="143">
        <v>-1.514940285329244</v>
      </c>
      <c r="J15" s="141"/>
      <c r="K15" s="134">
        <v>-524</v>
      </c>
      <c r="L15" s="124"/>
      <c r="M15" s="135">
        <v>-1.2354702567608988</v>
      </c>
    </row>
    <row r="16" spans="1:13" ht="14.25" customHeight="1" x14ac:dyDescent="0.25">
      <c r="A16" s="141" t="s">
        <v>48</v>
      </c>
      <c r="B16" s="141"/>
      <c r="C16" s="142">
        <v>212</v>
      </c>
      <c r="D16" s="121"/>
      <c r="E16" s="133">
        <v>1.0146453527328421</v>
      </c>
      <c r="F16" s="141"/>
      <c r="G16" s="142">
        <v>217</v>
      </c>
      <c r="H16" s="141"/>
      <c r="I16" s="143">
        <v>1.0084111715228403</v>
      </c>
      <c r="J16" s="141"/>
      <c r="K16" s="134">
        <v>429</v>
      </c>
      <c r="L16" s="124"/>
      <c r="M16" s="135">
        <v>1.0114823285313466</v>
      </c>
    </row>
    <row r="17" spans="1:13" ht="14.25" customHeight="1" x14ac:dyDescent="0.25">
      <c r="A17" s="141" t="s">
        <v>49</v>
      </c>
      <c r="B17" s="141"/>
      <c r="C17" s="142">
        <v>6940</v>
      </c>
      <c r="D17" s="121"/>
      <c r="E17" s="133">
        <v>33.21527711304681</v>
      </c>
      <c r="F17" s="141"/>
      <c r="G17" s="142">
        <v>-384</v>
      </c>
      <c r="H17" s="141"/>
      <c r="I17" s="143">
        <v>-1.7844695385473304</v>
      </c>
      <c r="J17" s="141"/>
      <c r="K17" s="134">
        <v>6556</v>
      </c>
      <c r="L17" s="124"/>
      <c r="M17" s="135">
        <v>15.45752481550468</v>
      </c>
    </row>
    <row r="18" spans="1:13" ht="14.25" customHeight="1" x14ac:dyDescent="0.25">
      <c r="A18" s="144" t="s">
        <v>50</v>
      </c>
      <c r="B18" s="144"/>
      <c r="C18" s="145">
        <v>130</v>
      </c>
      <c r="D18" s="118"/>
      <c r="E18" s="146">
        <v>0.62218818799655395</v>
      </c>
      <c r="F18" s="144"/>
      <c r="G18" s="145">
        <v>145</v>
      </c>
      <c r="H18" s="144"/>
      <c r="I18" s="147">
        <v>0.67382313304521591</v>
      </c>
      <c r="J18" s="144"/>
      <c r="K18" s="148">
        <v>275</v>
      </c>
      <c r="L18" s="149"/>
      <c r="M18" s="150">
        <v>0.64838610803291441</v>
      </c>
    </row>
    <row r="19" spans="1:13" ht="14.25" customHeight="1" x14ac:dyDescent="0.25">
      <c r="A19" s="141" t="s">
        <v>51</v>
      </c>
      <c r="B19" s="141"/>
      <c r="C19" s="142">
        <v>-1287</v>
      </c>
      <c r="D19" s="121"/>
      <c r="E19" s="133">
        <v>-6.1596630611658849</v>
      </c>
      <c r="F19" s="141"/>
      <c r="G19" s="142">
        <v>6306</v>
      </c>
      <c r="H19" s="141"/>
      <c r="I19" s="143">
        <v>29.30433570333194</v>
      </c>
      <c r="J19" s="141"/>
      <c r="K19" s="134">
        <v>5019</v>
      </c>
      <c r="L19" s="124"/>
      <c r="M19" s="135">
        <v>11.833635913517082</v>
      </c>
    </row>
    <row r="20" spans="1:13" ht="14.25" customHeight="1" x14ac:dyDescent="0.25">
      <c r="A20" s="141" t="s">
        <v>52</v>
      </c>
      <c r="B20" s="141"/>
      <c r="C20" s="142">
        <v>-796</v>
      </c>
      <c r="D20" s="121"/>
      <c r="E20" s="133">
        <v>-3.9097061357327463</v>
      </c>
      <c r="F20" s="141"/>
      <c r="G20" s="142">
        <v>930</v>
      </c>
      <c r="H20" s="141"/>
      <c r="I20" s="143">
        <v>4.3217621636693151</v>
      </c>
      <c r="J20" s="141"/>
      <c r="K20" s="134">
        <v>134</v>
      </c>
      <c r="L20" s="124"/>
      <c r="M20" s="135">
        <v>0.31594086718694742</v>
      </c>
    </row>
    <row r="21" spans="1:13" ht="14.25" customHeight="1" thickBot="1" x14ac:dyDescent="0.3">
      <c r="A21" s="151" t="s">
        <v>53</v>
      </c>
      <c r="B21" s="151"/>
      <c r="C21" s="152">
        <v>-491</v>
      </c>
      <c r="D21" s="153"/>
      <c r="E21" s="154">
        <v>-2.3499569254331387</v>
      </c>
      <c r="F21" s="151"/>
      <c r="G21" s="152">
        <v>5376</v>
      </c>
      <c r="H21" s="151"/>
      <c r="I21" s="155">
        <v>24.982573539662624</v>
      </c>
      <c r="J21" s="151"/>
      <c r="K21" s="156">
        <v>4885</v>
      </c>
      <c r="L21" s="157"/>
      <c r="M21" s="158">
        <v>11.517695046330134</v>
      </c>
    </row>
    <row r="22" spans="1:13" ht="14.25" customHeight="1" x14ac:dyDescent="0.25">
      <c r="A22" s="141" t="s">
        <v>54</v>
      </c>
      <c r="B22" s="141"/>
      <c r="C22" s="142">
        <v>423</v>
      </c>
      <c r="D22" s="121"/>
      <c r="E22" s="121"/>
      <c r="F22" s="141"/>
      <c r="G22" s="142">
        <v>-232</v>
      </c>
      <c r="H22" s="141"/>
      <c r="I22" s="141"/>
      <c r="J22" s="141"/>
      <c r="K22" s="134">
        <v>191</v>
      </c>
      <c r="L22" s="124"/>
      <c r="M22" s="124"/>
    </row>
    <row r="23" spans="1:13" ht="14.25" customHeight="1" thickBot="1" x14ac:dyDescent="0.3">
      <c r="A23" s="151" t="s">
        <v>55</v>
      </c>
      <c r="B23" s="151"/>
      <c r="C23" s="152">
        <v>-68</v>
      </c>
      <c r="D23" s="153"/>
      <c r="E23" s="153"/>
      <c r="F23" s="151"/>
      <c r="G23" s="152">
        <v>5144</v>
      </c>
      <c r="H23" s="151"/>
      <c r="I23" s="151"/>
      <c r="J23" s="151"/>
      <c r="K23" s="156">
        <v>5076</v>
      </c>
      <c r="L23" s="157"/>
      <c r="M23" s="157"/>
    </row>
    <row r="24" spans="1:13" ht="14.25" customHeight="1" x14ac:dyDescent="0.25">
      <c r="A24" s="141"/>
      <c r="B24" s="141"/>
      <c r="C24" s="141"/>
      <c r="D24" s="121"/>
      <c r="E24" s="121"/>
      <c r="F24" s="141"/>
      <c r="G24" s="141"/>
      <c r="H24" s="141"/>
      <c r="I24" s="141"/>
      <c r="J24" s="141"/>
      <c r="K24" s="124"/>
      <c r="L24" s="124"/>
      <c r="M24" s="124"/>
    </row>
    <row r="25" spans="1:13" ht="14.25" customHeight="1" x14ac:dyDescent="0.25">
      <c r="A25" s="141" t="s">
        <v>56</v>
      </c>
      <c r="B25" s="141"/>
      <c r="C25" s="159">
        <v>-0.18844751487238534</v>
      </c>
      <c r="D25" s="121"/>
      <c r="E25" s="121"/>
      <c r="F25" s="141"/>
      <c r="G25" s="159">
        <v>2.0474540122633966</v>
      </c>
      <c r="H25" s="141"/>
      <c r="I25" s="141"/>
      <c r="J25" s="141"/>
      <c r="K25" s="160">
        <v>1.8569202113505912</v>
      </c>
      <c r="L25" s="124"/>
      <c r="M25" s="124"/>
    </row>
    <row r="26" spans="1:13" ht="14.25" customHeight="1" x14ac:dyDescent="0.25">
      <c r="A26" s="141" t="s">
        <v>57</v>
      </c>
      <c r="B26" s="141"/>
      <c r="C26" s="159">
        <v>0.16234887737478412</v>
      </c>
      <c r="D26" s="121"/>
      <c r="E26" s="121"/>
      <c r="F26" s="141"/>
      <c r="G26" s="159">
        <v>-8.8357390410176345E-2</v>
      </c>
      <c r="H26" s="141"/>
      <c r="I26" s="141"/>
      <c r="J26" s="141"/>
      <c r="K26" s="160">
        <v>7.2604249819439692E-2</v>
      </c>
      <c r="L26" s="124"/>
      <c r="M26" s="124"/>
    </row>
    <row r="27" spans="1:13" ht="14.25" customHeight="1" x14ac:dyDescent="0.25">
      <c r="A27" s="141"/>
      <c r="B27" s="141"/>
      <c r="C27" s="141"/>
      <c r="D27" s="121"/>
      <c r="E27" s="121"/>
      <c r="F27" s="141"/>
      <c r="G27" s="141"/>
      <c r="H27" s="141"/>
      <c r="I27" s="141"/>
      <c r="J27" s="141"/>
      <c r="K27" s="124"/>
      <c r="L27" s="124"/>
      <c r="M27" s="124"/>
    </row>
    <row r="28" spans="1:13" ht="14.25" customHeight="1" x14ac:dyDescent="0.25">
      <c r="A28" s="141" t="s">
        <v>58</v>
      </c>
      <c r="B28" s="141"/>
      <c r="C28" s="161">
        <v>2605.5</v>
      </c>
      <c r="D28" s="121" t="s">
        <v>59</v>
      </c>
      <c r="E28" s="121"/>
      <c r="F28" s="141"/>
      <c r="G28" s="161">
        <v>2625.7</v>
      </c>
      <c r="H28" s="141"/>
      <c r="I28" s="141"/>
      <c r="J28" s="141"/>
      <c r="K28" s="162">
        <v>2630.7</v>
      </c>
      <c r="L28" s="124"/>
      <c r="M28" s="124"/>
    </row>
    <row r="29" spans="1:13" ht="14.25" customHeight="1" x14ac:dyDescent="0.25">
      <c r="A29" s="163" t="s">
        <v>60</v>
      </c>
      <c r="B29" s="141"/>
      <c r="C29" s="141"/>
      <c r="D29" s="121"/>
      <c r="E29" s="121"/>
      <c r="F29" s="141"/>
      <c r="G29" s="141"/>
      <c r="H29" s="141"/>
      <c r="I29" s="141"/>
      <c r="J29" s="141"/>
      <c r="K29" s="124"/>
      <c r="L29" s="124"/>
      <c r="M29" s="124"/>
    </row>
    <row r="30" spans="1:13" ht="14.25" customHeight="1" x14ac:dyDescent="0.25">
      <c r="A30" s="141" t="s">
        <v>61</v>
      </c>
      <c r="B30" s="141"/>
      <c r="C30" s="164">
        <v>61.84926184926185</v>
      </c>
      <c r="D30" s="165" t="s">
        <v>19</v>
      </c>
      <c r="E30" s="121"/>
      <c r="F30" s="141"/>
      <c r="G30" s="164">
        <v>14.747859181731684</v>
      </c>
      <c r="H30" s="166" t="s">
        <v>19</v>
      </c>
      <c r="I30" s="141"/>
      <c r="J30" s="141"/>
      <c r="K30" s="167">
        <v>2.669854552699741</v>
      </c>
      <c r="L30" s="168" t="s">
        <v>19</v>
      </c>
      <c r="M30" s="124"/>
    </row>
    <row r="31" spans="1:13" ht="14.25" customHeight="1" x14ac:dyDescent="0.25">
      <c r="A31" s="141"/>
      <c r="B31" s="141"/>
      <c r="C31" s="141"/>
      <c r="D31" s="121"/>
      <c r="E31" s="121"/>
      <c r="F31" s="141"/>
      <c r="G31" s="141"/>
      <c r="H31" s="141"/>
      <c r="I31" s="141"/>
      <c r="J31" s="141"/>
      <c r="K31" s="124"/>
      <c r="L31" s="124"/>
      <c r="M31" s="124"/>
    </row>
    <row r="32" spans="1:13" ht="14.25" customHeight="1" x14ac:dyDescent="0.25">
      <c r="A32" s="169" t="s">
        <v>62</v>
      </c>
      <c r="B32" s="170"/>
      <c r="C32" s="170"/>
      <c r="D32" s="125"/>
      <c r="E32" s="125"/>
      <c r="F32" s="170"/>
      <c r="G32" s="170"/>
      <c r="H32" s="170"/>
      <c r="I32" s="170"/>
      <c r="J32" s="170"/>
      <c r="K32" s="130"/>
      <c r="L32" s="130"/>
      <c r="M32" s="171"/>
    </row>
    <row r="33" spans="1:13" ht="14.25" customHeight="1" x14ac:dyDescent="0.25">
      <c r="A33" s="172" t="s">
        <v>63</v>
      </c>
      <c r="B33" s="141"/>
      <c r="C33" s="173">
        <v>7536</v>
      </c>
      <c r="D33" s="174"/>
      <c r="E33" s="175">
        <v>36.067770651861778</v>
      </c>
      <c r="F33" s="176"/>
      <c r="G33" s="173">
        <v>8005</v>
      </c>
      <c r="H33" s="177"/>
      <c r="I33" s="164">
        <v>37.199684000185883</v>
      </c>
      <c r="J33" s="141"/>
      <c r="K33" s="178">
        <v>15541</v>
      </c>
      <c r="L33" s="179"/>
      <c r="M33" s="180">
        <v>36.64206729068917</v>
      </c>
    </row>
    <row r="34" spans="1:13" ht="14.25" customHeight="1" x14ac:dyDescent="0.25">
      <c r="A34" s="172" t="s">
        <v>64</v>
      </c>
      <c r="B34" s="141"/>
      <c r="C34" s="173">
        <v>6340</v>
      </c>
      <c r="D34" s="174"/>
      <c r="E34" s="175">
        <v>30.34363932229348</v>
      </c>
      <c r="F34" s="176"/>
      <c r="G34" s="173">
        <v>6730</v>
      </c>
      <c r="H34" s="177"/>
      <c r="I34" s="164">
        <v>31.274687485477948</v>
      </c>
      <c r="J34" s="141"/>
      <c r="K34" s="178">
        <v>13070</v>
      </c>
      <c r="L34" s="179"/>
      <c r="M34" s="180">
        <v>30.816023389055243</v>
      </c>
    </row>
    <row r="35" spans="1:13" ht="14.25" customHeight="1" x14ac:dyDescent="0.25">
      <c r="A35" s="172" t="s">
        <v>65</v>
      </c>
      <c r="B35" s="141"/>
      <c r="C35" s="159">
        <v>2.41</v>
      </c>
      <c r="D35" s="174"/>
      <c r="E35" s="121"/>
      <c r="F35" s="141"/>
      <c r="G35" s="159">
        <v>2.56</v>
      </c>
      <c r="H35" s="177"/>
      <c r="I35" s="141"/>
      <c r="J35" s="141"/>
      <c r="K35" s="160">
        <v>4.97</v>
      </c>
      <c r="L35" s="179"/>
      <c r="M35" s="181"/>
    </row>
    <row r="36" spans="1:13" ht="14.25" customHeight="1" x14ac:dyDescent="0.25">
      <c r="A36" s="182" t="s">
        <v>66</v>
      </c>
      <c r="B36" s="141"/>
      <c r="C36" s="161">
        <v>2634.3</v>
      </c>
      <c r="D36" s="174"/>
      <c r="E36" s="121"/>
      <c r="F36" s="141"/>
      <c r="G36" s="161">
        <v>2625.7</v>
      </c>
      <c r="H36" s="177"/>
      <c r="I36" s="141"/>
      <c r="J36" s="141"/>
      <c r="K36" s="162">
        <v>2630.7</v>
      </c>
      <c r="L36" s="179"/>
      <c r="M36" s="181"/>
    </row>
    <row r="37" spans="1:13" ht="14.25" customHeight="1" x14ac:dyDescent="0.25">
      <c r="A37" s="183" t="s">
        <v>67</v>
      </c>
      <c r="B37" s="144"/>
      <c r="C37" s="184">
        <v>15.870488322717621</v>
      </c>
      <c r="D37" s="185" t="s">
        <v>19</v>
      </c>
      <c r="E37" s="118"/>
      <c r="F37" s="144"/>
      <c r="G37" s="184">
        <v>15.927545284197375</v>
      </c>
      <c r="H37" s="186" t="s">
        <v>19</v>
      </c>
      <c r="I37" s="144"/>
      <c r="J37" s="144"/>
      <c r="K37" s="187">
        <v>15.899877742744998</v>
      </c>
      <c r="L37" s="188" t="s">
        <v>19</v>
      </c>
      <c r="M37" s="189"/>
    </row>
    <row r="38" spans="1:13" ht="9" customHeight="1" x14ac:dyDescent="0.2">
      <c r="A38" s="190"/>
      <c r="B38" s="163"/>
      <c r="C38" s="163"/>
      <c r="F38" s="163"/>
      <c r="G38" s="163"/>
      <c r="H38" s="163"/>
      <c r="I38" s="163"/>
      <c r="J38" s="163"/>
      <c r="K38" s="163"/>
      <c r="L38" s="163"/>
      <c r="M38" s="163"/>
    </row>
    <row r="39" spans="1:13" ht="14.25" customHeight="1" x14ac:dyDescent="0.2">
      <c r="A39" s="191" t="s">
        <v>68</v>
      </c>
      <c r="B39" s="163"/>
      <c r="C39" s="163"/>
      <c r="F39" s="163"/>
      <c r="G39" s="163"/>
      <c r="H39" s="163"/>
      <c r="I39" s="163"/>
      <c r="J39" s="163"/>
      <c r="K39" s="163"/>
      <c r="L39" s="163"/>
      <c r="M39" s="163"/>
    </row>
    <row r="40" spans="1:13" ht="14.25" customHeight="1" x14ac:dyDescent="0.2">
      <c r="A40" s="163"/>
      <c r="B40" s="163"/>
      <c r="C40" s="163"/>
      <c r="F40" s="163"/>
      <c r="G40" s="163"/>
      <c r="H40" s="163"/>
      <c r="I40" s="163"/>
      <c r="J40" s="163"/>
      <c r="K40" s="163"/>
      <c r="L40" s="163"/>
      <c r="M40" s="163"/>
    </row>
  </sheetData>
  <sheetProtection algorithmName="SHA-512" hashValue="Zd6jvSPt/1alHPVOh2Osr/6EPYDFt9fD2Iq1sBsNDESh/jn++w9ABocxcEtr44KO5VyjpeEgjwkEk43RIDmpAw==" saltValue="++bog4zu/bobp3v3P+5lCw==" spinCount="100000" sheet="1" objects="1" scenarios="1"/>
  <mergeCells count="4">
    <mergeCell ref="C4:M4"/>
    <mergeCell ref="C6:E6"/>
    <mergeCell ref="G6:I6"/>
    <mergeCell ref="K6:M6"/>
  </mergeCells>
  <pageMargins left="0.7" right="0.7" top="0.75" bottom="0.75" header="0.3" footer="0.3"/>
  <pageSetup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36BC-01E2-4468-B47F-FF6D78F08C44}">
  <sheetPr>
    <pageSetUpPr fitToPage="1"/>
  </sheetPr>
  <dimension ref="A1:AC39"/>
  <sheetViews>
    <sheetView showGridLines="0" zoomScaleNormal="100" zoomScaleSheetLayoutView="100" workbookViewId="0">
      <selection activeCell="B5" sqref="P5"/>
    </sheetView>
  </sheetViews>
  <sheetFormatPr defaultColWidth="7.6328125" defaultRowHeight="14.25" customHeight="1" x14ac:dyDescent="0.2"/>
  <cols>
    <col min="1" max="1" width="50" style="120" customWidth="1"/>
    <col min="2" max="2" width="4.08984375" style="120" customWidth="1"/>
    <col min="3" max="3" width="8.7265625" style="120" customWidth="1"/>
    <col min="4" max="4" width="4.08984375" style="120" customWidth="1"/>
    <col min="5" max="5" width="7.36328125" style="120" customWidth="1"/>
    <col min="6" max="6" width="4.08984375" style="120" customWidth="1"/>
    <col min="7" max="7" width="8.7265625" style="120" customWidth="1"/>
    <col min="8" max="8" width="4.08984375" style="120" customWidth="1"/>
    <col min="9" max="9" width="7.36328125" style="120" customWidth="1"/>
    <col min="10" max="10" width="4.08984375" style="120" customWidth="1"/>
    <col min="11" max="11" width="8.7265625" style="120" customWidth="1"/>
    <col min="12" max="12" width="4.08984375" style="120" customWidth="1"/>
    <col min="13" max="13" width="7.36328125" style="120" customWidth="1"/>
    <col min="14" max="14" width="4.08984375" style="120" customWidth="1"/>
    <col min="15" max="15" width="8.7265625" style="120" customWidth="1"/>
    <col min="16" max="16" width="4.08984375" style="120" customWidth="1"/>
    <col min="17" max="17" width="7.36328125" style="120" customWidth="1"/>
    <col min="18" max="18" width="4.08984375" style="120" customWidth="1"/>
    <col min="19" max="19" width="8.7265625" style="120" customWidth="1"/>
    <col min="20" max="20" width="4.08984375" style="120" customWidth="1"/>
    <col min="21" max="21" width="7.36328125" style="120" customWidth="1"/>
    <col min="22" max="22" width="4.08984375" style="120" customWidth="1"/>
    <col min="23" max="23" width="8.7265625" style="120" customWidth="1"/>
    <col min="24" max="24" width="4.08984375" style="120" customWidth="1"/>
    <col min="25" max="25" width="7.36328125" style="120" customWidth="1"/>
    <col min="26" max="27" width="7.6328125" style="120" customWidth="1"/>
    <col min="28" max="256" width="7.6328125" style="120"/>
    <col min="257" max="257" width="50" style="120" customWidth="1"/>
    <col min="258" max="258" width="4.08984375" style="120" customWidth="1"/>
    <col min="259" max="259" width="8.7265625" style="120" customWidth="1"/>
    <col min="260" max="260" width="4.08984375" style="120" customWidth="1"/>
    <col min="261" max="261" width="7.36328125" style="120" customWidth="1"/>
    <col min="262" max="262" width="4.08984375" style="120" customWidth="1"/>
    <col min="263" max="263" width="8.7265625" style="120" customWidth="1"/>
    <col min="264" max="264" width="4.08984375" style="120" customWidth="1"/>
    <col min="265" max="265" width="7.36328125" style="120" customWidth="1"/>
    <col min="266" max="266" width="4.08984375" style="120" customWidth="1"/>
    <col min="267" max="267" width="8.7265625" style="120" customWidth="1"/>
    <col min="268" max="268" width="4.08984375" style="120" customWidth="1"/>
    <col min="269" max="269" width="7.36328125" style="120" customWidth="1"/>
    <col min="270" max="270" width="4.08984375" style="120" customWidth="1"/>
    <col min="271" max="271" width="8.7265625" style="120" customWidth="1"/>
    <col min="272" max="272" width="4.08984375" style="120" customWidth="1"/>
    <col min="273" max="273" width="7.36328125" style="120" customWidth="1"/>
    <col min="274" max="274" width="4.08984375" style="120" customWidth="1"/>
    <col min="275" max="275" width="8.7265625" style="120" customWidth="1"/>
    <col min="276" max="276" width="4.08984375" style="120" customWidth="1"/>
    <col min="277" max="277" width="7.36328125" style="120" customWidth="1"/>
    <col min="278" max="278" width="4.08984375" style="120" customWidth="1"/>
    <col min="279" max="279" width="8.7265625" style="120" customWidth="1"/>
    <col min="280" max="280" width="4.08984375" style="120" customWidth="1"/>
    <col min="281" max="281" width="7.36328125" style="120" customWidth="1"/>
    <col min="282" max="512" width="7.6328125" style="120"/>
    <col min="513" max="513" width="50" style="120" customWidth="1"/>
    <col min="514" max="514" width="4.08984375" style="120" customWidth="1"/>
    <col min="515" max="515" width="8.7265625" style="120" customWidth="1"/>
    <col min="516" max="516" width="4.08984375" style="120" customWidth="1"/>
    <col min="517" max="517" width="7.36328125" style="120" customWidth="1"/>
    <col min="518" max="518" width="4.08984375" style="120" customWidth="1"/>
    <col min="519" max="519" width="8.7265625" style="120" customWidth="1"/>
    <col min="520" max="520" width="4.08984375" style="120" customWidth="1"/>
    <col min="521" max="521" width="7.36328125" style="120" customWidth="1"/>
    <col min="522" max="522" width="4.08984375" style="120" customWidth="1"/>
    <col min="523" max="523" width="8.7265625" style="120" customWidth="1"/>
    <col min="524" max="524" width="4.08984375" style="120" customWidth="1"/>
    <col min="525" max="525" width="7.36328125" style="120" customWidth="1"/>
    <col min="526" max="526" width="4.08984375" style="120" customWidth="1"/>
    <col min="527" max="527" width="8.7265625" style="120" customWidth="1"/>
    <col min="528" max="528" width="4.08984375" style="120" customWidth="1"/>
    <col min="529" max="529" width="7.36328125" style="120" customWidth="1"/>
    <col min="530" max="530" width="4.08984375" style="120" customWidth="1"/>
    <col min="531" max="531" width="8.7265625" style="120" customWidth="1"/>
    <col min="532" max="532" width="4.08984375" style="120" customWidth="1"/>
    <col min="533" max="533" width="7.36328125" style="120" customWidth="1"/>
    <col min="534" max="534" width="4.08984375" style="120" customWidth="1"/>
    <col min="535" max="535" width="8.7265625" style="120" customWidth="1"/>
    <col min="536" max="536" width="4.08984375" style="120" customWidth="1"/>
    <col min="537" max="537" width="7.36328125" style="120" customWidth="1"/>
    <col min="538" max="768" width="7.6328125" style="120"/>
    <col min="769" max="769" width="50" style="120" customWidth="1"/>
    <col min="770" max="770" width="4.08984375" style="120" customWidth="1"/>
    <col min="771" max="771" width="8.7265625" style="120" customWidth="1"/>
    <col min="772" max="772" width="4.08984375" style="120" customWidth="1"/>
    <col min="773" max="773" width="7.36328125" style="120" customWidth="1"/>
    <col min="774" max="774" width="4.08984375" style="120" customWidth="1"/>
    <col min="775" max="775" width="8.7265625" style="120" customWidth="1"/>
    <col min="776" max="776" width="4.08984375" style="120" customWidth="1"/>
    <col min="777" max="777" width="7.36328125" style="120" customWidth="1"/>
    <col min="778" max="778" width="4.08984375" style="120" customWidth="1"/>
    <col min="779" max="779" width="8.7265625" style="120" customWidth="1"/>
    <col min="780" max="780" width="4.08984375" style="120" customWidth="1"/>
    <col min="781" max="781" width="7.36328125" style="120" customWidth="1"/>
    <col min="782" max="782" width="4.08984375" style="120" customWidth="1"/>
    <col min="783" max="783" width="8.7265625" style="120" customWidth="1"/>
    <col min="784" max="784" width="4.08984375" style="120" customWidth="1"/>
    <col min="785" max="785" width="7.36328125" style="120" customWidth="1"/>
    <col min="786" max="786" width="4.08984375" style="120" customWidth="1"/>
    <col min="787" max="787" width="8.7265625" style="120" customWidth="1"/>
    <col min="788" max="788" width="4.08984375" style="120" customWidth="1"/>
    <col min="789" max="789" width="7.36328125" style="120" customWidth="1"/>
    <col min="790" max="790" width="4.08984375" style="120" customWidth="1"/>
    <col min="791" max="791" width="8.7265625" style="120" customWidth="1"/>
    <col min="792" max="792" width="4.08984375" style="120" customWidth="1"/>
    <col min="793" max="793" width="7.36328125" style="120" customWidth="1"/>
    <col min="794" max="1024" width="7.6328125" style="120"/>
    <col min="1025" max="1025" width="50" style="120" customWidth="1"/>
    <col min="1026" max="1026" width="4.08984375" style="120" customWidth="1"/>
    <col min="1027" max="1027" width="8.7265625" style="120" customWidth="1"/>
    <col min="1028" max="1028" width="4.08984375" style="120" customWidth="1"/>
    <col min="1029" max="1029" width="7.36328125" style="120" customWidth="1"/>
    <col min="1030" max="1030" width="4.08984375" style="120" customWidth="1"/>
    <col min="1031" max="1031" width="8.7265625" style="120" customWidth="1"/>
    <col min="1032" max="1032" width="4.08984375" style="120" customWidth="1"/>
    <col min="1033" max="1033" width="7.36328125" style="120" customWidth="1"/>
    <col min="1034" max="1034" width="4.08984375" style="120" customWidth="1"/>
    <col min="1035" max="1035" width="8.7265625" style="120" customWidth="1"/>
    <col min="1036" max="1036" width="4.08984375" style="120" customWidth="1"/>
    <col min="1037" max="1037" width="7.36328125" style="120" customWidth="1"/>
    <col min="1038" max="1038" width="4.08984375" style="120" customWidth="1"/>
    <col min="1039" max="1039" width="8.7265625" style="120" customWidth="1"/>
    <col min="1040" max="1040" width="4.08984375" style="120" customWidth="1"/>
    <col min="1041" max="1041" width="7.36328125" style="120" customWidth="1"/>
    <col min="1042" max="1042" width="4.08984375" style="120" customWidth="1"/>
    <col min="1043" max="1043" width="8.7265625" style="120" customWidth="1"/>
    <col min="1044" max="1044" width="4.08984375" style="120" customWidth="1"/>
    <col min="1045" max="1045" width="7.36328125" style="120" customWidth="1"/>
    <col min="1046" max="1046" width="4.08984375" style="120" customWidth="1"/>
    <col min="1047" max="1047" width="8.7265625" style="120" customWidth="1"/>
    <col min="1048" max="1048" width="4.08984375" style="120" customWidth="1"/>
    <col min="1049" max="1049" width="7.36328125" style="120" customWidth="1"/>
    <col min="1050" max="1280" width="7.6328125" style="120"/>
    <col min="1281" max="1281" width="50" style="120" customWidth="1"/>
    <col min="1282" max="1282" width="4.08984375" style="120" customWidth="1"/>
    <col min="1283" max="1283" width="8.7265625" style="120" customWidth="1"/>
    <col min="1284" max="1284" width="4.08984375" style="120" customWidth="1"/>
    <col min="1285" max="1285" width="7.36328125" style="120" customWidth="1"/>
    <col min="1286" max="1286" width="4.08984375" style="120" customWidth="1"/>
    <col min="1287" max="1287" width="8.7265625" style="120" customWidth="1"/>
    <col min="1288" max="1288" width="4.08984375" style="120" customWidth="1"/>
    <col min="1289" max="1289" width="7.36328125" style="120" customWidth="1"/>
    <col min="1290" max="1290" width="4.08984375" style="120" customWidth="1"/>
    <col min="1291" max="1291" width="8.7265625" style="120" customWidth="1"/>
    <col min="1292" max="1292" width="4.08984375" style="120" customWidth="1"/>
    <col min="1293" max="1293" width="7.36328125" style="120" customWidth="1"/>
    <col min="1294" max="1294" width="4.08984375" style="120" customWidth="1"/>
    <col min="1295" max="1295" width="8.7265625" style="120" customWidth="1"/>
    <col min="1296" max="1296" width="4.08984375" style="120" customWidth="1"/>
    <col min="1297" max="1297" width="7.36328125" style="120" customWidth="1"/>
    <col min="1298" max="1298" width="4.08984375" style="120" customWidth="1"/>
    <col min="1299" max="1299" width="8.7265625" style="120" customWidth="1"/>
    <col min="1300" max="1300" width="4.08984375" style="120" customWidth="1"/>
    <col min="1301" max="1301" width="7.36328125" style="120" customWidth="1"/>
    <col min="1302" max="1302" width="4.08984375" style="120" customWidth="1"/>
    <col min="1303" max="1303" width="8.7265625" style="120" customWidth="1"/>
    <col min="1304" max="1304" width="4.08984375" style="120" customWidth="1"/>
    <col min="1305" max="1305" width="7.36328125" style="120" customWidth="1"/>
    <col min="1306" max="1536" width="7.6328125" style="120"/>
    <col min="1537" max="1537" width="50" style="120" customWidth="1"/>
    <col min="1538" max="1538" width="4.08984375" style="120" customWidth="1"/>
    <col min="1539" max="1539" width="8.7265625" style="120" customWidth="1"/>
    <col min="1540" max="1540" width="4.08984375" style="120" customWidth="1"/>
    <col min="1541" max="1541" width="7.36328125" style="120" customWidth="1"/>
    <col min="1542" max="1542" width="4.08984375" style="120" customWidth="1"/>
    <col min="1543" max="1543" width="8.7265625" style="120" customWidth="1"/>
    <col min="1544" max="1544" width="4.08984375" style="120" customWidth="1"/>
    <col min="1545" max="1545" width="7.36328125" style="120" customWidth="1"/>
    <col min="1546" max="1546" width="4.08984375" style="120" customWidth="1"/>
    <col min="1547" max="1547" width="8.7265625" style="120" customWidth="1"/>
    <col min="1548" max="1548" width="4.08984375" style="120" customWidth="1"/>
    <col min="1549" max="1549" width="7.36328125" style="120" customWidth="1"/>
    <col min="1550" max="1550" width="4.08984375" style="120" customWidth="1"/>
    <col min="1551" max="1551" width="8.7265625" style="120" customWidth="1"/>
    <col min="1552" max="1552" width="4.08984375" style="120" customWidth="1"/>
    <col min="1553" max="1553" width="7.36328125" style="120" customWidth="1"/>
    <col min="1554" max="1554" width="4.08984375" style="120" customWidth="1"/>
    <col min="1555" max="1555" width="8.7265625" style="120" customWidth="1"/>
    <col min="1556" max="1556" width="4.08984375" style="120" customWidth="1"/>
    <col min="1557" max="1557" width="7.36328125" style="120" customWidth="1"/>
    <col min="1558" max="1558" width="4.08984375" style="120" customWidth="1"/>
    <col min="1559" max="1559" width="8.7265625" style="120" customWidth="1"/>
    <col min="1560" max="1560" width="4.08984375" style="120" customWidth="1"/>
    <col min="1561" max="1561" width="7.36328125" style="120" customWidth="1"/>
    <col min="1562" max="1792" width="7.6328125" style="120"/>
    <col min="1793" max="1793" width="50" style="120" customWidth="1"/>
    <col min="1794" max="1794" width="4.08984375" style="120" customWidth="1"/>
    <col min="1795" max="1795" width="8.7265625" style="120" customWidth="1"/>
    <col min="1796" max="1796" width="4.08984375" style="120" customWidth="1"/>
    <col min="1797" max="1797" width="7.36328125" style="120" customWidth="1"/>
    <col min="1798" max="1798" width="4.08984375" style="120" customWidth="1"/>
    <col min="1799" max="1799" width="8.7265625" style="120" customWidth="1"/>
    <col min="1800" max="1800" width="4.08984375" style="120" customWidth="1"/>
    <col min="1801" max="1801" width="7.36328125" style="120" customWidth="1"/>
    <col min="1802" max="1802" width="4.08984375" style="120" customWidth="1"/>
    <col min="1803" max="1803" width="8.7265625" style="120" customWidth="1"/>
    <col min="1804" max="1804" width="4.08984375" style="120" customWidth="1"/>
    <col min="1805" max="1805" width="7.36328125" style="120" customWidth="1"/>
    <col min="1806" max="1806" width="4.08984375" style="120" customWidth="1"/>
    <col min="1807" max="1807" width="8.7265625" style="120" customWidth="1"/>
    <col min="1808" max="1808" width="4.08984375" style="120" customWidth="1"/>
    <col min="1809" max="1809" width="7.36328125" style="120" customWidth="1"/>
    <col min="1810" max="1810" width="4.08984375" style="120" customWidth="1"/>
    <col min="1811" max="1811" width="8.7265625" style="120" customWidth="1"/>
    <col min="1812" max="1812" width="4.08984375" style="120" customWidth="1"/>
    <col min="1813" max="1813" width="7.36328125" style="120" customWidth="1"/>
    <col min="1814" max="1814" width="4.08984375" style="120" customWidth="1"/>
    <col min="1815" max="1815" width="8.7265625" style="120" customWidth="1"/>
    <col min="1816" max="1816" width="4.08984375" style="120" customWidth="1"/>
    <col min="1817" max="1817" width="7.36328125" style="120" customWidth="1"/>
    <col min="1818" max="2048" width="7.6328125" style="120"/>
    <col min="2049" max="2049" width="50" style="120" customWidth="1"/>
    <col min="2050" max="2050" width="4.08984375" style="120" customWidth="1"/>
    <col min="2051" max="2051" width="8.7265625" style="120" customWidth="1"/>
    <col min="2052" max="2052" width="4.08984375" style="120" customWidth="1"/>
    <col min="2053" max="2053" width="7.36328125" style="120" customWidth="1"/>
    <col min="2054" max="2054" width="4.08984375" style="120" customWidth="1"/>
    <col min="2055" max="2055" width="8.7265625" style="120" customWidth="1"/>
    <col min="2056" max="2056" width="4.08984375" style="120" customWidth="1"/>
    <col min="2057" max="2057" width="7.36328125" style="120" customWidth="1"/>
    <col min="2058" max="2058" width="4.08984375" style="120" customWidth="1"/>
    <col min="2059" max="2059" width="8.7265625" style="120" customWidth="1"/>
    <col min="2060" max="2060" width="4.08984375" style="120" customWidth="1"/>
    <col min="2061" max="2061" width="7.36328125" style="120" customWidth="1"/>
    <col min="2062" max="2062" width="4.08984375" style="120" customWidth="1"/>
    <col min="2063" max="2063" width="8.7265625" style="120" customWidth="1"/>
    <col min="2064" max="2064" width="4.08984375" style="120" customWidth="1"/>
    <col min="2065" max="2065" width="7.36328125" style="120" customWidth="1"/>
    <col min="2066" max="2066" width="4.08984375" style="120" customWidth="1"/>
    <col min="2067" max="2067" width="8.7265625" style="120" customWidth="1"/>
    <col min="2068" max="2068" width="4.08984375" style="120" customWidth="1"/>
    <col min="2069" max="2069" width="7.36328125" style="120" customWidth="1"/>
    <col min="2070" max="2070" width="4.08984375" style="120" customWidth="1"/>
    <col min="2071" max="2071" width="8.7265625" style="120" customWidth="1"/>
    <col min="2072" max="2072" width="4.08984375" style="120" customWidth="1"/>
    <col min="2073" max="2073" width="7.36328125" style="120" customWidth="1"/>
    <col min="2074" max="2304" width="7.6328125" style="120"/>
    <col min="2305" max="2305" width="50" style="120" customWidth="1"/>
    <col min="2306" max="2306" width="4.08984375" style="120" customWidth="1"/>
    <col min="2307" max="2307" width="8.7265625" style="120" customWidth="1"/>
    <col min="2308" max="2308" width="4.08984375" style="120" customWidth="1"/>
    <col min="2309" max="2309" width="7.36328125" style="120" customWidth="1"/>
    <col min="2310" max="2310" width="4.08984375" style="120" customWidth="1"/>
    <col min="2311" max="2311" width="8.7265625" style="120" customWidth="1"/>
    <col min="2312" max="2312" width="4.08984375" style="120" customWidth="1"/>
    <col min="2313" max="2313" width="7.36328125" style="120" customWidth="1"/>
    <col min="2314" max="2314" width="4.08984375" style="120" customWidth="1"/>
    <col min="2315" max="2315" width="8.7265625" style="120" customWidth="1"/>
    <col min="2316" max="2316" width="4.08984375" style="120" customWidth="1"/>
    <col min="2317" max="2317" width="7.36328125" style="120" customWidth="1"/>
    <col min="2318" max="2318" width="4.08984375" style="120" customWidth="1"/>
    <col min="2319" max="2319" width="8.7265625" style="120" customWidth="1"/>
    <col min="2320" max="2320" width="4.08984375" style="120" customWidth="1"/>
    <col min="2321" max="2321" width="7.36328125" style="120" customWidth="1"/>
    <col min="2322" max="2322" width="4.08984375" style="120" customWidth="1"/>
    <col min="2323" max="2323" width="8.7265625" style="120" customWidth="1"/>
    <col min="2324" max="2324" width="4.08984375" style="120" customWidth="1"/>
    <col min="2325" max="2325" width="7.36328125" style="120" customWidth="1"/>
    <col min="2326" max="2326" width="4.08984375" style="120" customWidth="1"/>
    <col min="2327" max="2327" width="8.7265625" style="120" customWidth="1"/>
    <col min="2328" max="2328" width="4.08984375" style="120" customWidth="1"/>
    <col min="2329" max="2329" width="7.36328125" style="120" customWidth="1"/>
    <col min="2330" max="2560" width="7.6328125" style="120"/>
    <col min="2561" max="2561" width="50" style="120" customWidth="1"/>
    <col min="2562" max="2562" width="4.08984375" style="120" customWidth="1"/>
    <col min="2563" max="2563" width="8.7265625" style="120" customWidth="1"/>
    <col min="2564" max="2564" width="4.08984375" style="120" customWidth="1"/>
    <col min="2565" max="2565" width="7.36328125" style="120" customWidth="1"/>
    <col min="2566" max="2566" width="4.08984375" style="120" customWidth="1"/>
    <col min="2567" max="2567" width="8.7265625" style="120" customWidth="1"/>
    <col min="2568" max="2568" width="4.08984375" style="120" customWidth="1"/>
    <col min="2569" max="2569" width="7.36328125" style="120" customWidth="1"/>
    <col min="2570" max="2570" width="4.08984375" style="120" customWidth="1"/>
    <col min="2571" max="2571" width="8.7265625" style="120" customWidth="1"/>
    <col min="2572" max="2572" width="4.08984375" style="120" customWidth="1"/>
    <col min="2573" max="2573" width="7.36328125" style="120" customWidth="1"/>
    <col min="2574" max="2574" width="4.08984375" style="120" customWidth="1"/>
    <col min="2575" max="2575" width="8.7265625" style="120" customWidth="1"/>
    <col min="2576" max="2576" width="4.08984375" style="120" customWidth="1"/>
    <col min="2577" max="2577" width="7.36328125" style="120" customWidth="1"/>
    <col min="2578" max="2578" width="4.08984375" style="120" customWidth="1"/>
    <col min="2579" max="2579" width="8.7265625" style="120" customWidth="1"/>
    <col min="2580" max="2580" width="4.08984375" style="120" customWidth="1"/>
    <col min="2581" max="2581" width="7.36328125" style="120" customWidth="1"/>
    <col min="2582" max="2582" width="4.08984375" style="120" customWidth="1"/>
    <col min="2583" max="2583" width="8.7265625" style="120" customWidth="1"/>
    <col min="2584" max="2584" width="4.08984375" style="120" customWidth="1"/>
    <col min="2585" max="2585" width="7.36328125" style="120" customWidth="1"/>
    <col min="2586" max="2816" width="7.6328125" style="120"/>
    <col min="2817" max="2817" width="50" style="120" customWidth="1"/>
    <col min="2818" max="2818" width="4.08984375" style="120" customWidth="1"/>
    <col min="2819" max="2819" width="8.7265625" style="120" customWidth="1"/>
    <col min="2820" max="2820" width="4.08984375" style="120" customWidth="1"/>
    <col min="2821" max="2821" width="7.36328125" style="120" customWidth="1"/>
    <col min="2822" max="2822" width="4.08984375" style="120" customWidth="1"/>
    <col min="2823" max="2823" width="8.7265625" style="120" customWidth="1"/>
    <col min="2824" max="2824" width="4.08984375" style="120" customWidth="1"/>
    <col min="2825" max="2825" width="7.36328125" style="120" customWidth="1"/>
    <col min="2826" max="2826" width="4.08984375" style="120" customWidth="1"/>
    <col min="2827" max="2827" width="8.7265625" style="120" customWidth="1"/>
    <col min="2828" max="2828" width="4.08984375" style="120" customWidth="1"/>
    <col min="2829" max="2829" width="7.36328125" style="120" customWidth="1"/>
    <col min="2830" max="2830" width="4.08984375" style="120" customWidth="1"/>
    <col min="2831" max="2831" width="8.7265625" style="120" customWidth="1"/>
    <col min="2832" max="2832" width="4.08984375" style="120" customWidth="1"/>
    <col min="2833" max="2833" width="7.36328125" style="120" customWidth="1"/>
    <col min="2834" max="2834" width="4.08984375" style="120" customWidth="1"/>
    <col min="2835" max="2835" width="8.7265625" style="120" customWidth="1"/>
    <col min="2836" max="2836" width="4.08984375" style="120" customWidth="1"/>
    <col min="2837" max="2837" width="7.36328125" style="120" customWidth="1"/>
    <col min="2838" max="2838" width="4.08984375" style="120" customWidth="1"/>
    <col min="2839" max="2839" width="8.7265625" style="120" customWidth="1"/>
    <col min="2840" max="2840" width="4.08984375" style="120" customWidth="1"/>
    <col min="2841" max="2841" width="7.36328125" style="120" customWidth="1"/>
    <col min="2842" max="3072" width="7.6328125" style="120"/>
    <col min="3073" max="3073" width="50" style="120" customWidth="1"/>
    <col min="3074" max="3074" width="4.08984375" style="120" customWidth="1"/>
    <col min="3075" max="3075" width="8.7265625" style="120" customWidth="1"/>
    <col min="3076" max="3076" width="4.08984375" style="120" customWidth="1"/>
    <col min="3077" max="3077" width="7.36328125" style="120" customWidth="1"/>
    <col min="3078" max="3078" width="4.08984375" style="120" customWidth="1"/>
    <col min="3079" max="3079" width="8.7265625" style="120" customWidth="1"/>
    <col min="3080" max="3080" width="4.08984375" style="120" customWidth="1"/>
    <col min="3081" max="3081" width="7.36328125" style="120" customWidth="1"/>
    <col min="3082" max="3082" width="4.08984375" style="120" customWidth="1"/>
    <col min="3083" max="3083" width="8.7265625" style="120" customWidth="1"/>
    <col min="3084" max="3084" width="4.08984375" style="120" customWidth="1"/>
    <col min="3085" max="3085" width="7.36328125" style="120" customWidth="1"/>
    <col min="3086" max="3086" width="4.08984375" style="120" customWidth="1"/>
    <col min="3087" max="3087" width="8.7265625" style="120" customWidth="1"/>
    <col min="3088" max="3088" width="4.08984375" style="120" customWidth="1"/>
    <col min="3089" max="3089" width="7.36328125" style="120" customWidth="1"/>
    <col min="3090" max="3090" width="4.08984375" style="120" customWidth="1"/>
    <col min="3091" max="3091" width="8.7265625" style="120" customWidth="1"/>
    <col min="3092" max="3092" width="4.08984375" style="120" customWidth="1"/>
    <col min="3093" max="3093" width="7.36328125" style="120" customWidth="1"/>
    <col min="3094" max="3094" width="4.08984375" style="120" customWidth="1"/>
    <col min="3095" max="3095" width="8.7265625" style="120" customWidth="1"/>
    <col min="3096" max="3096" width="4.08984375" style="120" customWidth="1"/>
    <col min="3097" max="3097" width="7.36328125" style="120" customWidth="1"/>
    <col min="3098" max="3328" width="7.6328125" style="120"/>
    <col min="3329" max="3329" width="50" style="120" customWidth="1"/>
    <col min="3330" max="3330" width="4.08984375" style="120" customWidth="1"/>
    <col min="3331" max="3331" width="8.7265625" style="120" customWidth="1"/>
    <col min="3332" max="3332" width="4.08984375" style="120" customWidth="1"/>
    <col min="3333" max="3333" width="7.36328125" style="120" customWidth="1"/>
    <col min="3334" max="3334" width="4.08984375" style="120" customWidth="1"/>
    <col min="3335" max="3335" width="8.7265625" style="120" customWidth="1"/>
    <col min="3336" max="3336" width="4.08984375" style="120" customWidth="1"/>
    <col min="3337" max="3337" width="7.36328125" style="120" customWidth="1"/>
    <col min="3338" max="3338" width="4.08984375" style="120" customWidth="1"/>
    <col min="3339" max="3339" width="8.7265625" style="120" customWidth="1"/>
    <col min="3340" max="3340" width="4.08984375" style="120" customWidth="1"/>
    <col min="3341" max="3341" width="7.36328125" style="120" customWidth="1"/>
    <col min="3342" max="3342" width="4.08984375" style="120" customWidth="1"/>
    <col min="3343" max="3343" width="8.7265625" style="120" customWidth="1"/>
    <col min="3344" max="3344" width="4.08984375" style="120" customWidth="1"/>
    <col min="3345" max="3345" width="7.36328125" style="120" customWidth="1"/>
    <col min="3346" max="3346" width="4.08984375" style="120" customWidth="1"/>
    <col min="3347" max="3347" width="8.7265625" style="120" customWidth="1"/>
    <col min="3348" max="3348" width="4.08984375" style="120" customWidth="1"/>
    <col min="3349" max="3349" width="7.36328125" style="120" customWidth="1"/>
    <col min="3350" max="3350" width="4.08984375" style="120" customWidth="1"/>
    <col min="3351" max="3351" width="8.7265625" style="120" customWidth="1"/>
    <col min="3352" max="3352" width="4.08984375" style="120" customWidth="1"/>
    <col min="3353" max="3353" width="7.36328125" style="120" customWidth="1"/>
    <col min="3354" max="3584" width="7.6328125" style="120"/>
    <col min="3585" max="3585" width="50" style="120" customWidth="1"/>
    <col min="3586" max="3586" width="4.08984375" style="120" customWidth="1"/>
    <col min="3587" max="3587" width="8.7265625" style="120" customWidth="1"/>
    <col min="3588" max="3588" width="4.08984375" style="120" customWidth="1"/>
    <col min="3589" max="3589" width="7.36328125" style="120" customWidth="1"/>
    <col min="3590" max="3590" width="4.08984375" style="120" customWidth="1"/>
    <col min="3591" max="3591" width="8.7265625" style="120" customWidth="1"/>
    <col min="3592" max="3592" width="4.08984375" style="120" customWidth="1"/>
    <col min="3593" max="3593" width="7.36328125" style="120" customWidth="1"/>
    <col min="3594" max="3594" width="4.08984375" style="120" customWidth="1"/>
    <col min="3595" max="3595" width="8.7265625" style="120" customWidth="1"/>
    <col min="3596" max="3596" width="4.08984375" style="120" customWidth="1"/>
    <col min="3597" max="3597" width="7.36328125" style="120" customWidth="1"/>
    <col min="3598" max="3598" width="4.08984375" style="120" customWidth="1"/>
    <col min="3599" max="3599" width="8.7265625" style="120" customWidth="1"/>
    <col min="3600" max="3600" width="4.08984375" style="120" customWidth="1"/>
    <col min="3601" max="3601" width="7.36328125" style="120" customWidth="1"/>
    <col min="3602" max="3602" width="4.08984375" style="120" customWidth="1"/>
    <col min="3603" max="3603" width="8.7265625" style="120" customWidth="1"/>
    <col min="3604" max="3604" width="4.08984375" style="120" customWidth="1"/>
    <col min="3605" max="3605" width="7.36328125" style="120" customWidth="1"/>
    <col min="3606" max="3606" width="4.08984375" style="120" customWidth="1"/>
    <col min="3607" max="3607" width="8.7265625" style="120" customWidth="1"/>
    <col min="3608" max="3608" width="4.08984375" style="120" customWidth="1"/>
    <col min="3609" max="3609" width="7.36328125" style="120" customWidth="1"/>
    <col min="3610" max="3840" width="7.6328125" style="120"/>
    <col min="3841" max="3841" width="50" style="120" customWidth="1"/>
    <col min="3842" max="3842" width="4.08984375" style="120" customWidth="1"/>
    <col min="3843" max="3843" width="8.7265625" style="120" customWidth="1"/>
    <col min="3844" max="3844" width="4.08984375" style="120" customWidth="1"/>
    <col min="3845" max="3845" width="7.36328125" style="120" customWidth="1"/>
    <col min="3846" max="3846" width="4.08984375" style="120" customWidth="1"/>
    <col min="3847" max="3847" width="8.7265625" style="120" customWidth="1"/>
    <col min="3848" max="3848" width="4.08984375" style="120" customWidth="1"/>
    <col min="3849" max="3849" width="7.36328125" style="120" customWidth="1"/>
    <col min="3850" max="3850" width="4.08984375" style="120" customWidth="1"/>
    <col min="3851" max="3851" width="8.7265625" style="120" customWidth="1"/>
    <col min="3852" max="3852" width="4.08984375" style="120" customWidth="1"/>
    <col min="3853" max="3853" width="7.36328125" style="120" customWidth="1"/>
    <col min="3854" max="3854" width="4.08984375" style="120" customWidth="1"/>
    <col min="3855" max="3855" width="8.7265625" style="120" customWidth="1"/>
    <col min="3856" max="3856" width="4.08984375" style="120" customWidth="1"/>
    <col min="3857" max="3857" width="7.36328125" style="120" customWidth="1"/>
    <col min="3858" max="3858" width="4.08984375" style="120" customWidth="1"/>
    <col min="3859" max="3859" width="8.7265625" style="120" customWidth="1"/>
    <col min="3860" max="3860" width="4.08984375" style="120" customWidth="1"/>
    <col min="3861" max="3861" width="7.36328125" style="120" customWidth="1"/>
    <col min="3862" max="3862" width="4.08984375" style="120" customWidth="1"/>
    <col min="3863" max="3863" width="8.7265625" style="120" customWidth="1"/>
    <col min="3864" max="3864" width="4.08984375" style="120" customWidth="1"/>
    <col min="3865" max="3865" width="7.36328125" style="120" customWidth="1"/>
    <col min="3866" max="4096" width="7.6328125" style="120"/>
    <col min="4097" max="4097" width="50" style="120" customWidth="1"/>
    <col min="4098" max="4098" width="4.08984375" style="120" customWidth="1"/>
    <col min="4099" max="4099" width="8.7265625" style="120" customWidth="1"/>
    <col min="4100" max="4100" width="4.08984375" style="120" customWidth="1"/>
    <col min="4101" max="4101" width="7.36328125" style="120" customWidth="1"/>
    <col min="4102" max="4102" width="4.08984375" style="120" customWidth="1"/>
    <col min="4103" max="4103" width="8.7265625" style="120" customWidth="1"/>
    <col min="4104" max="4104" width="4.08984375" style="120" customWidth="1"/>
    <col min="4105" max="4105" width="7.36328125" style="120" customWidth="1"/>
    <col min="4106" max="4106" width="4.08984375" style="120" customWidth="1"/>
    <col min="4107" max="4107" width="8.7265625" style="120" customWidth="1"/>
    <col min="4108" max="4108" width="4.08984375" style="120" customWidth="1"/>
    <col min="4109" max="4109" width="7.36328125" style="120" customWidth="1"/>
    <col min="4110" max="4110" width="4.08984375" style="120" customWidth="1"/>
    <col min="4111" max="4111" width="8.7265625" style="120" customWidth="1"/>
    <col min="4112" max="4112" width="4.08984375" style="120" customWidth="1"/>
    <col min="4113" max="4113" width="7.36328125" style="120" customWidth="1"/>
    <col min="4114" max="4114" width="4.08984375" style="120" customWidth="1"/>
    <col min="4115" max="4115" width="8.7265625" style="120" customWidth="1"/>
    <col min="4116" max="4116" width="4.08984375" style="120" customWidth="1"/>
    <col min="4117" max="4117" width="7.36328125" style="120" customWidth="1"/>
    <col min="4118" max="4118" width="4.08984375" style="120" customWidth="1"/>
    <col min="4119" max="4119" width="8.7265625" style="120" customWidth="1"/>
    <col min="4120" max="4120" width="4.08984375" style="120" customWidth="1"/>
    <col min="4121" max="4121" width="7.36328125" style="120" customWidth="1"/>
    <col min="4122" max="4352" width="7.6328125" style="120"/>
    <col min="4353" max="4353" width="50" style="120" customWidth="1"/>
    <col min="4354" max="4354" width="4.08984375" style="120" customWidth="1"/>
    <col min="4355" max="4355" width="8.7265625" style="120" customWidth="1"/>
    <col min="4356" max="4356" width="4.08984375" style="120" customWidth="1"/>
    <col min="4357" max="4357" width="7.36328125" style="120" customWidth="1"/>
    <col min="4358" max="4358" width="4.08984375" style="120" customWidth="1"/>
    <col min="4359" max="4359" width="8.7265625" style="120" customWidth="1"/>
    <col min="4360" max="4360" width="4.08984375" style="120" customWidth="1"/>
    <col min="4361" max="4361" width="7.36328125" style="120" customWidth="1"/>
    <col min="4362" max="4362" width="4.08984375" style="120" customWidth="1"/>
    <col min="4363" max="4363" width="8.7265625" style="120" customWidth="1"/>
    <col min="4364" max="4364" width="4.08984375" style="120" customWidth="1"/>
    <col min="4365" max="4365" width="7.36328125" style="120" customWidth="1"/>
    <col min="4366" max="4366" width="4.08984375" style="120" customWidth="1"/>
    <col min="4367" max="4367" width="8.7265625" style="120" customWidth="1"/>
    <col min="4368" max="4368" width="4.08984375" style="120" customWidth="1"/>
    <col min="4369" max="4369" width="7.36328125" style="120" customWidth="1"/>
    <col min="4370" max="4370" width="4.08984375" style="120" customWidth="1"/>
    <col min="4371" max="4371" width="8.7265625" style="120" customWidth="1"/>
    <col min="4372" max="4372" width="4.08984375" style="120" customWidth="1"/>
    <col min="4373" max="4373" width="7.36328125" style="120" customWidth="1"/>
    <col min="4374" max="4374" width="4.08984375" style="120" customWidth="1"/>
    <col min="4375" max="4375" width="8.7265625" style="120" customWidth="1"/>
    <col min="4376" max="4376" width="4.08984375" style="120" customWidth="1"/>
    <col min="4377" max="4377" width="7.36328125" style="120" customWidth="1"/>
    <col min="4378" max="4608" width="7.6328125" style="120"/>
    <col min="4609" max="4609" width="50" style="120" customWidth="1"/>
    <col min="4610" max="4610" width="4.08984375" style="120" customWidth="1"/>
    <col min="4611" max="4611" width="8.7265625" style="120" customWidth="1"/>
    <col min="4612" max="4612" width="4.08984375" style="120" customWidth="1"/>
    <col min="4613" max="4613" width="7.36328125" style="120" customWidth="1"/>
    <col min="4614" max="4614" width="4.08984375" style="120" customWidth="1"/>
    <col min="4615" max="4615" width="8.7265625" style="120" customWidth="1"/>
    <col min="4616" max="4616" width="4.08984375" style="120" customWidth="1"/>
    <col min="4617" max="4617" width="7.36328125" style="120" customWidth="1"/>
    <col min="4618" max="4618" width="4.08984375" style="120" customWidth="1"/>
    <col min="4619" max="4619" width="8.7265625" style="120" customWidth="1"/>
    <col min="4620" max="4620" width="4.08984375" style="120" customWidth="1"/>
    <col min="4621" max="4621" width="7.36328125" style="120" customWidth="1"/>
    <col min="4622" max="4622" width="4.08984375" style="120" customWidth="1"/>
    <col min="4623" max="4623" width="8.7265625" style="120" customWidth="1"/>
    <col min="4624" max="4624" width="4.08984375" style="120" customWidth="1"/>
    <col min="4625" max="4625" width="7.36328125" style="120" customWidth="1"/>
    <col min="4626" max="4626" width="4.08984375" style="120" customWidth="1"/>
    <col min="4627" max="4627" width="8.7265625" style="120" customWidth="1"/>
    <col min="4628" max="4628" width="4.08984375" style="120" customWidth="1"/>
    <col min="4629" max="4629" width="7.36328125" style="120" customWidth="1"/>
    <col min="4630" max="4630" width="4.08984375" style="120" customWidth="1"/>
    <col min="4631" max="4631" width="8.7265625" style="120" customWidth="1"/>
    <col min="4632" max="4632" width="4.08984375" style="120" customWidth="1"/>
    <col min="4633" max="4633" width="7.36328125" style="120" customWidth="1"/>
    <col min="4634" max="4864" width="7.6328125" style="120"/>
    <col min="4865" max="4865" width="50" style="120" customWidth="1"/>
    <col min="4866" max="4866" width="4.08984375" style="120" customWidth="1"/>
    <col min="4867" max="4867" width="8.7265625" style="120" customWidth="1"/>
    <col min="4868" max="4868" width="4.08984375" style="120" customWidth="1"/>
    <col min="4869" max="4869" width="7.36328125" style="120" customWidth="1"/>
    <col min="4870" max="4870" width="4.08984375" style="120" customWidth="1"/>
    <col min="4871" max="4871" width="8.7265625" style="120" customWidth="1"/>
    <col min="4872" max="4872" width="4.08984375" style="120" customWidth="1"/>
    <col min="4873" max="4873" width="7.36328125" style="120" customWidth="1"/>
    <col min="4874" max="4874" width="4.08984375" style="120" customWidth="1"/>
    <col min="4875" max="4875" width="8.7265625" style="120" customWidth="1"/>
    <col min="4876" max="4876" width="4.08984375" style="120" customWidth="1"/>
    <col min="4877" max="4877" width="7.36328125" style="120" customWidth="1"/>
    <col min="4878" max="4878" width="4.08984375" style="120" customWidth="1"/>
    <col min="4879" max="4879" width="8.7265625" style="120" customWidth="1"/>
    <col min="4880" max="4880" width="4.08984375" style="120" customWidth="1"/>
    <col min="4881" max="4881" width="7.36328125" style="120" customWidth="1"/>
    <col min="4882" max="4882" width="4.08984375" style="120" customWidth="1"/>
    <col min="4883" max="4883" width="8.7265625" style="120" customWidth="1"/>
    <col min="4884" max="4884" width="4.08984375" style="120" customWidth="1"/>
    <col min="4885" max="4885" width="7.36328125" style="120" customWidth="1"/>
    <col min="4886" max="4886" width="4.08984375" style="120" customWidth="1"/>
    <col min="4887" max="4887" width="8.7265625" style="120" customWidth="1"/>
    <col min="4888" max="4888" width="4.08984375" style="120" customWidth="1"/>
    <col min="4889" max="4889" width="7.36328125" style="120" customWidth="1"/>
    <col min="4890" max="5120" width="7.6328125" style="120"/>
    <col min="5121" max="5121" width="50" style="120" customWidth="1"/>
    <col min="5122" max="5122" width="4.08984375" style="120" customWidth="1"/>
    <col min="5123" max="5123" width="8.7265625" style="120" customWidth="1"/>
    <col min="5124" max="5124" width="4.08984375" style="120" customWidth="1"/>
    <col min="5125" max="5125" width="7.36328125" style="120" customWidth="1"/>
    <col min="5126" max="5126" width="4.08984375" style="120" customWidth="1"/>
    <col min="5127" max="5127" width="8.7265625" style="120" customWidth="1"/>
    <col min="5128" max="5128" width="4.08984375" style="120" customWidth="1"/>
    <col min="5129" max="5129" width="7.36328125" style="120" customWidth="1"/>
    <col min="5130" max="5130" width="4.08984375" style="120" customWidth="1"/>
    <col min="5131" max="5131" width="8.7265625" style="120" customWidth="1"/>
    <col min="5132" max="5132" width="4.08984375" style="120" customWidth="1"/>
    <col min="5133" max="5133" width="7.36328125" style="120" customWidth="1"/>
    <col min="5134" max="5134" width="4.08984375" style="120" customWidth="1"/>
    <col min="5135" max="5135" width="8.7265625" style="120" customWidth="1"/>
    <col min="5136" max="5136" width="4.08984375" style="120" customWidth="1"/>
    <col min="5137" max="5137" width="7.36328125" style="120" customWidth="1"/>
    <col min="5138" max="5138" width="4.08984375" style="120" customWidth="1"/>
    <col min="5139" max="5139" width="8.7265625" style="120" customWidth="1"/>
    <col min="5140" max="5140" width="4.08984375" style="120" customWidth="1"/>
    <col min="5141" max="5141" width="7.36328125" style="120" customWidth="1"/>
    <col min="5142" max="5142" width="4.08984375" style="120" customWidth="1"/>
    <col min="5143" max="5143" width="8.7265625" style="120" customWidth="1"/>
    <col min="5144" max="5144" width="4.08984375" style="120" customWidth="1"/>
    <col min="5145" max="5145" width="7.36328125" style="120" customWidth="1"/>
    <col min="5146" max="5376" width="7.6328125" style="120"/>
    <col min="5377" max="5377" width="50" style="120" customWidth="1"/>
    <col min="5378" max="5378" width="4.08984375" style="120" customWidth="1"/>
    <col min="5379" max="5379" width="8.7265625" style="120" customWidth="1"/>
    <col min="5380" max="5380" width="4.08984375" style="120" customWidth="1"/>
    <col min="5381" max="5381" width="7.36328125" style="120" customWidth="1"/>
    <col min="5382" max="5382" width="4.08984375" style="120" customWidth="1"/>
    <col min="5383" max="5383" width="8.7265625" style="120" customWidth="1"/>
    <col min="5384" max="5384" width="4.08984375" style="120" customWidth="1"/>
    <col min="5385" max="5385" width="7.36328125" style="120" customWidth="1"/>
    <col min="5386" max="5386" width="4.08984375" style="120" customWidth="1"/>
    <col min="5387" max="5387" width="8.7265625" style="120" customWidth="1"/>
    <col min="5388" max="5388" width="4.08984375" style="120" customWidth="1"/>
    <col min="5389" max="5389" width="7.36328125" style="120" customWidth="1"/>
    <col min="5390" max="5390" width="4.08984375" style="120" customWidth="1"/>
    <col min="5391" max="5391" width="8.7265625" style="120" customWidth="1"/>
    <col min="5392" max="5392" width="4.08984375" style="120" customWidth="1"/>
    <col min="5393" max="5393" width="7.36328125" style="120" customWidth="1"/>
    <col min="5394" max="5394" width="4.08984375" style="120" customWidth="1"/>
    <col min="5395" max="5395" width="8.7265625" style="120" customWidth="1"/>
    <col min="5396" max="5396" width="4.08984375" style="120" customWidth="1"/>
    <col min="5397" max="5397" width="7.36328125" style="120" customWidth="1"/>
    <col min="5398" max="5398" width="4.08984375" style="120" customWidth="1"/>
    <col min="5399" max="5399" width="8.7265625" style="120" customWidth="1"/>
    <col min="5400" max="5400" width="4.08984375" style="120" customWidth="1"/>
    <col min="5401" max="5401" width="7.36328125" style="120" customWidth="1"/>
    <col min="5402" max="5632" width="7.6328125" style="120"/>
    <col min="5633" max="5633" width="50" style="120" customWidth="1"/>
    <col min="5634" max="5634" width="4.08984375" style="120" customWidth="1"/>
    <col min="5635" max="5635" width="8.7265625" style="120" customWidth="1"/>
    <col min="5636" max="5636" width="4.08984375" style="120" customWidth="1"/>
    <col min="5637" max="5637" width="7.36328125" style="120" customWidth="1"/>
    <col min="5638" max="5638" width="4.08984375" style="120" customWidth="1"/>
    <col min="5639" max="5639" width="8.7265625" style="120" customWidth="1"/>
    <col min="5640" max="5640" width="4.08984375" style="120" customWidth="1"/>
    <col min="5641" max="5641" width="7.36328125" style="120" customWidth="1"/>
    <col min="5642" max="5642" width="4.08984375" style="120" customWidth="1"/>
    <col min="5643" max="5643" width="8.7265625" style="120" customWidth="1"/>
    <col min="5644" max="5644" width="4.08984375" style="120" customWidth="1"/>
    <col min="5645" max="5645" width="7.36328125" style="120" customWidth="1"/>
    <col min="5646" max="5646" width="4.08984375" style="120" customWidth="1"/>
    <col min="5647" max="5647" width="8.7265625" style="120" customWidth="1"/>
    <col min="5648" max="5648" width="4.08984375" style="120" customWidth="1"/>
    <col min="5649" max="5649" width="7.36328125" style="120" customWidth="1"/>
    <col min="5650" max="5650" width="4.08984375" style="120" customWidth="1"/>
    <col min="5651" max="5651" width="8.7265625" style="120" customWidth="1"/>
    <col min="5652" max="5652" width="4.08984375" style="120" customWidth="1"/>
    <col min="5653" max="5653" width="7.36328125" style="120" customWidth="1"/>
    <col min="5654" max="5654" width="4.08984375" style="120" customWidth="1"/>
    <col min="5655" max="5655" width="8.7265625" style="120" customWidth="1"/>
    <col min="5656" max="5656" width="4.08984375" style="120" customWidth="1"/>
    <col min="5657" max="5657" width="7.36328125" style="120" customWidth="1"/>
    <col min="5658" max="5888" width="7.6328125" style="120"/>
    <col min="5889" max="5889" width="50" style="120" customWidth="1"/>
    <col min="5890" max="5890" width="4.08984375" style="120" customWidth="1"/>
    <col min="5891" max="5891" width="8.7265625" style="120" customWidth="1"/>
    <col min="5892" max="5892" width="4.08984375" style="120" customWidth="1"/>
    <col min="5893" max="5893" width="7.36328125" style="120" customWidth="1"/>
    <col min="5894" max="5894" width="4.08984375" style="120" customWidth="1"/>
    <col min="5895" max="5895" width="8.7265625" style="120" customWidth="1"/>
    <col min="5896" max="5896" width="4.08984375" style="120" customWidth="1"/>
    <col min="5897" max="5897" width="7.36328125" style="120" customWidth="1"/>
    <col min="5898" max="5898" width="4.08984375" style="120" customWidth="1"/>
    <col min="5899" max="5899" width="8.7265625" style="120" customWidth="1"/>
    <col min="5900" max="5900" width="4.08984375" style="120" customWidth="1"/>
    <col min="5901" max="5901" width="7.36328125" style="120" customWidth="1"/>
    <col min="5902" max="5902" width="4.08984375" style="120" customWidth="1"/>
    <col min="5903" max="5903" width="8.7265625" style="120" customWidth="1"/>
    <col min="5904" max="5904" width="4.08984375" style="120" customWidth="1"/>
    <col min="5905" max="5905" width="7.36328125" style="120" customWidth="1"/>
    <col min="5906" max="5906" width="4.08984375" style="120" customWidth="1"/>
    <col min="5907" max="5907" width="8.7265625" style="120" customWidth="1"/>
    <col min="5908" max="5908" width="4.08984375" style="120" customWidth="1"/>
    <col min="5909" max="5909" width="7.36328125" style="120" customWidth="1"/>
    <col min="5910" max="5910" width="4.08984375" style="120" customWidth="1"/>
    <col min="5911" max="5911" width="8.7265625" style="120" customWidth="1"/>
    <col min="5912" max="5912" width="4.08984375" style="120" customWidth="1"/>
    <col min="5913" max="5913" width="7.36328125" style="120" customWidth="1"/>
    <col min="5914" max="6144" width="7.6328125" style="120"/>
    <col min="6145" max="6145" width="50" style="120" customWidth="1"/>
    <col min="6146" max="6146" width="4.08984375" style="120" customWidth="1"/>
    <col min="6147" max="6147" width="8.7265625" style="120" customWidth="1"/>
    <col min="6148" max="6148" width="4.08984375" style="120" customWidth="1"/>
    <col min="6149" max="6149" width="7.36328125" style="120" customWidth="1"/>
    <col min="6150" max="6150" width="4.08984375" style="120" customWidth="1"/>
    <col min="6151" max="6151" width="8.7265625" style="120" customWidth="1"/>
    <col min="6152" max="6152" width="4.08984375" style="120" customWidth="1"/>
    <col min="6153" max="6153" width="7.36328125" style="120" customWidth="1"/>
    <col min="6154" max="6154" width="4.08984375" style="120" customWidth="1"/>
    <col min="6155" max="6155" width="8.7265625" style="120" customWidth="1"/>
    <col min="6156" max="6156" width="4.08984375" style="120" customWidth="1"/>
    <col min="6157" max="6157" width="7.36328125" style="120" customWidth="1"/>
    <col min="6158" max="6158" width="4.08984375" style="120" customWidth="1"/>
    <col min="6159" max="6159" width="8.7265625" style="120" customWidth="1"/>
    <col min="6160" max="6160" width="4.08984375" style="120" customWidth="1"/>
    <col min="6161" max="6161" width="7.36328125" style="120" customWidth="1"/>
    <col min="6162" max="6162" width="4.08984375" style="120" customWidth="1"/>
    <col min="6163" max="6163" width="8.7265625" style="120" customWidth="1"/>
    <col min="6164" max="6164" width="4.08984375" style="120" customWidth="1"/>
    <col min="6165" max="6165" width="7.36328125" style="120" customWidth="1"/>
    <col min="6166" max="6166" width="4.08984375" style="120" customWidth="1"/>
    <col min="6167" max="6167" width="8.7265625" style="120" customWidth="1"/>
    <col min="6168" max="6168" width="4.08984375" style="120" customWidth="1"/>
    <col min="6169" max="6169" width="7.36328125" style="120" customWidth="1"/>
    <col min="6170" max="6400" width="7.6328125" style="120"/>
    <col min="6401" max="6401" width="50" style="120" customWidth="1"/>
    <col min="6402" max="6402" width="4.08984375" style="120" customWidth="1"/>
    <col min="6403" max="6403" width="8.7265625" style="120" customWidth="1"/>
    <col min="6404" max="6404" width="4.08984375" style="120" customWidth="1"/>
    <col min="6405" max="6405" width="7.36328125" style="120" customWidth="1"/>
    <col min="6406" max="6406" width="4.08984375" style="120" customWidth="1"/>
    <col min="6407" max="6407" width="8.7265625" style="120" customWidth="1"/>
    <col min="6408" max="6408" width="4.08984375" style="120" customWidth="1"/>
    <col min="6409" max="6409" width="7.36328125" style="120" customWidth="1"/>
    <col min="6410" max="6410" width="4.08984375" style="120" customWidth="1"/>
    <col min="6411" max="6411" width="8.7265625" style="120" customWidth="1"/>
    <col min="6412" max="6412" width="4.08984375" style="120" customWidth="1"/>
    <col min="6413" max="6413" width="7.36328125" style="120" customWidth="1"/>
    <col min="6414" max="6414" width="4.08984375" style="120" customWidth="1"/>
    <col min="6415" max="6415" width="8.7265625" style="120" customWidth="1"/>
    <col min="6416" max="6416" width="4.08984375" style="120" customWidth="1"/>
    <col min="6417" max="6417" width="7.36328125" style="120" customWidth="1"/>
    <col min="6418" max="6418" width="4.08984375" style="120" customWidth="1"/>
    <col min="6419" max="6419" width="8.7265625" style="120" customWidth="1"/>
    <col min="6420" max="6420" width="4.08984375" style="120" customWidth="1"/>
    <col min="6421" max="6421" width="7.36328125" style="120" customWidth="1"/>
    <col min="6422" max="6422" width="4.08984375" style="120" customWidth="1"/>
    <col min="6423" max="6423" width="8.7265625" style="120" customWidth="1"/>
    <col min="6424" max="6424" width="4.08984375" style="120" customWidth="1"/>
    <col min="6425" max="6425" width="7.36328125" style="120" customWidth="1"/>
    <col min="6426" max="6656" width="7.6328125" style="120"/>
    <col min="6657" max="6657" width="50" style="120" customWidth="1"/>
    <col min="6658" max="6658" width="4.08984375" style="120" customWidth="1"/>
    <col min="6659" max="6659" width="8.7265625" style="120" customWidth="1"/>
    <col min="6660" max="6660" width="4.08984375" style="120" customWidth="1"/>
    <col min="6661" max="6661" width="7.36328125" style="120" customWidth="1"/>
    <col min="6662" max="6662" width="4.08984375" style="120" customWidth="1"/>
    <col min="6663" max="6663" width="8.7265625" style="120" customWidth="1"/>
    <col min="6664" max="6664" width="4.08984375" style="120" customWidth="1"/>
    <col min="6665" max="6665" width="7.36328125" style="120" customWidth="1"/>
    <col min="6666" max="6666" width="4.08984375" style="120" customWidth="1"/>
    <col min="6667" max="6667" width="8.7265625" style="120" customWidth="1"/>
    <col min="6668" max="6668" width="4.08984375" style="120" customWidth="1"/>
    <col min="6669" max="6669" width="7.36328125" style="120" customWidth="1"/>
    <col min="6670" max="6670" width="4.08984375" style="120" customWidth="1"/>
    <col min="6671" max="6671" width="8.7265625" style="120" customWidth="1"/>
    <col min="6672" max="6672" width="4.08984375" style="120" customWidth="1"/>
    <col min="6673" max="6673" width="7.36328125" style="120" customWidth="1"/>
    <col min="6674" max="6674" width="4.08984375" style="120" customWidth="1"/>
    <col min="6675" max="6675" width="8.7265625" style="120" customWidth="1"/>
    <col min="6676" max="6676" width="4.08984375" style="120" customWidth="1"/>
    <col min="6677" max="6677" width="7.36328125" style="120" customWidth="1"/>
    <col min="6678" max="6678" width="4.08984375" style="120" customWidth="1"/>
    <col min="6679" max="6679" width="8.7265625" style="120" customWidth="1"/>
    <col min="6680" max="6680" width="4.08984375" style="120" customWidth="1"/>
    <col min="6681" max="6681" width="7.36328125" style="120" customWidth="1"/>
    <col min="6682" max="6912" width="7.6328125" style="120"/>
    <col min="6913" max="6913" width="50" style="120" customWidth="1"/>
    <col min="6914" max="6914" width="4.08984375" style="120" customWidth="1"/>
    <col min="6915" max="6915" width="8.7265625" style="120" customWidth="1"/>
    <col min="6916" max="6916" width="4.08984375" style="120" customWidth="1"/>
    <col min="6917" max="6917" width="7.36328125" style="120" customWidth="1"/>
    <col min="6918" max="6918" width="4.08984375" style="120" customWidth="1"/>
    <col min="6919" max="6919" width="8.7265625" style="120" customWidth="1"/>
    <col min="6920" max="6920" width="4.08984375" style="120" customWidth="1"/>
    <col min="6921" max="6921" width="7.36328125" style="120" customWidth="1"/>
    <col min="6922" max="6922" width="4.08984375" style="120" customWidth="1"/>
    <col min="6923" max="6923" width="8.7265625" style="120" customWidth="1"/>
    <col min="6924" max="6924" width="4.08984375" style="120" customWidth="1"/>
    <col min="6925" max="6925" width="7.36328125" style="120" customWidth="1"/>
    <col min="6926" max="6926" width="4.08984375" style="120" customWidth="1"/>
    <col min="6927" max="6927" width="8.7265625" style="120" customWidth="1"/>
    <col min="6928" max="6928" width="4.08984375" style="120" customWidth="1"/>
    <col min="6929" max="6929" width="7.36328125" style="120" customWidth="1"/>
    <col min="6930" max="6930" width="4.08984375" style="120" customWidth="1"/>
    <col min="6931" max="6931" width="8.7265625" style="120" customWidth="1"/>
    <col min="6932" max="6932" width="4.08984375" style="120" customWidth="1"/>
    <col min="6933" max="6933" width="7.36328125" style="120" customWidth="1"/>
    <col min="6934" max="6934" width="4.08984375" style="120" customWidth="1"/>
    <col min="6935" max="6935" width="8.7265625" style="120" customWidth="1"/>
    <col min="6936" max="6936" width="4.08984375" style="120" customWidth="1"/>
    <col min="6937" max="6937" width="7.36328125" style="120" customWidth="1"/>
    <col min="6938" max="7168" width="7.6328125" style="120"/>
    <col min="7169" max="7169" width="50" style="120" customWidth="1"/>
    <col min="7170" max="7170" width="4.08984375" style="120" customWidth="1"/>
    <col min="7171" max="7171" width="8.7265625" style="120" customWidth="1"/>
    <col min="7172" max="7172" width="4.08984375" style="120" customWidth="1"/>
    <col min="7173" max="7173" width="7.36328125" style="120" customWidth="1"/>
    <col min="7174" max="7174" width="4.08984375" style="120" customWidth="1"/>
    <col min="7175" max="7175" width="8.7265625" style="120" customWidth="1"/>
    <col min="7176" max="7176" width="4.08984375" style="120" customWidth="1"/>
    <col min="7177" max="7177" width="7.36328125" style="120" customWidth="1"/>
    <col min="7178" max="7178" width="4.08984375" style="120" customWidth="1"/>
    <col min="7179" max="7179" width="8.7265625" style="120" customWidth="1"/>
    <col min="7180" max="7180" width="4.08984375" style="120" customWidth="1"/>
    <col min="7181" max="7181" width="7.36328125" style="120" customWidth="1"/>
    <col min="7182" max="7182" width="4.08984375" style="120" customWidth="1"/>
    <col min="7183" max="7183" width="8.7265625" style="120" customWidth="1"/>
    <col min="7184" max="7184" width="4.08984375" style="120" customWidth="1"/>
    <col min="7185" max="7185" width="7.36328125" style="120" customWidth="1"/>
    <col min="7186" max="7186" width="4.08984375" style="120" customWidth="1"/>
    <col min="7187" max="7187" width="8.7265625" style="120" customWidth="1"/>
    <col min="7188" max="7188" width="4.08984375" style="120" customWidth="1"/>
    <col min="7189" max="7189" width="7.36328125" style="120" customWidth="1"/>
    <col min="7190" max="7190" width="4.08984375" style="120" customWidth="1"/>
    <col min="7191" max="7191" width="8.7265625" style="120" customWidth="1"/>
    <col min="7192" max="7192" width="4.08984375" style="120" customWidth="1"/>
    <col min="7193" max="7193" width="7.36328125" style="120" customWidth="1"/>
    <col min="7194" max="7424" width="7.6328125" style="120"/>
    <col min="7425" max="7425" width="50" style="120" customWidth="1"/>
    <col min="7426" max="7426" width="4.08984375" style="120" customWidth="1"/>
    <col min="7427" max="7427" width="8.7265625" style="120" customWidth="1"/>
    <col min="7428" max="7428" width="4.08984375" style="120" customWidth="1"/>
    <col min="7429" max="7429" width="7.36328125" style="120" customWidth="1"/>
    <col min="7430" max="7430" width="4.08984375" style="120" customWidth="1"/>
    <col min="7431" max="7431" width="8.7265625" style="120" customWidth="1"/>
    <col min="7432" max="7432" width="4.08984375" style="120" customWidth="1"/>
    <col min="7433" max="7433" width="7.36328125" style="120" customWidth="1"/>
    <col min="7434" max="7434" width="4.08984375" style="120" customWidth="1"/>
    <col min="7435" max="7435" width="8.7265625" style="120" customWidth="1"/>
    <col min="7436" max="7436" width="4.08984375" style="120" customWidth="1"/>
    <col min="7437" max="7437" width="7.36328125" style="120" customWidth="1"/>
    <col min="7438" max="7438" width="4.08984375" style="120" customWidth="1"/>
    <col min="7439" max="7439" width="8.7265625" style="120" customWidth="1"/>
    <col min="7440" max="7440" width="4.08984375" style="120" customWidth="1"/>
    <col min="7441" max="7441" width="7.36328125" style="120" customWidth="1"/>
    <col min="7442" max="7442" width="4.08984375" style="120" customWidth="1"/>
    <col min="7443" max="7443" width="8.7265625" style="120" customWidth="1"/>
    <col min="7444" max="7444" width="4.08984375" style="120" customWidth="1"/>
    <col min="7445" max="7445" width="7.36328125" style="120" customWidth="1"/>
    <col min="7446" max="7446" width="4.08984375" style="120" customWidth="1"/>
    <col min="7447" max="7447" width="8.7265625" style="120" customWidth="1"/>
    <col min="7448" max="7448" width="4.08984375" style="120" customWidth="1"/>
    <col min="7449" max="7449" width="7.36328125" style="120" customWidth="1"/>
    <col min="7450" max="7680" width="7.6328125" style="120"/>
    <col min="7681" max="7681" width="50" style="120" customWidth="1"/>
    <col min="7682" max="7682" width="4.08984375" style="120" customWidth="1"/>
    <col min="7683" max="7683" width="8.7265625" style="120" customWidth="1"/>
    <col min="7684" max="7684" width="4.08984375" style="120" customWidth="1"/>
    <col min="7685" max="7685" width="7.36328125" style="120" customWidth="1"/>
    <col min="7686" max="7686" width="4.08984375" style="120" customWidth="1"/>
    <col min="7687" max="7687" width="8.7265625" style="120" customWidth="1"/>
    <col min="7688" max="7688" width="4.08984375" style="120" customWidth="1"/>
    <col min="7689" max="7689" width="7.36328125" style="120" customWidth="1"/>
    <col min="7690" max="7690" width="4.08984375" style="120" customWidth="1"/>
    <col min="7691" max="7691" width="8.7265625" style="120" customWidth="1"/>
    <col min="7692" max="7692" width="4.08984375" style="120" customWidth="1"/>
    <col min="7693" max="7693" width="7.36328125" style="120" customWidth="1"/>
    <col min="7694" max="7694" width="4.08984375" style="120" customWidth="1"/>
    <col min="7695" max="7695" width="8.7265625" style="120" customWidth="1"/>
    <col min="7696" max="7696" width="4.08984375" style="120" customWidth="1"/>
    <col min="7697" max="7697" width="7.36328125" style="120" customWidth="1"/>
    <col min="7698" max="7698" width="4.08984375" style="120" customWidth="1"/>
    <col min="7699" max="7699" width="8.7265625" style="120" customWidth="1"/>
    <col min="7700" max="7700" width="4.08984375" style="120" customWidth="1"/>
    <col min="7701" max="7701" width="7.36328125" style="120" customWidth="1"/>
    <col min="7702" max="7702" width="4.08984375" style="120" customWidth="1"/>
    <col min="7703" max="7703" width="8.7265625" style="120" customWidth="1"/>
    <col min="7704" max="7704" width="4.08984375" style="120" customWidth="1"/>
    <col min="7705" max="7705" width="7.36328125" style="120" customWidth="1"/>
    <col min="7706" max="7936" width="7.6328125" style="120"/>
    <col min="7937" max="7937" width="50" style="120" customWidth="1"/>
    <col min="7938" max="7938" width="4.08984375" style="120" customWidth="1"/>
    <col min="7939" max="7939" width="8.7265625" style="120" customWidth="1"/>
    <col min="7940" max="7940" width="4.08984375" style="120" customWidth="1"/>
    <col min="7941" max="7941" width="7.36328125" style="120" customWidth="1"/>
    <col min="7942" max="7942" width="4.08984375" style="120" customWidth="1"/>
    <col min="7943" max="7943" width="8.7265625" style="120" customWidth="1"/>
    <col min="7944" max="7944" width="4.08984375" style="120" customWidth="1"/>
    <col min="7945" max="7945" width="7.36328125" style="120" customWidth="1"/>
    <col min="7946" max="7946" width="4.08984375" style="120" customWidth="1"/>
    <col min="7947" max="7947" width="8.7265625" style="120" customWidth="1"/>
    <col min="7948" max="7948" width="4.08984375" style="120" customWidth="1"/>
    <col min="7949" max="7949" width="7.36328125" style="120" customWidth="1"/>
    <col min="7950" max="7950" width="4.08984375" style="120" customWidth="1"/>
    <col min="7951" max="7951" width="8.7265625" style="120" customWidth="1"/>
    <col min="7952" max="7952" width="4.08984375" style="120" customWidth="1"/>
    <col min="7953" max="7953" width="7.36328125" style="120" customWidth="1"/>
    <col min="7954" max="7954" width="4.08984375" style="120" customWidth="1"/>
    <col min="7955" max="7955" width="8.7265625" style="120" customWidth="1"/>
    <col min="7956" max="7956" width="4.08984375" style="120" customWidth="1"/>
    <col min="7957" max="7957" width="7.36328125" style="120" customWidth="1"/>
    <col min="7958" max="7958" width="4.08984375" style="120" customWidth="1"/>
    <col min="7959" max="7959" width="8.7265625" style="120" customWidth="1"/>
    <col min="7960" max="7960" width="4.08984375" style="120" customWidth="1"/>
    <col min="7961" max="7961" width="7.36328125" style="120" customWidth="1"/>
    <col min="7962" max="8192" width="7.6328125" style="120"/>
    <col min="8193" max="8193" width="50" style="120" customWidth="1"/>
    <col min="8194" max="8194" width="4.08984375" style="120" customWidth="1"/>
    <col min="8195" max="8195" width="8.7265625" style="120" customWidth="1"/>
    <col min="8196" max="8196" width="4.08984375" style="120" customWidth="1"/>
    <col min="8197" max="8197" width="7.36328125" style="120" customWidth="1"/>
    <col min="8198" max="8198" width="4.08984375" style="120" customWidth="1"/>
    <col min="8199" max="8199" width="8.7265625" style="120" customWidth="1"/>
    <col min="8200" max="8200" width="4.08984375" style="120" customWidth="1"/>
    <col min="8201" max="8201" width="7.36328125" style="120" customWidth="1"/>
    <col min="8202" max="8202" width="4.08984375" style="120" customWidth="1"/>
    <col min="8203" max="8203" width="8.7265625" style="120" customWidth="1"/>
    <col min="8204" max="8204" width="4.08984375" style="120" customWidth="1"/>
    <col min="8205" max="8205" width="7.36328125" style="120" customWidth="1"/>
    <col min="8206" max="8206" width="4.08984375" style="120" customWidth="1"/>
    <col min="8207" max="8207" width="8.7265625" style="120" customWidth="1"/>
    <col min="8208" max="8208" width="4.08984375" style="120" customWidth="1"/>
    <col min="8209" max="8209" width="7.36328125" style="120" customWidth="1"/>
    <col min="8210" max="8210" width="4.08984375" style="120" customWidth="1"/>
    <col min="8211" max="8211" width="8.7265625" style="120" customWidth="1"/>
    <col min="8212" max="8212" width="4.08984375" style="120" customWidth="1"/>
    <col min="8213" max="8213" width="7.36328125" style="120" customWidth="1"/>
    <col min="8214" max="8214" width="4.08984375" style="120" customWidth="1"/>
    <col min="8215" max="8215" width="8.7265625" style="120" customWidth="1"/>
    <col min="8216" max="8216" width="4.08984375" style="120" customWidth="1"/>
    <col min="8217" max="8217" width="7.36328125" style="120" customWidth="1"/>
    <col min="8218" max="8448" width="7.6328125" style="120"/>
    <col min="8449" max="8449" width="50" style="120" customWidth="1"/>
    <col min="8450" max="8450" width="4.08984375" style="120" customWidth="1"/>
    <col min="8451" max="8451" width="8.7265625" style="120" customWidth="1"/>
    <col min="8452" max="8452" width="4.08984375" style="120" customWidth="1"/>
    <col min="8453" max="8453" width="7.36328125" style="120" customWidth="1"/>
    <col min="8454" max="8454" width="4.08984375" style="120" customWidth="1"/>
    <col min="8455" max="8455" width="8.7265625" style="120" customWidth="1"/>
    <col min="8456" max="8456" width="4.08984375" style="120" customWidth="1"/>
    <col min="8457" max="8457" width="7.36328125" style="120" customWidth="1"/>
    <col min="8458" max="8458" width="4.08984375" style="120" customWidth="1"/>
    <col min="8459" max="8459" width="8.7265625" style="120" customWidth="1"/>
    <col min="8460" max="8460" width="4.08984375" style="120" customWidth="1"/>
    <col min="8461" max="8461" width="7.36328125" style="120" customWidth="1"/>
    <col min="8462" max="8462" width="4.08984375" style="120" customWidth="1"/>
    <col min="8463" max="8463" width="8.7265625" style="120" customWidth="1"/>
    <col min="8464" max="8464" width="4.08984375" style="120" customWidth="1"/>
    <col min="8465" max="8465" width="7.36328125" style="120" customWidth="1"/>
    <col min="8466" max="8466" width="4.08984375" style="120" customWidth="1"/>
    <col min="8467" max="8467" width="8.7265625" style="120" customWidth="1"/>
    <col min="8468" max="8468" width="4.08984375" style="120" customWidth="1"/>
    <col min="8469" max="8469" width="7.36328125" style="120" customWidth="1"/>
    <col min="8470" max="8470" width="4.08984375" style="120" customWidth="1"/>
    <col min="8471" max="8471" width="8.7265625" style="120" customWidth="1"/>
    <col min="8472" max="8472" width="4.08984375" style="120" customWidth="1"/>
    <col min="8473" max="8473" width="7.36328125" style="120" customWidth="1"/>
    <col min="8474" max="8704" width="7.6328125" style="120"/>
    <col min="8705" max="8705" width="50" style="120" customWidth="1"/>
    <col min="8706" max="8706" width="4.08984375" style="120" customWidth="1"/>
    <col min="8707" max="8707" width="8.7265625" style="120" customWidth="1"/>
    <col min="8708" max="8708" width="4.08984375" style="120" customWidth="1"/>
    <col min="8709" max="8709" width="7.36328125" style="120" customWidth="1"/>
    <col min="8710" max="8710" width="4.08984375" style="120" customWidth="1"/>
    <col min="8711" max="8711" width="8.7265625" style="120" customWidth="1"/>
    <col min="8712" max="8712" width="4.08984375" style="120" customWidth="1"/>
    <col min="8713" max="8713" width="7.36328125" style="120" customWidth="1"/>
    <col min="8714" max="8714" width="4.08984375" style="120" customWidth="1"/>
    <col min="8715" max="8715" width="8.7265625" style="120" customWidth="1"/>
    <col min="8716" max="8716" width="4.08984375" style="120" customWidth="1"/>
    <col min="8717" max="8717" width="7.36328125" style="120" customWidth="1"/>
    <col min="8718" max="8718" width="4.08984375" style="120" customWidth="1"/>
    <col min="8719" max="8719" width="8.7265625" style="120" customWidth="1"/>
    <col min="8720" max="8720" width="4.08984375" style="120" customWidth="1"/>
    <col min="8721" max="8721" width="7.36328125" style="120" customWidth="1"/>
    <col min="8722" max="8722" width="4.08984375" style="120" customWidth="1"/>
    <col min="8723" max="8723" width="8.7265625" style="120" customWidth="1"/>
    <col min="8724" max="8724" width="4.08984375" style="120" customWidth="1"/>
    <col min="8725" max="8725" width="7.36328125" style="120" customWidth="1"/>
    <col min="8726" max="8726" width="4.08984375" style="120" customWidth="1"/>
    <col min="8727" max="8727" width="8.7265625" style="120" customWidth="1"/>
    <col min="8728" max="8728" width="4.08984375" style="120" customWidth="1"/>
    <col min="8729" max="8729" width="7.36328125" style="120" customWidth="1"/>
    <col min="8730" max="8960" width="7.6328125" style="120"/>
    <col min="8961" max="8961" width="50" style="120" customWidth="1"/>
    <col min="8962" max="8962" width="4.08984375" style="120" customWidth="1"/>
    <col min="8963" max="8963" width="8.7265625" style="120" customWidth="1"/>
    <col min="8964" max="8964" width="4.08984375" style="120" customWidth="1"/>
    <col min="8965" max="8965" width="7.36328125" style="120" customWidth="1"/>
    <col min="8966" max="8966" width="4.08984375" style="120" customWidth="1"/>
    <col min="8967" max="8967" width="8.7265625" style="120" customWidth="1"/>
    <col min="8968" max="8968" width="4.08984375" style="120" customWidth="1"/>
    <col min="8969" max="8969" width="7.36328125" style="120" customWidth="1"/>
    <col min="8970" max="8970" width="4.08984375" style="120" customWidth="1"/>
    <col min="8971" max="8971" width="8.7265625" style="120" customWidth="1"/>
    <col min="8972" max="8972" width="4.08984375" style="120" customWidth="1"/>
    <col min="8973" max="8973" width="7.36328125" style="120" customWidth="1"/>
    <col min="8974" max="8974" width="4.08984375" style="120" customWidth="1"/>
    <col min="8975" max="8975" width="8.7265625" style="120" customWidth="1"/>
    <col min="8976" max="8976" width="4.08984375" style="120" customWidth="1"/>
    <col min="8977" max="8977" width="7.36328125" style="120" customWidth="1"/>
    <col min="8978" max="8978" width="4.08984375" style="120" customWidth="1"/>
    <col min="8979" max="8979" width="8.7265625" style="120" customWidth="1"/>
    <col min="8980" max="8980" width="4.08984375" style="120" customWidth="1"/>
    <col min="8981" max="8981" width="7.36328125" style="120" customWidth="1"/>
    <col min="8982" max="8982" width="4.08984375" style="120" customWidth="1"/>
    <col min="8983" max="8983" width="8.7265625" style="120" customWidth="1"/>
    <col min="8984" max="8984" width="4.08984375" style="120" customWidth="1"/>
    <col min="8985" max="8985" width="7.36328125" style="120" customWidth="1"/>
    <col min="8986" max="9216" width="7.6328125" style="120"/>
    <col min="9217" max="9217" width="50" style="120" customWidth="1"/>
    <col min="9218" max="9218" width="4.08984375" style="120" customWidth="1"/>
    <col min="9219" max="9219" width="8.7265625" style="120" customWidth="1"/>
    <col min="9220" max="9220" width="4.08984375" style="120" customWidth="1"/>
    <col min="9221" max="9221" width="7.36328125" style="120" customWidth="1"/>
    <col min="9222" max="9222" width="4.08984375" style="120" customWidth="1"/>
    <col min="9223" max="9223" width="8.7265625" style="120" customWidth="1"/>
    <col min="9224" max="9224" width="4.08984375" style="120" customWidth="1"/>
    <col min="9225" max="9225" width="7.36328125" style="120" customWidth="1"/>
    <col min="9226" max="9226" width="4.08984375" style="120" customWidth="1"/>
    <col min="9227" max="9227" width="8.7265625" style="120" customWidth="1"/>
    <col min="9228" max="9228" width="4.08984375" style="120" customWidth="1"/>
    <col min="9229" max="9229" width="7.36328125" style="120" customWidth="1"/>
    <col min="9230" max="9230" width="4.08984375" style="120" customWidth="1"/>
    <col min="9231" max="9231" width="8.7265625" style="120" customWidth="1"/>
    <col min="9232" max="9232" width="4.08984375" style="120" customWidth="1"/>
    <col min="9233" max="9233" width="7.36328125" style="120" customWidth="1"/>
    <col min="9234" max="9234" width="4.08984375" style="120" customWidth="1"/>
    <col min="9235" max="9235" width="8.7265625" style="120" customWidth="1"/>
    <col min="9236" max="9236" width="4.08984375" style="120" customWidth="1"/>
    <col min="9237" max="9237" width="7.36328125" style="120" customWidth="1"/>
    <col min="9238" max="9238" width="4.08984375" style="120" customWidth="1"/>
    <col min="9239" max="9239" width="8.7265625" style="120" customWidth="1"/>
    <col min="9240" max="9240" width="4.08984375" style="120" customWidth="1"/>
    <col min="9241" max="9241" width="7.36328125" style="120" customWidth="1"/>
    <col min="9242" max="9472" width="7.6328125" style="120"/>
    <col min="9473" max="9473" width="50" style="120" customWidth="1"/>
    <col min="9474" max="9474" width="4.08984375" style="120" customWidth="1"/>
    <col min="9475" max="9475" width="8.7265625" style="120" customWidth="1"/>
    <col min="9476" max="9476" width="4.08984375" style="120" customWidth="1"/>
    <col min="9477" max="9477" width="7.36328125" style="120" customWidth="1"/>
    <col min="9478" max="9478" width="4.08984375" style="120" customWidth="1"/>
    <col min="9479" max="9479" width="8.7265625" style="120" customWidth="1"/>
    <col min="9480" max="9480" width="4.08984375" style="120" customWidth="1"/>
    <col min="9481" max="9481" width="7.36328125" style="120" customWidth="1"/>
    <col min="9482" max="9482" width="4.08984375" style="120" customWidth="1"/>
    <col min="9483" max="9483" width="8.7265625" style="120" customWidth="1"/>
    <col min="9484" max="9484" width="4.08984375" style="120" customWidth="1"/>
    <col min="9485" max="9485" width="7.36328125" style="120" customWidth="1"/>
    <col min="9486" max="9486" width="4.08984375" style="120" customWidth="1"/>
    <col min="9487" max="9487" width="8.7265625" style="120" customWidth="1"/>
    <col min="9488" max="9488" width="4.08984375" style="120" customWidth="1"/>
    <col min="9489" max="9489" width="7.36328125" style="120" customWidth="1"/>
    <col min="9490" max="9490" width="4.08984375" style="120" customWidth="1"/>
    <col min="9491" max="9491" width="8.7265625" style="120" customWidth="1"/>
    <col min="9492" max="9492" width="4.08984375" style="120" customWidth="1"/>
    <col min="9493" max="9493" width="7.36328125" style="120" customWidth="1"/>
    <col min="9494" max="9494" width="4.08984375" style="120" customWidth="1"/>
    <col min="9495" max="9495" width="8.7265625" style="120" customWidth="1"/>
    <col min="9496" max="9496" width="4.08984375" style="120" customWidth="1"/>
    <col min="9497" max="9497" width="7.36328125" style="120" customWidth="1"/>
    <col min="9498" max="9728" width="7.6328125" style="120"/>
    <col min="9729" max="9729" width="50" style="120" customWidth="1"/>
    <col min="9730" max="9730" width="4.08984375" style="120" customWidth="1"/>
    <col min="9731" max="9731" width="8.7265625" style="120" customWidth="1"/>
    <col min="9732" max="9732" width="4.08984375" style="120" customWidth="1"/>
    <col min="9733" max="9733" width="7.36328125" style="120" customWidth="1"/>
    <col min="9734" max="9734" width="4.08984375" style="120" customWidth="1"/>
    <col min="9735" max="9735" width="8.7265625" style="120" customWidth="1"/>
    <col min="9736" max="9736" width="4.08984375" style="120" customWidth="1"/>
    <col min="9737" max="9737" width="7.36328125" style="120" customWidth="1"/>
    <col min="9738" max="9738" width="4.08984375" style="120" customWidth="1"/>
    <col min="9739" max="9739" width="8.7265625" style="120" customWidth="1"/>
    <col min="9740" max="9740" width="4.08984375" style="120" customWidth="1"/>
    <col min="9741" max="9741" width="7.36328125" style="120" customWidth="1"/>
    <col min="9742" max="9742" width="4.08984375" style="120" customWidth="1"/>
    <col min="9743" max="9743" width="8.7265625" style="120" customWidth="1"/>
    <col min="9744" max="9744" width="4.08984375" style="120" customWidth="1"/>
    <col min="9745" max="9745" width="7.36328125" style="120" customWidth="1"/>
    <col min="9746" max="9746" width="4.08984375" style="120" customWidth="1"/>
    <col min="9747" max="9747" width="8.7265625" style="120" customWidth="1"/>
    <col min="9748" max="9748" width="4.08984375" style="120" customWidth="1"/>
    <col min="9749" max="9749" width="7.36328125" style="120" customWidth="1"/>
    <col min="9750" max="9750" width="4.08984375" style="120" customWidth="1"/>
    <col min="9751" max="9751" width="8.7265625" style="120" customWidth="1"/>
    <col min="9752" max="9752" width="4.08984375" style="120" customWidth="1"/>
    <col min="9753" max="9753" width="7.36328125" style="120" customWidth="1"/>
    <col min="9754" max="9984" width="7.6328125" style="120"/>
    <col min="9985" max="9985" width="50" style="120" customWidth="1"/>
    <col min="9986" max="9986" width="4.08984375" style="120" customWidth="1"/>
    <col min="9987" max="9987" width="8.7265625" style="120" customWidth="1"/>
    <col min="9988" max="9988" width="4.08984375" style="120" customWidth="1"/>
    <col min="9989" max="9989" width="7.36328125" style="120" customWidth="1"/>
    <col min="9990" max="9990" width="4.08984375" style="120" customWidth="1"/>
    <col min="9991" max="9991" width="8.7265625" style="120" customWidth="1"/>
    <col min="9992" max="9992" width="4.08984375" style="120" customWidth="1"/>
    <col min="9993" max="9993" width="7.36328125" style="120" customWidth="1"/>
    <col min="9994" max="9994" width="4.08984375" style="120" customWidth="1"/>
    <col min="9995" max="9995" width="8.7265625" style="120" customWidth="1"/>
    <col min="9996" max="9996" width="4.08984375" style="120" customWidth="1"/>
    <col min="9997" max="9997" width="7.36328125" style="120" customWidth="1"/>
    <col min="9998" max="9998" width="4.08984375" style="120" customWidth="1"/>
    <col min="9999" max="9999" width="8.7265625" style="120" customWidth="1"/>
    <col min="10000" max="10000" width="4.08984375" style="120" customWidth="1"/>
    <col min="10001" max="10001" width="7.36328125" style="120" customWidth="1"/>
    <col min="10002" max="10002" width="4.08984375" style="120" customWidth="1"/>
    <col min="10003" max="10003" width="8.7265625" style="120" customWidth="1"/>
    <col min="10004" max="10004" width="4.08984375" style="120" customWidth="1"/>
    <col min="10005" max="10005" width="7.36328125" style="120" customWidth="1"/>
    <col min="10006" max="10006" width="4.08984375" style="120" customWidth="1"/>
    <col min="10007" max="10007" width="8.7265625" style="120" customWidth="1"/>
    <col min="10008" max="10008" width="4.08984375" style="120" customWidth="1"/>
    <col min="10009" max="10009" width="7.36328125" style="120" customWidth="1"/>
    <col min="10010" max="10240" width="7.6328125" style="120"/>
    <col min="10241" max="10241" width="50" style="120" customWidth="1"/>
    <col min="10242" max="10242" width="4.08984375" style="120" customWidth="1"/>
    <col min="10243" max="10243" width="8.7265625" style="120" customWidth="1"/>
    <col min="10244" max="10244" width="4.08984375" style="120" customWidth="1"/>
    <col min="10245" max="10245" width="7.36328125" style="120" customWidth="1"/>
    <col min="10246" max="10246" width="4.08984375" style="120" customWidth="1"/>
    <col min="10247" max="10247" width="8.7265625" style="120" customWidth="1"/>
    <col min="10248" max="10248" width="4.08984375" style="120" customWidth="1"/>
    <col min="10249" max="10249" width="7.36328125" style="120" customWidth="1"/>
    <col min="10250" max="10250" width="4.08984375" style="120" customWidth="1"/>
    <col min="10251" max="10251" width="8.7265625" style="120" customWidth="1"/>
    <col min="10252" max="10252" width="4.08984375" style="120" customWidth="1"/>
    <col min="10253" max="10253" width="7.36328125" style="120" customWidth="1"/>
    <col min="10254" max="10254" width="4.08984375" style="120" customWidth="1"/>
    <col min="10255" max="10255" width="8.7265625" style="120" customWidth="1"/>
    <col min="10256" max="10256" width="4.08984375" style="120" customWidth="1"/>
    <col min="10257" max="10257" width="7.36328125" style="120" customWidth="1"/>
    <col min="10258" max="10258" width="4.08984375" style="120" customWidth="1"/>
    <col min="10259" max="10259" width="8.7265625" style="120" customWidth="1"/>
    <col min="10260" max="10260" width="4.08984375" style="120" customWidth="1"/>
    <col min="10261" max="10261" width="7.36328125" style="120" customWidth="1"/>
    <col min="10262" max="10262" width="4.08984375" style="120" customWidth="1"/>
    <col min="10263" max="10263" width="8.7265625" style="120" customWidth="1"/>
    <col min="10264" max="10264" width="4.08984375" style="120" customWidth="1"/>
    <col min="10265" max="10265" width="7.36328125" style="120" customWidth="1"/>
    <col min="10266" max="10496" width="7.6328125" style="120"/>
    <col min="10497" max="10497" width="50" style="120" customWidth="1"/>
    <col min="10498" max="10498" width="4.08984375" style="120" customWidth="1"/>
    <col min="10499" max="10499" width="8.7265625" style="120" customWidth="1"/>
    <col min="10500" max="10500" width="4.08984375" style="120" customWidth="1"/>
    <col min="10501" max="10501" width="7.36328125" style="120" customWidth="1"/>
    <col min="10502" max="10502" width="4.08984375" style="120" customWidth="1"/>
    <col min="10503" max="10503" width="8.7265625" style="120" customWidth="1"/>
    <col min="10504" max="10504" width="4.08984375" style="120" customWidth="1"/>
    <col min="10505" max="10505" width="7.36328125" style="120" customWidth="1"/>
    <col min="10506" max="10506" width="4.08984375" style="120" customWidth="1"/>
    <col min="10507" max="10507" width="8.7265625" style="120" customWidth="1"/>
    <col min="10508" max="10508" width="4.08984375" style="120" customWidth="1"/>
    <col min="10509" max="10509" width="7.36328125" style="120" customWidth="1"/>
    <col min="10510" max="10510" width="4.08984375" style="120" customWidth="1"/>
    <col min="10511" max="10511" width="8.7265625" style="120" customWidth="1"/>
    <col min="10512" max="10512" width="4.08984375" style="120" customWidth="1"/>
    <col min="10513" max="10513" width="7.36328125" style="120" customWidth="1"/>
    <col min="10514" max="10514" width="4.08984375" style="120" customWidth="1"/>
    <col min="10515" max="10515" width="8.7265625" style="120" customWidth="1"/>
    <col min="10516" max="10516" width="4.08984375" style="120" customWidth="1"/>
    <col min="10517" max="10517" width="7.36328125" style="120" customWidth="1"/>
    <col min="10518" max="10518" width="4.08984375" style="120" customWidth="1"/>
    <col min="10519" max="10519" width="8.7265625" style="120" customWidth="1"/>
    <col min="10520" max="10520" width="4.08984375" style="120" customWidth="1"/>
    <col min="10521" max="10521" width="7.36328125" style="120" customWidth="1"/>
    <col min="10522" max="10752" width="7.6328125" style="120"/>
    <col min="10753" max="10753" width="50" style="120" customWidth="1"/>
    <col min="10754" max="10754" width="4.08984375" style="120" customWidth="1"/>
    <col min="10755" max="10755" width="8.7265625" style="120" customWidth="1"/>
    <col min="10756" max="10756" width="4.08984375" style="120" customWidth="1"/>
    <col min="10757" max="10757" width="7.36328125" style="120" customWidth="1"/>
    <col min="10758" max="10758" width="4.08984375" style="120" customWidth="1"/>
    <col min="10759" max="10759" width="8.7265625" style="120" customWidth="1"/>
    <col min="10760" max="10760" width="4.08984375" style="120" customWidth="1"/>
    <col min="10761" max="10761" width="7.36328125" style="120" customWidth="1"/>
    <col min="10762" max="10762" width="4.08984375" style="120" customWidth="1"/>
    <col min="10763" max="10763" width="8.7265625" style="120" customWidth="1"/>
    <col min="10764" max="10764" width="4.08984375" style="120" customWidth="1"/>
    <col min="10765" max="10765" width="7.36328125" style="120" customWidth="1"/>
    <col min="10766" max="10766" width="4.08984375" style="120" customWidth="1"/>
    <col min="10767" max="10767" width="8.7265625" style="120" customWidth="1"/>
    <col min="10768" max="10768" width="4.08984375" style="120" customWidth="1"/>
    <col min="10769" max="10769" width="7.36328125" style="120" customWidth="1"/>
    <col min="10770" max="10770" width="4.08984375" style="120" customWidth="1"/>
    <col min="10771" max="10771" width="8.7265625" style="120" customWidth="1"/>
    <col min="10772" max="10772" width="4.08984375" style="120" customWidth="1"/>
    <col min="10773" max="10773" width="7.36328125" style="120" customWidth="1"/>
    <col min="10774" max="10774" width="4.08984375" style="120" customWidth="1"/>
    <col min="10775" max="10775" width="8.7265625" style="120" customWidth="1"/>
    <col min="10776" max="10776" width="4.08984375" style="120" customWidth="1"/>
    <col min="10777" max="10777" width="7.36328125" style="120" customWidth="1"/>
    <col min="10778" max="11008" width="7.6328125" style="120"/>
    <col min="11009" max="11009" width="50" style="120" customWidth="1"/>
    <col min="11010" max="11010" width="4.08984375" style="120" customWidth="1"/>
    <col min="11011" max="11011" width="8.7265625" style="120" customWidth="1"/>
    <col min="11012" max="11012" width="4.08984375" style="120" customWidth="1"/>
    <col min="11013" max="11013" width="7.36328125" style="120" customWidth="1"/>
    <col min="11014" max="11014" width="4.08984375" style="120" customWidth="1"/>
    <col min="11015" max="11015" width="8.7265625" style="120" customWidth="1"/>
    <col min="11016" max="11016" width="4.08984375" style="120" customWidth="1"/>
    <col min="11017" max="11017" width="7.36328125" style="120" customWidth="1"/>
    <col min="11018" max="11018" width="4.08984375" style="120" customWidth="1"/>
    <col min="11019" max="11019" width="8.7265625" style="120" customWidth="1"/>
    <col min="11020" max="11020" width="4.08984375" style="120" customWidth="1"/>
    <col min="11021" max="11021" width="7.36328125" style="120" customWidth="1"/>
    <col min="11022" max="11022" width="4.08984375" style="120" customWidth="1"/>
    <col min="11023" max="11023" width="8.7265625" style="120" customWidth="1"/>
    <col min="11024" max="11024" width="4.08984375" style="120" customWidth="1"/>
    <col min="11025" max="11025" width="7.36328125" style="120" customWidth="1"/>
    <col min="11026" max="11026" width="4.08984375" style="120" customWidth="1"/>
    <col min="11027" max="11027" width="8.7265625" style="120" customWidth="1"/>
    <col min="11028" max="11028" width="4.08984375" style="120" customWidth="1"/>
    <col min="11029" max="11029" width="7.36328125" style="120" customWidth="1"/>
    <col min="11030" max="11030" width="4.08984375" style="120" customWidth="1"/>
    <col min="11031" max="11031" width="8.7265625" style="120" customWidth="1"/>
    <col min="11032" max="11032" width="4.08984375" style="120" customWidth="1"/>
    <col min="11033" max="11033" width="7.36328125" style="120" customWidth="1"/>
    <col min="11034" max="11264" width="7.6328125" style="120"/>
    <col min="11265" max="11265" width="50" style="120" customWidth="1"/>
    <col min="11266" max="11266" width="4.08984375" style="120" customWidth="1"/>
    <col min="11267" max="11267" width="8.7265625" style="120" customWidth="1"/>
    <col min="11268" max="11268" width="4.08984375" style="120" customWidth="1"/>
    <col min="11269" max="11269" width="7.36328125" style="120" customWidth="1"/>
    <col min="11270" max="11270" width="4.08984375" style="120" customWidth="1"/>
    <col min="11271" max="11271" width="8.7265625" style="120" customWidth="1"/>
    <col min="11272" max="11272" width="4.08984375" style="120" customWidth="1"/>
    <col min="11273" max="11273" width="7.36328125" style="120" customWidth="1"/>
    <col min="11274" max="11274" width="4.08984375" style="120" customWidth="1"/>
    <col min="11275" max="11275" width="8.7265625" style="120" customWidth="1"/>
    <col min="11276" max="11276" width="4.08984375" style="120" customWidth="1"/>
    <col min="11277" max="11277" width="7.36328125" style="120" customWidth="1"/>
    <col min="11278" max="11278" width="4.08984375" style="120" customWidth="1"/>
    <col min="11279" max="11279" width="8.7265625" style="120" customWidth="1"/>
    <col min="11280" max="11280" width="4.08984375" style="120" customWidth="1"/>
    <col min="11281" max="11281" width="7.36328125" style="120" customWidth="1"/>
    <col min="11282" max="11282" width="4.08984375" style="120" customWidth="1"/>
    <col min="11283" max="11283" width="8.7265625" style="120" customWidth="1"/>
    <col min="11284" max="11284" width="4.08984375" style="120" customWidth="1"/>
    <col min="11285" max="11285" width="7.36328125" style="120" customWidth="1"/>
    <col min="11286" max="11286" width="4.08984375" style="120" customWidth="1"/>
    <col min="11287" max="11287" width="8.7265625" style="120" customWidth="1"/>
    <col min="11288" max="11288" width="4.08984375" style="120" customWidth="1"/>
    <col min="11289" max="11289" width="7.36328125" style="120" customWidth="1"/>
    <col min="11290" max="11520" width="7.6328125" style="120"/>
    <col min="11521" max="11521" width="50" style="120" customWidth="1"/>
    <col min="11522" max="11522" width="4.08984375" style="120" customWidth="1"/>
    <col min="11523" max="11523" width="8.7265625" style="120" customWidth="1"/>
    <col min="11524" max="11524" width="4.08984375" style="120" customWidth="1"/>
    <col min="11525" max="11525" width="7.36328125" style="120" customWidth="1"/>
    <col min="11526" max="11526" width="4.08984375" style="120" customWidth="1"/>
    <col min="11527" max="11527" width="8.7265625" style="120" customWidth="1"/>
    <col min="11528" max="11528" width="4.08984375" style="120" customWidth="1"/>
    <col min="11529" max="11529" width="7.36328125" style="120" customWidth="1"/>
    <col min="11530" max="11530" width="4.08984375" style="120" customWidth="1"/>
    <col min="11531" max="11531" width="8.7265625" style="120" customWidth="1"/>
    <col min="11532" max="11532" width="4.08984375" style="120" customWidth="1"/>
    <col min="11533" max="11533" width="7.36328125" style="120" customWidth="1"/>
    <col min="11534" max="11534" width="4.08984375" style="120" customWidth="1"/>
    <col min="11535" max="11535" width="8.7265625" style="120" customWidth="1"/>
    <col min="11536" max="11536" width="4.08984375" style="120" customWidth="1"/>
    <col min="11537" max="11537" width="7.36328125" style="120" customWidth="1"/>
    <col min="11538" max="11538" width="4.08984375" style="120" customWidth="1"/>
    <col min="11539" max="11539" width="8.7265625" style="120" customWidth="1"/>
    <col min="11540" max="11540" width="4.08984375" style="120" customWidth="1"/>
    <col min="11541" max="11541" width="7.36328125" style="120" customWidth="1"/>
    <col min="11542" max="11542" width="4.08984375" style="120" customWidth="1"/>
    <col min="11543" max="11543" width="8.7265625" style="120" customWidth="1"/>
    <col min="11544" max="11544" width="4.08984375" style="120" customWidth="1"/>
    <col min="11545" max="11545" width="7.36328125" style="120" customWidth="1"/>
    <col min="11546" max="11776" width="7.6328125" style="120"/>
    <col min="11777" max="11777" width="50" style="120" customWidth="1"/>
    <col min="11778" max="11778" width="4.08984375" style="120" customWidth="1"/>
    <col min="11779" max="11779" width="8.7265625" style="120" customWidth="1"/>
    <col min="11780" max="11780" width="4.08984375" style="120" customWidth="1"/>
    <col min="11781" max="11781" width="7.36328125" style="120" customWidth="1"/>
    <col min="11782" max="11782" width="4.08984375" style="120" customWidth="1"/>
    <col min="11783" max="11783" width="8.7265625" style="120" customWidth="1"/>
    <col min="11784" max="11784" width="4.08984375" style="120" customWidth="1"/>
    <col min="11785" max="11785" width="7.36328125" style="120" customWidth="1"/>
    <col min="11786" max="11786" width="4.08984375" style="120" customWidth="1"/>
    <col min="11787" max="11787" width="8.7265625" style="120" customWidth="1"/>
    <col min="11788" max="11788" width="4.08984375" style="120" customWidth="1"/>
    <col min="11789" max="11789" width="7.36328125" style="120" customWidth="1"/>
    <col min="11790" max="11790" width="4.08984375" style="120" customWidth="1"/>
    <col min="11791" max="11791" width="8.7265625" style="120" customWidth="1"/>
    <col min="11792" max="11792" width="4.08984375" style="120" customWidth="1"/>
    <col min="11793" max="11793" width="7.36328125" style="120" customWidth="1"/>
    <col min="11794" max="11794" width="4.08984375" style="120" customWidth="1"/>
    <col min="11795" max="11795" width="8.7265625" style="120" customWidth="1"/>
    <col min="11796" max="11796" width="4.08984375" style="120" customWidth="1"/>
    <col min="11797" max="11797" width="7.36328125" style="120" customWidth="1"/>
    <col min="11798" max="11798" width="4.08984375" style="120" customWidth="1"/>
    <col min="11799" max="11799" width="8.7265625" style="120" customWidth="1"/>
    <col min="11800" max="11800" width="4.08984375" style="120" customWidth="1"/>
    <col min="11801" max="11801" width="7.36328125" style="120" customWidth="1"/>
    <col min="11802" max="12032" width="7.6328125" style="120"/>
    <col min="12033" max="12033" width="50" style="120" customWidth="1"/>
    <col min="12034" max="12034" width="4.08984375" style="120" customWidth="1"/>
    <col min="12035" max="12035" width="8.7265625" style="120" customWidth="1"/>
    <col min="12036" max="12036" width="4.08984375" style="120" customWidth="1"/>
    <col min="12037" max="12037" width="7.36328125" style="120" customWidth="1"/>
    <col min="12038" max="12038" width="4.08984375" style="120" customWidth="1"/>
    <col min="12039" max="12039" width="8.7265625" style="120" customWidth="1"/>
    <col min="12040" max="12040" width="4.08984375" style="120" customWidth="1"/>
    <col min="12041" max="12041" width="7.36328125" style="120" customWidth="1"/>
    <col min="12042" max="12042" width="4.08984375" style="120" customWidth="1"/>
    <col min="12043" max="12043" width="8.7265625" style="120" customWidth="1"/>
    <col min="12044" max="12044" width="4.08984375" style="120" customWidth="1"/>
    <col min="12045" max="12045" width="7.36328125" style="120" customWidth="1"/>
    <col min="12046" max="12046" width="4.08984375" style="120" customWidth="1"/>
    <col min="12047" max="12047" width="8.7265625" style="120" customWidth="1"/>
    <col min="12048" max="12048" width="4.08984375" style="120" customWidth="1"/>
    <col min="12049" max="12049" width="7.36328125" style="120" customWidth="1"/>
    <col min="12050" max="12050" width="4.08984375" style="120" customWidth="1"/>
    <col min="12051" max="12051" width="8.7265625" style="120" customWidth="1"/>
    <col min="12052" max="12052" width="4.08984375" style="120" customWidth="1"/>
    <col min="12053" max="12053" width="7.36328125" style="120" customWidth="1"/>
    <col min="12054" max="12054" width="4.08984375" style="120" customWidth="1"/>
    <col min="12055" max="12055" width="8.7265625" style="120" customWidth="1"/>
    <col min="12056" max="12056" width="4.08984375" style="120" customWidth="1"/>
    <col min="12057" max="12057" width="7.36328125" style="120" customWidth="1"/>
    <col min="12058" max="12288" width="7.6328125" style="120"/>
    <col min="12289" max="12289" width="50" style="120" customWidth="1"/>
    <col min="12290" max="12290" width="4.08984375" style="120" customWidth="1"/>
    <col min="12291" max="12291" width="8.7265625" style="120" customWidth="1"/>
    <col min="12292" max="12292" width="4.08984375" style="120" customWidth="1"/>
    <col min="12293" max="12293" width="7.36328125" style="120" customWidth="1"/>
    <col min="12294" max="12294" width="4.08984375" style="120" customWidth="1"/>
    <col min="12295" max="12295" width="8.7265625" style="120" customWidth="1"/>
    <col min="12296" max="12296" width="4.08984375" style="120" customWidth="1"/>
    <col min="12297" max="12297" width="7.36328125" style="120" customWidth="1"/>
    <col min="12298" max="12298" width="4.08984375" style="120" customWidth="1"/>
    <col min="12299" max="12299" width="8.7265625" style="120" customWidth="1"/>
    <col min="12300" max="12300" width="4.08984375" style="120" customWidth="1"/>
    <col min="12301" max="12301" width="7.36328125" style="120" customWidth="1"/>
    <col min="12302" max="12302" width="4.08984375" style="120" customWidth="1"/>
    <col min="12303" max="12303" width="8.7265625" style="120" customWidth="1"/>
    <col min="12304" max="12304" width="4.08984375" style="120" customWidth="1"/>
    <col min="12305" max="12305" width="7.36328125" style="120" customWidth="1"/>
    <col min="12306" max="12306" width="4.08984375" style="120" customWidth="1"/>
    <col min="12307" max="12307" width="8.7265625" style="120" customWidth="1"/>
    <col min="12308" max="12308" width="4.08984375" style="120" customWidth="1"/>
    <col min="12309" max="12309" width="7.36328125" style="120" customWidth="1"/>
    <col min="12310" max="12310" width="4.08984375" style="120" customWidth="1"/>
    <col min="12311" max="12311" width="8.7265625" style="120" customWidth="1"/>
    <col min="12312" max="12312" width="4.08984375" style="120" customWidth="1"/>
    <col min="12313" max="12313" width="7.36328125" style="120" customWidth="1"/>
    <col min="12314" max="12544" width="7.6328125" style="120"/>
    <col min="12545" max="12545" width="50" style="120" customWidth="1"/>
    <col min="12546" max="12546" width="4.08984375" style="120" customWidth="1"/>
    <col min="12547" max="12547" width="8.7265625" style="120" customWidth="1"/>
    <col min="12548" max="12548" width="4.08984375" style="120" customWidth="1"/>
    <col min="12549" max="12549" width="7.36328125" style="120" customWidth="1"/>
    <col min="12550" max="12550" width="4.08984375" style="120" customWidth="1"/>
    <col min="12551" max="12551" width="8.7265625" style="120" customWidth="1"/>
    <col min="12552" max="12552" width="4.08984375" style="120" customWidth="1"/>
    <col min="12553" max="12553" width="7.36328125" style="120" customWidth="1"/>
    <col min="12554" max="12554" width="4.08984375" style="120" customWidth="1"/>
    <col min="12555" max="12555" width="8.7265625" style="120" customWidth="1"/>
    <col min="12556" max="12556" width="4.08984375" style="120" customWidth="1"/>
    <col min="12557" max="12557" width="7.36328125" style="120" customWidth="1"/>
    <col min="12558" max="12558" width="4.08984375" style="120" customWidth="1"/>
    <col min="12559" max="12559" width="8.7265625" style="120" customWidth="1"/>
    <col min="12560" max="12560" width="4.08984375" style="120" customWidth="1"/>
    <col min="12561" max="12561" width="7.36328125" style="120" customWidth="1"/>
    <col min="12562" max="12562" width="4.08984375" style="120" customWidth="1"/>
    <col min="12563" max="12563" width="8.7265625" style="120" customWidth="1"/>
    <col min="12564" max="12564" width="4.08984375" style="120" customWidth="1"/>
    <col min="12565" max="12565" width="7.36328125" style="120" customWidth="1"/>
    <col min="12566" max="12566" width="4.08984375" style="120" customWidth="1"/>
    <col min="12567" max="12567" width="8.7265625" style="120" customWidth="1"/>
    <col min="12568" max="12568" width="4.08984375" style="120" customWidth="1"/>
    <col min="12569" max="12569" width="7.36328125" style="120" customWidth="1"/>
    <col min="12570" max="12800" width="7.6328125" style="120"/>
    <col min="12801" max="12801" width="50" style="120" customWidth="1"/>
    <col min="12802" max="12802" width="4.08984375" style="120" customWidth="1"/>
    <col min="12803" max="12803" width="8.7265625" style="120" customWidth="1"/>
    <col min="12804" max="12804" width="4.08984375" style="120" customWidth="1"/>
    <col min="12805" max="12805" width="7.36328125" style="120" customWidth="1"/>
    <col min="12806" max="12806" width="4.08984375" style="120" customWidth="1"/>
    <col min="12807" max="12807" width="8.7265625" style="120" customWidth="1"/>
    <col min="12808" max="12808" width="4.08984375" style="120" customWidth="1"/>
    <col min="12809" max="12809" width="7.36328125" style="120" customWidth="1"/>
    <col min="12810" max="12810" width="4.08984375" style="120" customWidth="1"/>
    <col min="12811" max="12811" width="8.7265625" style="120" customWidth="1"/>
    <col min="12812" max="12812" width="4.08984375" style="120" customWidth="1"/>
    <col min="12813" max="12813" width="7.36328125" style="120" customWidth="1"/>
    <col min="12814" max="12814" width="4.08984375" style="120" customWidth="1"/>
    <col min="12815" max="12815" width="8.7265625" style="120" customWidth="1"/>
    <col min="12816" max="12816" width="4.08984375" style="120" customWidth="1"/>
    <col min="12817" max="12817" width="7.36328125" style="120" customWidth="1"/>
    <col min="12818" max="12818" width="4.08984375" style="120" customWidth="1"/>
    <col min="12819" max="12819" width="8.7265625" style="120" customWidth="1"/>
    <col min="12820" max="12820" width="4.08984375" style="120" customWidth="1"/>
    <col min="12821" max="12821" width="7.36328125" style="120" customWidth="1"/>
    <col min="12822" max="12822" width="4.08984375" style="120" customWidth="1"/>
    <col min="12823" max="12823" width="8.7265625" style="120" customWidth="1"/>
    <col min="12824" max="12824" width="4.08984375" style="120" customWidth="1"/>
    <col min="12825" max="12825" width="7.36328125" style="120" customWidth="1"/>
    <col min="12826" max="13056" width="7.6328125" style="120"/>
    <col min="13057" max="13057" width="50" style="120" customWidth="1"/>
    <col min="13058" max="13058" width="4.08984375" style="120" customWidth="1"/>
    <col min="13059" max="13059" width="8.7265625" style="120" customWidth="1"/>
    <col min="13060" max="13060" width="4.08984375" style="120" customWidth="1"/>
    <col min="13061" max="13061" width="7.36328125" style="120" customWidth="1"/>
    <col min="13062" max="13062" width="4.08984375" style="120" customWidth="1"/>
    <col min="13063" max="13063" width="8.7265625" style="120" customWidth="1"/>
    <col min="13064" max="13064" width="4.08984375" style="120" customWidth="1"/>
    <col min="13065" max="13065" width="7.36328125" style="120" customWidth="1"/>
    <col min="13066" max="13066" width="4.08984375" style="120" customWidth="1"/>
    <col min="13067" max="13067" width="8.7265625" style="120" customWidth="1"/>
    <col min="13068" max="13068" width="4.08984375" style="120" customWidth="1"/>
    <col min="13069" max="13069" width="7.36328125" style="120" customWidth="1"/>
    <col min="13070" max="13070" width="4.08984375" style="120" customWidth="1"/>
    <col min="13071" max="13071" width="8.7265625" style="120" customWidth="1"/>
    <col min="13072" max="13072" width="4.08984375" style="120" customWidth="1"/>
    <col min="13073" max="13073" width="7.36328125" style="120" customWidth="1"/>
    <col min="13074" max="13074" width="4.08984375" style="120" customWidth="1"/>
    <col min="13075" max="13075" width="8.7265625" style="120" customWidth="1"/>
    <col min="13076" max="13076" width="4.08984375" style="120" customWidth="1"/>
    <col min="13077" max="13077" width="7.36328125" style="120" customWidth="1"/>
    <col min="13078" max="13078" width="4.08984375" style="120" customWidth="1"/>
    <col min="13079" max="13079" width="8.7265625" style="120" customWidth="1"/>
    <col min="13080" max="13080" width="4.08984375" style="120" customWidth="1"/>
    <col min="13081" max="13081" width="7.36328125" style="120" customWidth="1"/>
    <col min="13082" max="13312" width="7.6328125" style="120"/>
    <col min="13313" max="13313" width="50" style="120" customWidth="1"/>
    <col min="13314" max="13314" width="4.08984375" style="120" customWidth="1"/>
    <col min="13315" max="13315" width="8.7265625" style="120" customWidth="1"/>
    <col min="13316" max="13316" width="4.08984375" style="120" customWidth="1"/>
    <col min="13317" max="13317" width="7.36328125" style="120" customWidth="1"/>
    <col min="13318" max="13318" width="4.08984375" style="120" customWidth="1"/>
    <col min="13319" max="13319" width="8.7265625" style="120" customWidth="1"/>
    <col min="13320" max="13320" width="4.08984375" style="120" customWidth="1"/>
    <col min="13321" max="13321" width="7.36328125" style="120" customWidth="1"/>
    <col min="13322" max="13322" width="4.08984375" style="120" customWidth="1"/>
    <col min="13323" max="13323" width="8.7265625" style="120" customWidth="1"/>
    <col min="13324" max="13324" width="4.08984375" style="120" customWidth="1"/>
    <col min="13325" max="13325" width="7.36328125" style="120" customWidth="1"/>
    <col min="13326" max="13326" width="4.08984375" style="120" customWidth="1"/>
    <col min="13327" max="13327" width="8.7265625" style="120" customWidth="1"/>
    <col min="13328" max="13328" width="4.08984375" style="120" customWidth="1"/>
    <col min="13329" max="13329" width="7.36328125" style="120" customWidth="1"/>
    <col min="13330" max="13330" width="4.08984375" style="120" customWidth="1"/>
    <col min="13331" max="13331" width="8.7265625" style="120" customWidth="1"/>
    <col min="13332" max="13332" width="4.08984375" style="120" customWidth="1"/>
    <col min="13333" max="13333" width="7.36328125" style="120" customWidth="1"/>
    <col min="13334" max="13334" width="4.08984375" style="120" customWidth="1"/>
    <col min="13335" max="13335" width="8.7265625" style="120" customWidth="1"/>
    <col min="13336" max="13336" width="4.08984375" style="120" customWidth="1"/>
    <col min="13337" max="13337" width="7.36328125" style="120" customWidth="1"/>
    <col min="13338" max="13568" width="7.6328125" style="120"/>
    <col min="13569" max="13569" width="50" style="120" customWidth="1"/>
    <col min="13570" max="13570" width="4.08984375" style="120" customWidth="1"/>
    <col min="13571" max="13571" width="8.7265625" style="120" customWidth="1"/>
    <col min="13572" max="13572" width="4.08984375" style="120" customWidth="1"/>
    <col min="13573" max="13573" width="7.36328125" style="120" customWidth="1"/>
    <col min="13574" max="13574" width="4.08984375" style="120" customWidth="1"/>
    <col min="13575" max="13575" width="8.7265625" style="120" customWidth="1"/>
    <col min="13576" max="13576" width="4.08984375" style="120" customWidth="1"/>
    <col min="13577" max="13577" width="7.36328125" style="120" customWidth="1"/>
    <col min="13578" max="13578" width="4.08984375" style="120" customWidth="1"/>
    <col min="13579" max="13579" width="8.7265625" style="120" customWidth="1"/>
    <col min="13580" max="13580" width="4.08984375" style="120" customWidth="1"/>
    <col min="13581" max="13581" width="7.36328125" style="120" customWidth="1"/>
    <col min="13582" max="13582" width="4.08984375" style="120" customWidth="1"/>
    <col min="13583" max="13583" width="8.7265625" style="120" customWidth="1"/>
    <col min="13584" max="13584" width="4.08984375" style="120" customWidth="1"/>
    <col min="13585" max="13585" width="7.36328125" style="120" customWidth="1"/>
    <col min="13586" max="13586" width="4.08984375" style="120" customWidth="1"/>
    <col min="13587" max="13587" width="8.7265625" style="120" customWidth="1"/>
    <col min="13588" max="13588" width="4.08984375" style="120" customWidth="1"/>
    <col min="13589" max="13589" width="7.36328125" style="120" customWidth="1"/>
    <col min="13590" max="13590" width="4.08984375" style="120" customWidth="1"/>
    <col min="13591" max="13591" width="8.7265625" style="120" customWidth="1"/>
    <col min="13592" max="13592" width="4.08984375" style="120" customWidth="1"/>
    <col min="13593" max="13593" width="7.36328125" style="120" customWidth="1"/>
    <col min="13594" max="13824" width="7.6328125" style="120"/>
    <col min="13825" max="13825" width="50" style="120" customWidth="1"/>
    <col min="13826" max="13826" width="4.08984375" style="120" customWidth="1"/>
    <col min="13827" max="13827" width="8.7265625" style="120" customWidth="1"/>
    <col min="13828" max="13828" width="4.08984375" style="120" customWidth="1"/>
    <col min="13829" max="13829" width="7.36328125" style="120" customWidth="1"/>
    <col min="13830" max="13830" width="4.08984375" style="120" customWidth="1"/>
    <col min="13831" max="13831" width="8.7265625" style="120" customWidth="1"/>
    <col min="13832" max="13832" width="4.08984375" style="120" customWidth="1"/>
    <col min="13833" max="13833" width="7.36328125" style="120" customWidth="1"/>
    <col min="13834" max="13834" width="4.08984375" style="120" customWidth="1"/>
    <col min="13835" max="13835" width="8.7265625" style="120" customWidth="1"/>
    <col min="13836" max="13836" width="4.08984375" style="120" customWidth="1"/>
    <col min="13837" max="13837" width="7.36328125" style="120" customWidth="1"/>
    <col min="13838" max="13838" width="4.08984375" style="120" customWidth="1"/>
    <col min="13839" max="13839" width="8.7265625" style="120" customWidth="1"/>
    <col min="13840" max="13840" width="4.08984375" style="120" customWidth="1"/>
    <col min="13841" max="13841" width="7.36328125" style="120" customWidth="1"/>
    <col min="13842" max="13842" width="4.08984375" style="120" customWidth="1"/>
    <col min="13843" max="13843" width="8.7265625" style="120" customWidth="1"/>
    <col min="13844" max="13844" width="4.08984375" style="120" customWidth="1"/>
    <col min="13845" max="13845" width="7.36328125" style="120" customWidth="1"/>
    <col min="13846" max="13846" width="4.08984375" style="120" customWidth="1"/>
    <col min="13847" max="13847" width="8.7265625" style="120" customWidth="1"/>
    <col min="13848" max="13848" width="4.08984375" style="120" customWidth="1"/>
    <col min="13849" max="13849" width="7.36328125" style="120" customWidth="1"/>
    <col min="13850" max="14080" width="7.6328125" style="120"/>
    <col min="14081" max="14081" width="50" style="120" customWidth="1"/>
    <col min="14082" max="14082" width="4.08984375" style="120" customWidth="1"/>
    <col min="14083" max="14083" width="8.7265625" style="120" customWidth="1"/>
    <col min="14084" max="14084" width="4.08984375" style="120" customWidth="1"/>
    <col min="14085" max="14085" width="7.36328125" style="120" customWidth="1"/>
    <col min="14086" max="14086" width="4.08984375" style="120" customWidth="1"/>
    <col min="14087" max="14087" width="8.7265625" style="120" customWidth="1"/>
    <col min="14088" max="14088" width="4.08984375" style="120" customWidth="1"/>
    <col min="14089" max="14089" width="7.36328125" style="120" customWidth="1"/>
    <col min="14090" max="14090" width="4.08984375" style="120" customWidth="1"/>
    <col min="14091" max="14091" width="8.7265625" style="120" customWidth="1"/>
    <col min="14092" max="14092" width="4.08984375" style="120" customWidth="1"/>
    <col min="14093" max="14093" width="7.36328125" style="120" customWidth="1"/>
    <col min="14094" max="14094" width="4.08984375" style="120" customWidth="1"/>
    <col min="14095" max="14095" width="8.7265625" style="120" customWidth="1"/>
    <col min="14096" max="14096" width="4.08984375" style="120" customWidth="1"/>
    <col min="14097" max="14097" width="7.36328125" style="120" customWidth="1"/>
    <col min="14098" max="14098" width="4.08984375" style="120" customWidth="1"/>
    <col min="14099" max="14099" width="8.7265625" style="120" customWidth="1"/>
    <col min="14100" max="14100" width="4.08984375" style="120" customWidth="1"/>
    <col min="14101" max="14101" width="7.36328125" style="120" customWidth="1"/>
    <col min="14102" max="14102" width="4.08984375" style="120" customWidth="1"/>
    <col min="14103" max="14103" width="8.7265625" style="120" customWidth="1"/>
    <col min="14104" max="14104" width="4.08984375" style="120" customWidth="1"/>
    <col min="14105" max="14105" width="7.36328125" style="120" customWidth="1"/>
    <col min="14106" max="14336" width="7.6328125" style="120"/>
    <col min="14337" max="14337" width="50" style="120" customWidth="1"/>
    <col min="14338" max="14338" width="4.08984375" style="120" customWidth="1"/>
    <col min="14339" max="14339" width="8.7265625" style="120" customWidth="1"/>
    <col min="14340" max="14340" width="4.08984375" style="120" customWidth="1"/>
    <col min="14341" max="14341" width="7.36328125" style="120" customWidth="1"/>
    <col min="14342" max="14342" width="4.08984375" style="120" customWidth="1"/>
    <col min="14343" max="14343" width="8.7265625" style="120" customWidth="1"/>
    <col min="14344" max="14344" width="4.08984375" style="120" customWidth="1"/>
    <col min="14345" max="14345" width="7.36328125" style="120" customWidth="1"/>
    <col min="14346" max="14346" width="4.08984375" style="120" customWidth="1"/>
    <col min="14347" max="14347" width="8.7265625" style="120" customWidth="1"/>
    <col min="14348" max="14348" width="4.08984375" style="120" customWidth="1"/>
    <col min="14349" max="14349" width="7.36328125" style="120" customWidth="1"/>
    <col min="14350" max="14350" width="4.08984375" style="120" customWidth="1"/>
    <col min="14351" max="14351" width="8.7265625" style="120" customWidth="1"/>
    <col min="14352" max="14352" width="4.08984375" style="120" customWidth="1"/>
    <col min="14353" max="14353" width="7.36328125" style="120" customWidth="1"/>
    <col min="14354" max="14354" width="4.08984375" style="120" customWidth="1"/>
    <col min="14355" max="14355" width="8.7265625" style="120" customWidth="1"/>
    <col min="14356" max="14356" width="4.08984375" style="120" customWidth="1"/>
    <col min="14357" max="14357" width="7.36328125" style="120" customWidth="1"/>
    <col min="14358" max="14358" width="4.08984375" style="120" customWidth="1"/>
    <col min="14359" max="14359" width="8.7265625" style="120" customWidth="1"/>
    <col min="14360" max="14360" width="4.08984375" style="120" customWidth="1"/>
    <col min="14361" max="14361" width="7.36328125" style="120" customWidth="1"/>
    <col min="14362" max="14592" width="7.6328125" style="120"/>
    <col min="14593" max="14593" width="50" style="120" customWidth="1"/>
    <col min="14594" max="14594" width="4.08984375" style="120" customWidth="1"/>
    <col min="14595" max="14595" width="8.7265625" style="120" customWidth="1"/>
    <col min="14596" max="14596" width="4.08984375" style="120" customWidth="1"/>
    <col min="14597" max="14597" width="7.36328125" style="120" customWidth="1"/>
    <col min="14598" max="14598" width="4.08984375" style="120" customWidth="1"/>
    <col min="14599" max="14599" width="8.7265625" style="120" customWidth="1"/>
    <col min="14600" max="14600" width="4.08984375" style="120" customWidth="1"/>
    <col min="14601" max="14601" width="7.36328125" style="120" customWidth="1"/>
    <col min="14602" max="14602" width="4.08984375" style="120" customWidth="1"/>
    <col min="14603" max="14603" width="8.7265625" style="120" customWidth="1"/>
    <col min="14604" max="14604" width="4.08984375" style="120" customWidth="1"/>
    <col min="14605" max="14605" width="7.36328125" style="120" customWidth="1"/>
    <col min="14606" max="14606" width="4.08984375" style="120" customWidth="1"/>
    <col min="14607" max="14607" width="8.7265625" style="120" customWidth="1"/>
    <col min="14608" max="14608" width="4.08984375" style="120" customWidth="1"/>
    <col min="14609" max="14609" width="7.36328125" style="120" customWidth="1"/>
    <col min="14610" max="14610" width="4.08984375" style="120" customWidth="1"/>
    <col min="14611" max="14611" width="8.7265625" style="120" customWidth="1"/>
    <col min="14612" max="14612" width="4.08984375" style="120" customWidth="1"/>
    <col min="14613" max="14613" width="7.36328125" style="120" customWidth="1"/>
    <col min="14614" max="14614" width="4.08984375" style="120" customWidth="1"/>
    <col min="14615" max="14615" width="8.7265625" style="120" customWidth="1"/>
    <col min="14616" max="14616" width="4.08984375" style="120" customWidth="1"/>
    <col min="14617" max="14617" width="7.36328125" style="120" customWidth="1"/>
    <col min="14618" max="14848" width="7.6328125" style="120"/>
    <col min="14849" max="14849" width="50" style="120" customWidth="1"/>
    <col min="14850" max="14850" width="4.08984375" style="120" customWidth="1"/>
    <col min="14851" max="14851" width="8.7265625" style="120" customWidth="1"/>
    <col min="14852" max="14852" width="4.08984375" style="120" customWidth="1"/>
    <col min="14853" max="14853" width="7.36328125" style="120" customWidth="1"/>
    <col min="14854" max="14854" width="4.08984375" style="120" customWidth="1"/>
    <col min="14855" max="14855" width="8.7265625" style="120" customWidth="1"/>
    <col min="14856" max="14856" width="4.08984375" style="120" customWidth="1"/>
    <col min="14857" max="14857" width="7.36328125" style="120" customWidth="1"/>
    <col min="14858" max="14858" width="4.08984375" style="120" customWidth="1"/>
    <col min="14859" max="14859" width="8.7265625" style="120" customWidth="1"/>
    <col min="14860" max="14860" width="4.08984375" style="120" customWidth="1"/>
    <col min="14861" max="14861" width="7.36328125" style="120" customWidth="1"/>
    <col min="14862" max="14862" width="4.08984375" style="120" customWidth="1"/>
    <col min="14863" max="14863" width="8.7265625" style="120" customWidth="1"/>
    <col min="14864" max="14864" width="4.08984375" style="120" customWidth="1"/>
    <col min="14865" max="14865" width="7.36328125" style="120" customWidth="1"/>
    <col min="14866" max="14866" width="4.08984375" style="120" customWidth="1"/>
    <col min="14867" max="14867" width="8.7265625" style="120" customWidth="1"/>
    <col min="14868" max="14868" width="4.08984375" style="120" customWidth="1"/>
    <col min="14869" max="14869" width="7.36328125" style="120" customWidth="1"/>
    <col min="14870" max="14870" width="4.08984375" style="120" customWidth="1"/>
    <col min="14871" max="14871" width="8.7265625" style="120" customWidth="1"/>
    <col min="14872" max="14872" width="4.08984375" style="120" customWidth="1"/>
    <col min="14873" max="14873" width="7.36328125" style="120" customWidth="1"/>
    <col min="14874" max="15104" width="7.6328125" style="120"/>
    <col min="15105" max="15105" width="50" style="120" customWidth="1"/>
    <col min="15106" max="15106" width="4.08984375" style="120" customWidth="1"/>
    <col min="15107" max="15107" width="8.7265625" style="120" customWidth="1"/>
    <col min="15108" max="15108" width="4.08984375" style="120" customWidth="1"/>
    <col min="15109" max="15109" width="7.36328125" style="120" customWidth="1"/>
    <col min="15110" max="15110" width="4.08984375" style="120" customWidth="1"/>
    <col min="15111" max="15111" width="8.7265625" style="120" customWidth="1"/>
    <col min="15112" max="15112" width="4.08984375" style="120" customWidth="1"/>
    <col min="15113" max="15113" width="7.36328125" style="120" customWidth="1"/>
    <col min="15114" max="15114" width="4.08984375" style="120" customWidth="1"/>
    <col min="15115" max="15115" width="8.7265625" style="120" customWidth="1"/>
    <col min="15116" max="15116" width="4.08984375" style="120" customWidth="1"/>
    <col min="15117" max="15117" width="7.36328125" style="120" customWidth="1"/>
    <col min="15118" max="15118" width="4.08984375" style="120" customWidth="1"/>
    <col min="15119" max="15119" width="8.7265625" style="120" customWidth="1"/>
    <col min="15120" max="15120" width="4.08984375" style="120" customWidth="1"/>
    <col min="15121" max="15121" width="7.36328125" style="120" customWidth="1"/>
    <col min="15122" max="15122" width="4.08984375" style="120" customWidth="1"/>
    <col min="15123" max="15123" width="8.7265625" style="120" customWidth="1"/>
    <col min="15124" max="15124" width="4.08984375" style="120" customWidth="1"/>
    <col min="15125" max="15125" width="7.36328125" style="120" customWidth="1"/>
    <col min="15126" max="15126" width="4.08984375" style="120" customWidth="1"/>
    <col min="15127" max="15127" width="8.7265625" style="120" customWidth="1"/>
    <col min="15128" max="15128" width="4.08984375" style="120" customWidth="1"/>
    <col min="15129" max="15129" width="7.36328125" style="120" customWidth="1"/>
    <col min="15130" max="15360" width="7.6328125" style="120"/>
    <col min="15361" max="15361" width="50" style="120" customWidth="1"/>
    <col min="15362" max="15362" width="4.08984375" style="120" customWidth="1"/>
    <col min="15363" max="15363" width="8.7265625" style="120" customWidth="1"/>
    <col min="15364" max="15364" width="4.08984375" style="120" customWidth="1"/>
    <col min="15365" max="15365" width="7.36328125" style="120" customWidth="1"/>
    <col min="15366" max="15366" width="4.08984375" style="120" customWidth="1"/>
    <col min="15367" max="15367" width="8.7265625" style="120" customWidth="1"/>
    <col min="15368" max="15368" width="4.08984375" style="120" customWidth="1"/>
    <col min="15369" max="15369" width="7.36328125" style="120" customWidth="1"/>
    <col min="15370" max="15370" width="4.08984375" style="120" customWidth="1"/>
    <col min="15371" max="15371" width="8.7265625" style="120" customWidth="1"/>
    <col min="15372" max="15372" width="4.08984375" style="120" customWidth="1"/>
    <col min="15373" max="15373" width="7.36328125" style="120" customWidth="1"/>
    <col min="15374" max="15374" width="4.08984375" style="120" customWidth="1"/>
    <col min="15375" max="15375" width="8.7265625" style="120" customWidth="1"/>
    <col min="15376" max="15376" width="4.08984375" style="120" customWidth="1"/>
    <col min="15377" max="15377" width="7.36328125" style="120" customWidth="1"/>
    <col min="15378" max="15378" width="4.08984375" style="120" customWidth="1"/>
    <col min="15379" max="15379" width="8.7265625" style="120" customWidth="1"/>
    <col min="15380" max="15380" width="4.08984375" style="120" customWidth="1"/>
    <col min="15381" max="15381" width="7.36328125" style="120" customWidth="1"/>
    <col min="15382" max="15382" width="4.08984375" style="120" customWidth="1"/>
    <col min="15383" max="15383" width="8.7265625" style="120" customWidth="1"/>
    <col min="15384" max="15384" width="4.08984375" style="120" customWidth="1"/>
    <col min="15385" max="15385" width="7.36328125" style="120" customWidth="1"/>
    <col min="15386" max="15616" width="7.6328125" style="120"/>
    <col min="15617" max="15617" width="50" style="120" customWidth="1"/>
    <col min="15618" max="15618" width="4.08984375" style="120" customWidth="1"/>
    <col min="15619" max="15619" width="8.7265625" style="120" customWidth="1"/>
    <col min="15620" max="15620" width="4.08984375" style="120" customWidth="1"/>
    <col min="15621" max="15621" width="7.36328125" style="120" customWidth="1"/>
    <col min="15622" max="15622" width="4.08984375" style="120" customWidth="1"/>
    <col min="15623" max="15623" width="8.7265625" style="120" customWidth="1"/>
    <col min="15624" max="15624" width="4.08984375" style="120" customWidth="1"/>
    <col min="15625" max="15625" width="7.36328125" style="120" customWidth="1"/>
    <col min="15626" max="15626" width="4.08984375" style="120" customWidth="1"/>
    <col min="15627" max="15627" width="8.7265625" style="120" customWidth="1"/>
    <col min="15628" max="15628" width="4.08984375" style="120" customWidth="1"/>
    <col min="15629" max="15629" width="7.36328125" style="120" customWidth="1"/>
    <col min="15630" max="15630" width="4.08984375" style="120" customWidth="1"/>
    <col min="15631" max="15631" width="8.7265625" style="120" customWidth="1"/>
    <col min="15632" max="15632" width="4.08984375" style="120" customWidth="1"/>
    <col min="15633" max="15633" width="7.36328125" style="120" customWidth="1"/>
    <col min="15634" max="15634" width="4.08984375" style="120" customWidth="1"/>
    <col min="15635" max="15635" width="8.7265625" style="120" customWidth="1"/>
    <col min="15636" max="15636" width="4.08984375" style="120" customWidth="1"/>
    <col min="15637" max="15637" width="7.36328125" style="120" customWidth="1"/>
    <col min="15638" max="15638" width="4.08984375" style="120" customWidth="1"/>
    <col min="15639" max="15639" width="8.7265625" style="120" customWidth="1"/>
    <col min="15640" max="15640" width="4.08984375" style="120" customWidth="1"/>
    <col min="15641" max="15641" width="7.36328125" style="120" customWidth="1"/>
    <col min="15642" max="15872" width="7.6328125" style="120"/>
    <col min="15873" max="15873" width="50" style="120" customWidth="1"/>
    <col min="15874" max="15874" width="4.08984375" style="120" customWidth="1"/>
    <col min="15875" max="15875" width="8.7265625" style="120" customWidth="1"/>
    <col min="15876" max="15876" width="4.08984375" style="120" customWidth="1"/>
    <col min="15877" max="15877" width="7.36328125" style="120" customWidth="1"/>
    <col min="15878" max="15878" width="4.08984375" style="120" customWidth="1"/>
    <col min="15879" max="15879" width="8.7265625" style="120" customWidth="1"/>
    <col min="15880" max="15880" width="4.08984375" style="120" customWidth="1"/>
    <col min="15881" max="15881" width="7.36328125" style="120" customWidth="1"/>
    <col min="15882" max="15882" width="4.08984375" style="120" customWidth="1"/>
    <col min="15883" max="15883" width="8.7265625" style="120" customWidth="1"/>
    <col min="15884" max="15884" width="4.08984375" style="120" customWidth="1"/>
    <col min="15885" max="15885" width="7.36328125" style="120" customWidth="1"/>
    <col min="15886" max="15886" width="4.08984375" style="120" customWidth="1"/>
    <col min="15887" max="15887" width="8.7265625" style="120" customWidth="1"/>
    <col min="15888" max="15888" width="4.08984375" style="120" customWidth="1"/>
    <col min="15889" max="15889" width="7.36328125" style="120" customWidth="1"/>
    <col min="15890" max="15890" width="4.08984375" style="120" customWidth="1"/>
    <col min="15891" max="15891" width="8.7265625" style="120" customWidth="1"/>
    <col min="15892" max="15892" width="4.08984375" style="120" customWidth="1"/>
    <col min="15893" max="15893" width="7.36328125" style="120" customWidth="1"/>
    <col min="15894" max="15894" width="4.08984375" style="120" customWidth="1"/>
    <col min="15895" max="15895" width="8.7265625" style="120" customWidth="1"/>
    <col min="15896" max="15896" width="4.08984375" style="120" customWidth="1"/>
    <col min="15897" max="15897" width="7.36328125" style="120" customWidth="1"/>
    <col min="15898" max="16128" width="7.6328125" style="120"/>
    <col min="16129" max="16129" width="50" style="120" customWidth="1"/>
    <col min="16130" max="16130" width="4.08984375" style="120" customWidth="1"/>
    <col min="16131" max="16131" width="8.7265625" style="120" customWidth="1"/>
    <col min="16132" max="16132" width="4.08984375" style="120" customWidth="1"/>
    <col min="16133" max="16133" width="7.36328125" style="120" customWidth="1"/>
    <col min="16134" max="16134" width="4.08984375" style="120" customWidth="1"/>
    <col min="16135" max="16135" width="8.7265625" style="120" customWidth="1"/>
    <col min="16136" max="16136" width="4.08984375" style="120" customWidth="1"/>
    <col min="16137" max="16137" width="7.36328125" style="120" customWidth="1"/>
    <col min="16138" max="16138" width="4.08984375" style="120" customWidth="1"/>
    <col min="16139" max="16139" width="8.7265625" style="120" customWidth="1"/>
    <col min="16140" max="16140" width="4.08984375" style="120" customWidth="1"/>
    <col min="16141" max="16141" width="7.36328125" style="120" customWidth="1"/>
    <col min="16142" max="16142" width="4.08984375" style="120" customWidth="1"/>
    <col min="16143" max="16143" width="8.7265625" style="120" customWidth="1"/>
    <col min="16144" max="16144" width="4.08984375" style="120" customWidth="1"/>
    <col min="16145" max="16145" width="7.36328125" style="120" customWidth="1"/>
    <col min="16146" max="16146" width="4.08984375" style="120" customWidth="1"/>
    <col min="16147" max="16147" width="8.7265625" style="120" customWidth="1"/>
    <col min="16148" max="16148" width="4.08984375" style="120" customWidth="1"/>
    <col min="16149" max="16149" width="7.36328125" style="120" customWidth="1"/>
    <col min="16150" max="16150" width="4.08984375" style="120" customWidth="1"/>
    <col min="16151" max="16151" width="8.7265625" style="120" customWidth="1"/>
    <col min="16152" max="16152" width="4.08984375" style="120" customWidth="1"/>
    <col min="16153" max="16153" width="7.36328125" style="120" customWidth="1"/>
    <col min="16154" max="16384" width="7.6328125" style="120"/>
  </cols>
  <sheetData>
    <row r="1" spans="1:29" ht="14.25" customHeight="1" x14ac:dyDescent="0.25">
      <c r="A1" s="118" t="s">
        <v>0</v>
      </c>
      <c r="B1" s="119"/>
      <c r="C1" s="119"/>
      <c r="D1" s="119"/>
      <c r="E1" s="119"/>
      <c r="F1" s="119"/>
      <c r="G1" s="119"/>
      <c r="H1" s="119"/>
      <c r="I1" s="119"/>
      <c r="J1" s="119"/>
      <c r="K1" s="119"/>
      <c r="L1" s="119"/>
      <c r="M1" s="119"/>
      <c r="N1" s="119"/>
      <c r="O1" s="119"/>
      <c r="P1" s="119"/>
      <c r="Q1" s="119"/>
      <c r="R1" s="119"/>
      <c r="S1" s="119"/>
      <c r="T1" s="119"/>
      <c r="U1" s="119"/>
      <c r="V1" s="119"/>
      <c r="W1" s="119"/>
      <c r="X1" s="119"/>
      <c r="Y1" s="119"/>
    </row>
    <row r="2" spans="1:29" ht="14.25" customHeight="1" x14ac:dyDescent="0.25">
      <c r="A2" s="121" t="s">
        <v>34</v>
      </c>
    </row>
    <row r="4" spans="1:29" ht="14.25" customHeight="1" x14ac:dyDescent="0.25">
      <c r="A4" s="122" t="s">
        <v>35</v>
      </c>
      <c r="B4" s="192"/>
      <c r="C4" s="349">
        <v>2022</v>
      </c>
      <c r="D4" s="349"/>
      <c r="E4" s="349"/>
      <c r="F4" s="349"/>
      <c r="G4" s="349"/>
      <c r="H4" s="349"/>
      <c r="I4" s="349"/>
      <c r="J4" s="349"/>
      <c r="K4" s="349"/>
      <c r="L4" s="349"/>
      <c r="M4" s="349"/>
      <c r="N4" s="349"/>
      <c r="O4" s="349"/>
      <c r="P4" s="349"/>
      <c r="Q4" s="349"/>
      <c r="R4" s="349"/>
      <c r="S4" s="349"/>
      <c r="T4" s="349"/>
      <c r="U4" s="349"/>
      <c r="V4" s="349"/>
      <c r="W4" s="349"/>
      <c r="X4" s="349"/>
      <c r="Y4" s="349"/>
    </row>
    <row r="6" spans="1:29" s="121" customFormat="1" ht="14.25" customHeight="1" x14ac:dyDescent="0.25">
      <c r="C6" s="350" t="s">
        <v>36</v>
      </c>
      <c r="D6" s="350"/>
      <c r="E6" s="350"/>
      <c r="G6" s="350" t="s">
        <v>37</v>
      </c>
      <c r="H6" s="350"/>
      <c r="I6" s="350"/>
      <c r="K6" s="350" t="s">
        <v>4</v>
      </c>
      <c r="L6" s="350"/>
      <c r="M6" s="350"/>
      <c r="O6" s="350" t="s">
        <v>69</v>
      </c>
      <c r="P6" s="350"/>
      <c r="Q6" s="350"/>
      <c r="S6" s="350" t="s">
        <v>70</v>
      </c>
      <c r="T6" s="350"/>
      <c r="U6" s="350"/>
      <c r="W6" s="350" t="s">
        <v>71</v>
      </c>
      <c r="X6" s="350"/>
      <c r="Y6" s="350"/>
    </row>
    <row r="7" spans="1:29" s="121" customFormat="1" ht="14.25" customHeight="1" x14ac:dyDescent="0.25">
      <c r="E7" s="121" t="s">
        <v>38</v>
      </c>
      <c r="I7" s="121" t="s">
        <v>38</v>
      </c>
      <c r="M7" s="121" t="s">
        <v>38</v>
      </c>
      <c r="Q7" s="121" t="s">
        <v>38</v>
      </c>
      <c r="U7" s="121" t="s">
        <v>38</v>
      </c>
      <c r="Y7" s="121" t="s">
        <v>38</v>
      </c>
    </row>
    <row r="8" spans="1:29" s="121" customFormat="1" ht="14.25" customHeight="1" x14ac:dyDescent="0.25">
      <c r="C8" s="121" t="s">
        <v>39</v>
      </c>
      <c r="E8" s="121" t="s">
        <v>40</v>
      </c>
      <c r="G8" s="121" t="s">
        <v>39</v>
      </c>
      <c r="I8" s="121" t="s">
        <v>40</v>
      </c>
      <c r="K8" s="121" t="s">
        <v>39</v>
      </c>
      <c r="M8" s="121" t="s">
        <v>40</v>
      </c>
      <c r="O8" s="121" t="s">
        <v>39</v>
      </c>
      <c r="Q8" s="121" t="s">
        <v>40</v>
      </c>
      <c r="S8" s="121" t="s">
        <v>39</v>
      </c>
      <c r="U8" s="121" t="s">
        <v>40</v>
      </c>
      <c r="W8" s="121" t="s">
        <v>39</v>
      </c>
      <c r="Y8" s="121" t="s">
        <v>40</v>
      </c>
    </row>
    <row r="9" spans="1:29" ht="14.25" customHeight="1" x14ac:dyDescent="0.25">
      <c r="A9" s="125" t="s">
        <v>41</v>
      </c>
      <c r="B9" s="127"/>
      <c r="C9" s="126">
        <v>19840</v>
      </c>
      <c r="D9" s="125"/>
      <c r="E9" s="127">
        <v>100</v>
      </c>
      <c r="F9" s="127"/>
      <c r="G9" s="126">
        <v>20215</v>
      </c>
      <c r="H9" s="125"/>
      <c r="I9" s="127">
        <v>100</v>
      </c>
      <c r="J9" s="127"/>
      <c r="K9" s="126">
        <v>40055</v>
      </c>
      <c r="L9" s="125"/>
      <c r="M9" s="127">
        <v>100</v>
      </c>
      <c r="N9" s="127"/>
      <c r="O9" s="126">
        <v>19996</v>
      </c>
      <c r="P9" s="125"/>
      <c r="Q9" s="127">
        <v>100</v>
      </c>
      <c r="R9" s="193"/>
      <c r="S9" s="126">
        <v>19939</v>
      </c>
      <c r="T9" s="125"/>
      <c r="U9" s="127">
        <v>100</v>
      </c>
      <c r="V9" s="125"/>
      <c r="W9" s="126">
        <v>79990</v>
      </c>
      <c r="X9" s="125"/>
      <c r="Y9" s="127">
        <v>100</v>
      </c>
      <c r="AC9" s="194"/>
    </row>
    <row r="10" spans="1:29" ht="14.25" customHeight="1" x14ac:dyDescent="0.25">
      <c r="A10" s="121" t="s">
        <v>42</v>
      </c>
      <c r="B10" s="133"/>
      <c r="C10" s="132">
        <v>6018</v>
      </c>
      <c r="D10" s="121"/>
      <c r="E10" s="133">
        <v>30.332661290322584</v>
      </c>
      <c r="F10" s="133"/>
      <c r="G10" s="132">
        <v>6322</v>
      </c>
      <c r="H10" s="121"/>
      <c r="I10" s="133">
        <v>31.273806579272819</v>
      </c>
      <c r="J10" s="133"/>
      <c r="K10" s="132">
        <v>12340</v>
      </c>
      <c r="L10" s="121"/>
      <c r="M10" s="133">
        <v>30.807639495693422</v>
      </c>
      <c r="N10" s="133"/>
      <c r="O10" s="132">
        <v>6172</v>
      </c>
      <c r="P10" s="121"/>
      <c r="Q10" s="133">
        <v>30.866173234646933</v>
      </c>
      <c r="S10" s="132">
        <v>6084</v>
      </c>
      <c r="T10" s="121"/>
      <c r="U10" s="133">
        <v>30.513064847785749</v>
      </c>
      <c r="V10" s="121"/>
      <c r="W10" s="132">
        <v>24596</v>
      </c>
      <c r="X10" s="121"/>
      <c r="Y10" s="133">
        <v>30.748843605450681</v>
      </c>
      <c r="AC10" s="194"/>
    </row>
    <row r="11" spans="1:29" ht="14.25" customHeight="1" x14ac:dyDescent="0.25">
      <c r="A11" s="122" t="s">
        <v>43</v>
      </c>
      <c r="B11" s="137"/>
      <c r="C11" s="136">
        <v>13822</v>
      </c>
      <c r="D11" s="122"/>
      <c r="E11" s="137">
        <v>69.667338709677423</v>
      </c>
      <c r="F11" s="137"/>
      <c r="G11" s="136">
        <v>13893</v>
      </c>
      <c r="H11" s="122"/>
      <c r="I11" s="137">
        <v>68.726193420727171</v>
      </c>
      <c r="J11" s="137"/>
      <c r="K11" s="136">
        <v>27715</v>
      </c>
      <c r="L11" s="122"/>
      <c r="M11" s="137">
        <v>69.192360504306578</v>
      </c>
      <c r="N11" s="137"/>
      <c r="O11" s="136">
        <v>13824</v>
      </c>
      <c r="P11" s="122"/>
      <c r="Q11" s="137">
        <v>69.133826765353064</v>
      </c>
      <c r="R11" s="192"/>
      <c r="S11" s="136">
        <v>13855</v>
      </c>
      <c r="T11" s="122"/>
      <c r="U11" s="137">
        <v>69.486935152214258</v>
      </c>
      <c r="V11" s="122"/>
      <c r="W11" s="136">
        <v>55394</v>
      </c>
      <c r="X11" s="122"/>
      <c r="Y11" s="137">
        <v>69.251156394549312</v>
      </c>
      <c r="AC11" s="194"/>
    </row>
    <row r="12" spans="1:29" ht="14.25" customHeight="1" x14ac:dyDescent="0.25">
      <c r="A12" s="121" t="s">
        <v>44</v>
      </c>
      <c r="B12" s="133"/>
      <c r="C12" s="132">
        <v>4812</v>
      </c>
      <c r="D12" s="121"/>
      <c r="E12" s="133">
        <v>24.254032258064516</v>
      </c>
      <c r="F12" s="133"/>
      <c r="G12" s="132">
        <v>5120</v>
      </c>
      <c r="H12" s="121"/>
      <c r="I12" s="133">
        <v>25.327726935443977</v>
      </c>
      <c r="J12" s="133"/>
      <c r="K12" s="132">
        <v>9932</v>
      </c>
      <c r="L12" s="121"/>
      <c r="M12" s="133">
        <v>24.795905629759083</v>
      </c>
      <c r="N12" s="133"/>
      <c r="O12" s="132">
        <v>4975</v>
      </c>
      <c r="P12" s="121"/>
      <c r="Q12" s="133">
        <v>24.87997599519904</v>
      </c>
      <c r="S12" s="132">
        <v>5339</v>
      </c>
      <c r="T12" s="121"/>
      <c r="U12" s="133">
        <v>26.776668839961882</v>
      </c>
      <c r="V12" s="121"/>
      <c r="W12" s="132">
        <v>20246</v>
      </c>
      <c r="X12" s="121"/>
      <c r="Y12" s="133">
        <v>25.310663832979124</v>
      </c>
      <c r="AC12" s="194"/>
    </row>
    <row r="13" spans="1:29" ht="14.25" customHeight="1" x14ac:dyDescent="0.25">
      <c r="A13" s="121" t="s">
        <v>45</v>
      </c>
      <c r="B13" s="133"/>
      <c r="C13" s="132">
        <v>3355</v>
      </c>
      <c r="D13" s="121"/>
      <c r="E13" s="133">
        <v>16.910282258064516</v>
      </c>
      <c r="F13" s="133"/>
      <c r="G13" s="132">
        <v>3585</v>
      </c>
      <c r="H13" s="121"/>
      <c r="I13" s="133">
        <v>17.734355676477865</v>
      </c>
      <c r="J13" s="133"/>
      <c r="K13" s="132">
        <v>6940</v>
      </c>
      <c r="L13" s="121"/>
      <c r="M13" s="133">
        <v>17.32617650730246</v>
      </c>
      <c r="N13" s="133"/>
      <c r="O13" s="132">
        <v>3485</v>
      </c>
      <c r="P13" s="121"/>
      <c r="Q13" s="133">
        <v>17.428485697139429</v>
      </c>
      <c r="S13" s="132">
        <v>3710</v>
      </c>
      <c r="T13" s="121"/>
      <c r="U13" s="133">
        <v>18.606750589297359</v>
      </c>
      <c r="V13" s="121"/>
      <c r="W13" s="132">
        <v>14135</v>
      </c>
      <c r="X13" s="121"/>
      <c r="Y13" s="133">
        <v>17.670958869858733</v>
      </c>
      <c r="AC13" s="194"/>
    </row>
    <row r="14" spans="1:29" ht="14.25" customHeight="1" x14ac:dyDescent="0.25">
      <c r="A14" s="141" t="s">
        <v>46</v>
      </c>
      <c r="B14" s="133"/>
      <c r="C14" s="132">
        <v>610</v>
      </c>
      <c r="D14" s="121"/>
      <c r="E14" s="133">
        <v>3.0745967741935485</v>
      </c>
      <c r="F14" s="133"/>
      <c r="G14" s="132">
        <v>0</v>
      </c>
      <c r="H14" s="121"/>
      <c r="I14" s="133">
        <v>0</v>
      </c>
      <c r="J14" s="133"/>
      <c r="K14" s="132">
        <v>610</v>
      </c>
      <c r="L14" s="121"/>
      <c r="M14" s="133">
        <v>1.5229060042441642</v>
      </c>
      <c r="N14" s="133"/>
      <c r="O14" s="132">
        <v>0</v>
      </c>
      <c r="P14" s="121"/>
      <c r="Q14" s="133">
        <v>0</v>
      </c>
      <c r="S14" s="132">
        <v>173</v>
      </c>
      <c r="T14" s="121"/>
      <c r="U14" s="133">
        <v>0.76764632127990373</v>
      </c>
      <c r="V14" s="121"/>
      <c r="W14" s="132">
        <v>783</v>
      </c>
      <c r="X14" s="121"/>
      <c r="Y14" s="133">
        <v>0.97887235904488057</v>
      </c>
    </row>
    <row r="15" spans="1:29" ht="14.25" customHeight="1" x14ac:dyDescent="0.25">
      <c r="A15" s="141" t="s">
        <v>47</v>
      </c>
      <c r="B15" s="133"/>
      <c r="C15" s="132">
        <v>-22</v>
      </c>
      <c r="D15" s="121"/>
      <c r="E15" s="133">
        <v>-0.11088709677419355</v>
      </c>
      <c r="F15" s="133"/>
      <c r="G15" s="132">
        <v>-64</v>
      </c>
      <c r="H15" s="121"/>
      <c r="I15" s="133">
        <v>-0.31659658669304974</v>
      </c>
      <c r="J15" s="133"/>
      <c r="K15" s="132">
        <v>-86</v>
      </c>
      <c r="L15" s="121"/>
      <c r="M15" s="133">
        <v>-0.21470478092622644</v>
      </c>
      <c r="N15" s="133"/>
      <c r="O15" s="132">
        <v>-150</v>
      </c>
      <c r="P15" s="121"/>
      <c r="Q15" s="133">
        <v>-0.75015003000600122</v>
      </c>
      <c r="S15" s="132">
        <v>-254</v>
      </c>
      <c r="T15" s="121"/>
      <c r="U15" s="133">
        <v>-1.2738853503184715</v>
      </c>
      <c r="V15" s="121"/>
      <c r="W15" s="132">
        <v>-490</v>
      </c>
      <c r="X15" s="121"/>
      <c r="Y15" s="133">
        <v>-0.61257657207150895</v>
      </c>
    </row>
    <row r="16" spans="1:29" ht="14.25" customHeight="1" x14ac:dyDescent="0.25">
      <c r="A16" s="141" t="s">
        <v>48</v>
      </c>
      <c r="B16" s="133"/>
      <c r="C16" s="132">
        <v>10</v>
      </c>
      <c r="D16" s="121"/>
      <c r="E16" s="133">
        <v>5.040322580645161E-2</v>
      </c>
      <c r="F16" s="133"/>
      <c r="G16" s="132">
        <v>38</v>
      </c>
      <c r="H16" s="121"/>
      <c r="I16" s="133">
        <v>0.18797922334899828</v>
      </c>
      <c r="J16" s="133"/>
      <c r="K16" s="132">
        <v>48</v>
      </c>
      <c r="L16" s="121"/>
      <c r="M16" s="133">
        <v>0.11983522656347523</v>
      </c>
      <c r="N16" s="133"/>
      <c r="O16" s="132">
        <v>51</v>
      </c>
      <c r="P16" s="121"/>
      <c r="Q16" s="133">
        <v>0.25505101020204041</v>
      </c>
      <c r="S16" s="132">
        <v>177</v>
      </c>
      <c r="T16" s="121"/>
      <c r="U16" s="133">
        <v>0.88770750789909236</v>
      </c>
      <c r="V16" s="121"/>
      <c r="W16" s="132">
        <v>276</v>
      </c>
      <c r="X16" s="121"/>
      <c r="Y16" s="133">
        <v>0.34504313039129891</v>
      </c>
    </row>
    <row r="17" spans="1:29" ht="14.25" customHeight="1" x14ac:dyDescent="0.25">
      <c r="A17" s="141" t="s">
        <v>49</v>
      </c>
      <c r="B17" s="133"/>
      <c r="C17" s="132">
        <v>-210</v>
      </c>
      <c r="D17" s="121"/>
      <c r="E17" s="133">
        <v>-1.0584677419354838</v>
      </c>
      <c r="F17" s="133"/>
      <c r="G17" s="132">
        <v>-1</v>
      </c>
      <c r="H17" s="121"/>
      <c r="I17" s="133">
        <v>4.9468216670789022E-3</v>
      </c>
      <c r="J17" s="133"/>
      <c r="K17" s="132">
        <v>-211</v>
      </c>
      <c r="L17" s="121"/>
      <c r="M17" s="133">
        <v>-0.52677568343527648</v>
      </c>
      <c r="N17" s="133"/>
      <c r="O17" s="132">
        <v>226</v>
      </c>
      <c r="P17" s="121"/>
      <c r="Q17" s="133">
        <v>1.1302260452090418</v>
      </c>
      <c r="S17" s="132">
        <v>795</v>
      </c>
      <c r="T17" s="121"/>
      <c r="U17" s="133">
        <v>3.9871608405637193</v>
      </c>
      <c r="V17" s="121"/>
      <c r="W17" s="132">
        <v>810</v>
      </c>
      <c r="X17" s="121"/>
      <c r="Y17" s="133">
        <v>1.0126265783222903</v>
      </c>
    </row>
    <row r="18" spans="1:29" ht="14.25" customHeight="1" x14ac:dyDescent="0.25">
      <c r="A18" s="144" t="s">
        <v>50</v>
      </c>
      <c r="B18" s="146"/>
      <c r="C18" s="195">
        <v>64</v>
      </c>
      <c r="D18" s="118"/>
      <c r="E18" s="146">
        <v>0.32258064516129031</v>
      </c>
      <c r="F18" s="146"/>
      <c r="G18" s="195">
        <v>71</v>
      </c>
      <c r="H18" s="118"/>
      <c r="I18" s="146">
        <v>0.35122433836260203</v>
      </c>
      <c r="J18" s="146"/>
      <c r="K18" s="195">
        <v>135</v>
      </c>
      <c r="L18" s="118"/>
      <c r="M18" s="146">
        <v>0.43703657470977408</v>
      </c>
      <c r="N18" s="146"/>
      <c r="O18" s="195">
        <v>65</v>
      </c>
      <c r="P18" s="118"/>
      <c r="Q18" s="146">
        <v>0.32506501300260049</v>
      </c>
      <c r="R18" s="119"/>
      <c r="S18" s="195">
        <v>75</v>
      </c>
      <c r="T18" s="118"/>
      <c r="U18" s="146">
        <v>0.37614724910978481</v>
      </c>
      <c r="V18" s="118"/>
      <c r="W18" s="195">
        <v>275</v>
      </c>
      <c r="X18" s="118"/>
      <c r="Y18" s="146">
        <v>0.44379297412176522</v>
      </c>
    </row>
    <row r="19" spans="1:29" ht="14.25" customHeight="1" x14ac:dyDescent="0.25">
      <c r="A19" s="141" t="s">
        <v>72</v>
      </c>
      <c r="B19" s="133"/>
      <c r="C19" s="132">
        <v>5203</v>
      </c>
      <c r="D19" s="121"/>
      <c r="E19" s="133">
        <v>26.224798387096776</v>
      </c>
      <c r="F19" s="133"/>
      <c r="G19" s="132">
        <v>5144</v>
      </c>
      <c r="H19" s="121"/>
      <c r="I19" s="133">
        <v>25.446450655453873</v>
      </c>
      <c r="J19" s="133"/>
      <c r="K19" s="132">
        <v>10347</v>
      </c>
      <c r="L19" s="121"/>
      <c r="M19" s="133">
        <v>25.831981026089128</v>
      </c>
      <c r="N19" s="133"/>
      <c r="O19" s="132">
        <v>5172</v>
      </c>
      <c r="P19" s="121"/>
      <c r="Q19" s="133">
        <v>25.865173034606919</v>
      </c>
      <c r="S19" s="132">
        <v>3840</v>
      </c>
      <c r="T19" s="121"/>
      <c r="U19" s="133">
        <v>19.258739154420983</v>
      </c>
      <c r="V19" s="121"/>
      <c r="W19" s="132">
        <v>19359</v>
      </c>
      <c r="X19" s="121"/>
      <c r="Y19" s="133">
        <v>24.201775221902739</v>
      </c>
      <c r="AC19" s="194"/>
    </row>
    <row r="20" spans="1:29" ht="14.25" customHeight="1" x14ac:dyDescent="0.25">
      <c r="A20" s="141" t="s">
        <v>73</v>
      </c>
      <c r="B20" s="133"/>
      <c r="C20" s="132">
        <v>632</v>
      </c>
      <c r="D20" s="121"/>
      <c r="E20" s="133">
        <v>3.1854838709677415</v>
      </c>
      <c r="F20" s="133"/>
      <c r="G20" s="132">
        <v>882</v>
      </c>
      <c r="H20" s="121"/>
      <c r="I20" s="133">
        <v>4.2630967103635919</v>
      </c>
      <c r="J20" s="133"/>
      <c r="K20" s="132">
        <v>1514</v>
      </c>
      <c r="L20" s="121"/>
      <c r="M20" s="133">
        <v>3.6798027711896144</v>
      </c>
      <c r="N20" s="133"/>
      <c r="O20" s="132">
        <v>862</v>
      </c>
      <c r="P20" s="121"/>
      <c r="Q20" s="133">
        <v>4.3108621724344864</v>
      </c>
      <c r="S20" s="132">
        <v>613</v>
      </c>
      <c r="T20" s="121"/>
      <c r="U20" s="133">
        <v>3.0743768493906414</v>
      </c>
      <c r="V20" s="121"/>
      <c r="W20" s="132">
        <v>2989</v>
      </c>
      <c r="X20" s="121"/>
      <c r="Y20" s="133">
        <v>3.7367170896362047</v>
      </c>
      <c r="AC20" s="194"/>
    </row>
    <row r="21" spans="1:29" ht="14.25" customHeight="1" thickBot="1" x14ac:dyDescent="0.3">
      <c r="A21" s="151" t="s">
        <v>74</v>
      </c>
      <c r="B21" s="154"/>
      <c r="C21" s="196">
        <v>4571</v>
      </c>
      <c r="D21" s="153"/>
      <c r="E21" s="154">
        <v>23.039314516129032</v>
      </c>
      <c r="F21" s="154"/>
      <c r="G21" s="152">
        <v>4262</v>
      </c>
      <c r="H21" s="153"/>
      <c r="I21" s="154">
        <v>21.08335394509028</v>
      </c>
      <c r="J21" s="154"/>
      <c r="K21" s="197">
        <v>8833</v>
      </c>
      <c r="L21" s="153"/>
      <c r="M21" s="154">
        <v>22.052178254899513</v>
      </c>
      <c r="N21" s="154"/>
      <c r="O21" s="197">
        <v>4310</v>
      </c>
      <c r="P21" s="153"/>
      <c r="Q21" s="154">
        <v>21.554310862172436</v>
      </c>
      <c r="R21" s="198"/>
      <c r="S21" s="197">
        <v>3227</v>
      </c>
      <c r="T21" s="153"/>
      <c r="U21" s="154">
        <v>16.184362305030341</v>
      </c>
      <c r="V21" s="153"/>
      <c r="W21" s="197">
        <v>16370</v>
      </c>
      <c r="X21" s="153"/>
      <c r="Y21" s="154">
        <v>20.465058132266535</v>
      </c>
      <c r="AC21" s="194"/>
    </row>
    <row r="22" spans="1:29" ht="14.25" customHeight="1" x14ac:dyDescent="0.25">
      <c r="A22" s="141" t="s">
        <v>75</v>
      </c>
      <c r="B22" s="121"/>
      <c r="C22" s="132">
        <v>578</v>
      </c>
      <c r="D22" s="121"/>
      <c r="E22" s="121"/>
      <c r="F22" s="121"/>
      <c r="G22" s="132">
        <v>552</v>
      </c>
      <c r="H22" s="121"/>
      <c r="I22" s="121"/>
      <c r="J22" s="121"/>
      <c r="K22" s="132">
        <v>1130</v>
      </c>
      <c r="L22" s="121"/>
      <c r="M22" s="121"/>
      <c r="N22" s="121"/>
      <c r="O22" s="132">
        <v>148</v>
      </c>
      <c r="P22" s="121"/>
      <c r="Q22" s="121"/>
      <c r="S22" s="132">
        <v>293</v>
      </c>
      <c r="T22" s="121"/>
      <c r="U22" s="121"/>
      <c r="V22" s="121"/>
      <c r="W22" s="132">
        <v>1571</v>
      </c>
      <c r="X22" s="121"/>
      <c r="Y22" s="121"/>
      <c r="Z22" s="199"/>
      <c r="AC22" s="194"/>
    </row>
    <row r="23" spans="1:29" ht="14.25" customHeight="1" thickBot="1" x14ac:dyDescent="0.3">
      <c r="A23" s="151" t="s">
        <v>76</v>
      </c>
      <c r="B23" s="153"/>
      <c r="C23" s="152">
        <v>5149</v>
      </c>
      <c r="D23" s="153"/>
      <c r="E23" s="153"/>
      <c r="F23" s="153"/>
      <c r="G23" s="152">
        <v>4814</v>
      </c>
      <c r="H23" s="153"/>
      <c r="I23" s="153"/>
      <c r="J23" s="153"/>
      <c r="K23" s="197">
        <v>9963</v>
      </c>
      <c r="L23" s="153"/>
      <c r="M23" s="153"/>
      <c r="N23" s="153"/>
      <c r="O23" s="197">
        <v>4458</v>
      </c>
      <c r="P23" s="153"/>
      <c r="Q23" s="153"/>
      <c r="R23" s="198"/>
      <c r="S23" s="197">
        <v>3520</v>
      </c>
      <c r="T23" s="153"/>
      <c r="U23" s="153"/>
      <c r="V23" s="153"/>
      <c r="W23" s="197">
        <v>17941</v>
      </c>
      <c r="X23" s="153"/>
      <c r="Y23" s="153"/>
      <c r="AC23" s="194"/>
    </row>
    <row r="24" spans="1:29" ht="14.25" customHeight="1" x14ac:dyDescent="0.25">
      <c r="A24" s="141"/>
      <c r="B24" s="121"/>
      <c r="C24" s="121"/>
      <c r="D24" s="121"/>
      <c r="E24" s="121"/>
      <c r="F24" s="121"/>
      <c r="G24" s="121"/>
      <c r="H24" s="121"/>
      <c r="I24" s="121"/>
      <c r="J24" s="121"/>
      <c r="K24" s="121"/>
      <c r="L24" s="121"/>
      <c r="M24" s="121"/>
      <c r="N24" s="121"/>
      <c r="O24" s="121"/>
      <c r="P24" s="121"/>
      <c r="Q24" s="121"/>
      <c r="S24" s="121"/>
      <c r="T24" s="121"/>
      <c r="U24" s="121"/>
      <c r="V24" s="121"/>
      <c r="W24" s="121"/>
      <c r="X24" s="121"/>
      <c r="Y24" s="121"/>
    </row>
    <row r="25" spans="1:29" ht="14.25" customHeight="1" x14ac:dyDescent="0.25">
      <c r="A25" s="141" t="s">
        <v>77</v>
      </c>
      <c r="B25" s="121"/>
      <c r="C25" s="200">
        <v>1.7142321395087192</v>
      </c>
      <c r="D25" s="121"/>
      <c r="E25" s="121"/>
      <c r="F25" s="121"/>
      <c r="G25" s="200">
        <v>1.5975111510926197</v>
      </c>
      <c r="H25" s="121"/>
      <c r="I25" s="121"/>
      <c r="J25" s="121"/>
      <c r="K25" s="200">
        <v>3.3092312303311857</v>
      </c>
      <c r="L25" s="121"/>
      <c r="M25" s="121"/>
      <c r="N25" s="121"/>
      <c r="O25" s="200">
        <v>1.6195092623905609</v>
      </c>
      <c r="P25" s="121"/>
      <c r="Q25" s="121"/>
      <c r="S25" s="200">
        <v>1.2176898984943965</v>
      </c>
      <c r="T25" s="121"/>
      <c r="U25" s="121"/>
      <c r="V25" s="121"/>
      <c r="W25" s="200">
        <v>6.1351255677765684</v>
      </c>
      <c r="X25" s="121"/>
      <c r="Y25" s="121"/>
      <c r="AC25" s="194"/>
    </row>
    <row r="26" spans="1:29" ht="14.25" customHeight="1" x14ac:dyDescent="0.25">
      <c r="A26" s="141" t="s">
        <v>78</v>
      </c>
      <c r="B26" s="121"/>
      <c r="C26" s="200">
        <v>0.21676354772173262</v>
      </c>
      <c r="D26" s="121"/>
      <c r="E26" s="121"/>
      <c r="F26" s="121"/>
      <c r="G26" s="200">
        <v>0.19690430675812434</v>
      </c>
      <c r="H26" s="121"/>
      <c r="I26" s="121"/>
      <c r="J26" s="121"/>
      <c r="K26" s="200">
        <v>0.42334781957140721</v>
      </c>
      <c r="L26" s="121"/>
      <c r="M26" s="121"/>
      <c r="N26" s="121"/>
      <c r="O26" s="200">
        <v>5.5611918986961259E-2</v>
      </c>
      <c r="P26" s="121"/>
      <c r="Q26" s="121"/>
      <c r="S26" s="200">
        <v>0.11056186558997774</v>
      </c>
      <c r="T26" s="121"/>
      <c r="U26" s="121"/>
      <c r="V26" s="121"/>
      <c r="W26" s="200">
        <v>0.58973685198393333</v>
      </c>
      <c r="X26" s="121"/>
      <c r="Y26" s="121"/>
    </row>
    <row r="27" spans="1:29" ht="14.25" customHeight="1" x14ac:dyDescent="0.25">
      <c r="A27" s="141"/>
      <c r="B27" s="121"/>
      <c r="C27" s="121"/>
      <c r="D27" s="121"/>
      <c r="E27" s="121"/>
      <c r="F27" s="121"/>
      <c r="G27" s="121"/>
      <c r="H27" s="121"/>
      <c r="I27" s="121"/>
      <c r="J27" s="121"/>
      <c r="K27" s="121"/>
      <c r="L27" s="121"/>
      <c r="M27" s="121"/>
      <c r="N27" s="121"/>
      <c r="O27" s="121"/>
      <c r="P27" s="121"/>
      <c r="Q27" s="121"/>
      <c r="S27" s="121"/>
      <c r="T27" s="121"/>
      <c r="U27" s="121"/>
      <c r="V27" s="121"/>
      <c r="W27" s="121"/>
      <c r="X27" s="121"/>
      <c r="Y27" s="121"/>
    </row>
    <row r="28" spans="1:29" ht="14.25" customHeight="1" x14ac:dyDescent="0.25">
      <c r="A28" s="141" t="s">
        <v>58</v>
      </c>
      <c r="B28" s="121"/>
      <c r="C28" s="201">
        <v>2666.5</v>
      </c>
      <c r="D28" s="121"/>
      <c r="E28" s="121"/>
      <c r="F28" s="121"/>
      <c r="G28" s="201">
        <v>2667.9</v>
      </c>
      <c r="H28" s="121"/>
      <c r="I28" s="121"/>
      <c r="J28" s="121"/>
      <c r="K28" s="201">
        <v>2669.2</v>
      </c>
      <c r="L28" s="121"/>
      <c r="M28" s="121"/>
      <c r="N28" s="121"/>
      <c r="O28" s="201">
        <v>2661.3</v>
      </c>
      <c r="P28" s="121"/>
      <c r="Q28" s="121"/>
      <c r="S28" s="201">
        <v>2650.1</v>
      </c>
      <c r="T28" s="121"/>
      <c r="U28" s="121"/>
      <c r="V28" s="121"/>
      <c r="W28" s="201">
        <v>2663.9</v>
      </c>
      <c r="X28" s="121"/>
      <c r="Y28" s="121"/>
    </row>
    <row r="29" spans="1:29" ht="14.25" customHeight="1" x14ac:dyDescent="0.25">
      <c r="A29" s="141" t="s">
        <v>61</v>
      </c>
      <c r="B29" s="121"/>
      <c r="C29" s="175">
        <v>12.146838362483182</v>
      </c>
      <c r="D29" s="165" t="s">
        <v>19</v>
      </c>
      <c r="E29" s="121"/>
      <c r="F29" s="121"/>
      <c r="G29" s="175">
        <v>17.14618973561431</v>
      </c>
      <c r="H29" s="165" t="s">
        <v>19</v>
      </c>
      <c r="I29" s="121"/>
      <c r="J29" s="121"/>
      <c r="K29" s="175">
        <v>14.632260558616023</v>
      </c>
      <c r="L29" s="165" t="s">
        <v>19</v>
      </c>
      <c r="M29" s="121"/>
      <c r="N29" s="121"/>
      <c r="O29" s="175">
        <v>16.666666666666664</v>
      </c>
      <c r="P29" s="165" t="s">
        <v>19</v>
      </c>
      <c r="Q29" s="121"/>
      <c r="S29" s="175">
        <v>15.963541666666666</v>
      </c>
      <c r="T29" s="165" t="s">
        <v>19</v>
      </c>
      <c r="U29" s="121"/>
      <c r="V29" s="121"/>
      <c r="W29" s="175">
        <v>15.439847099540266</v>
      </c>
      <c r="X29" s="165" t="s">
        <v>19</v>
      </c>
      <c r="Y29" s="121"/>
    </row>
    <row r="30" spans="1:29" ht="14.25" customHeight="1" x14ac:dyDescent="0.25">
      <c r="A30" s="141"/>
      <c r="B30" s="121"/>
      <c r="C30" s="121"/>
      <c r="D30" s="121"/>
      <c r="E30" s="121"/>
      <c r="F30" s="121"/>
      <c r="G30" s="121"/>
      <c r="H30" s="121"/>
      <c r="I30" s="121"/>
      <c r="J30" s="121"/>
      <c r="K30" s="121"/>
      <c r="L30" s="121"/>
      <c r="M30" s="121"/>
      <c r="N30" s="121"/>
      <c r="O30" s="121"/>
      <c r="P30" s="121"/>
      <c r="Q30" s="121"/>
      <c r="S30" s="121"/>
      <c r="T30" s="121"/>
      <c r="U30" s="121"/>
      <c r="V30" s="121"/>
      <c r="W30" s="121"/>
      <c r="X30" s="121"/>
      <c r="Y30" s="121"/>
    </row>
    <row r="31" spans="1:29" ht="14.25" customHeight="1" x14ac:dyDescent="0.25">
      <c r="A31" s="169" t="s">
        <v>62</v>
      </c>
      <c r="B31" s="125"/>
      <c r="C31" s="125"/>
      <c r="D31" s="125"/>
      <c r="E31" s="125"/>
      <c r="F31" s="125"/>
      <c r="G31" s="125"/>
      <c r="H31" s="125"/>
      <c r="I31" s="125"/>
      <c r="J31" s="125"/>
      <c r="K31" s="125"/>
      <c r="L31" s="125"/>
      <c r="M31" s="125"/>
      <c r="N31" s="125"/>
      <c r="O31" s="125"/>
      <c r="P31" s="125"/>
      <c r="Q31" s="125"/>
      <c r="R31" s="193"/>
      <c r="S31" s="125"/>
      <c r="T31" s="125"/>
      <c r="U31" s="125"/>
      <c r="V31" s="125"/>
      <c r="W31" s="125"/>
      <c r="X31" s="125"/>
      <c r="Y31" s="202"/>
    </row>
    <row r="32" spans="1:29" ht="14.25" customHeight="1" x14ac:dyDescent="0.25">
      <c r="A32" s="172" t="s">
        <v>63</v>
      </c>
      <c r="B32" s="175"/>
      <c r="C32" s="203">
        <v>7349</v>
      </c>
      <c r="D32" s="174"/>
      <c r="E32" s="175">
        <v>37.041330645161288</v>
      </c>
      <c r="F32" s="175"/>
      <c r="G32" s="203">
        <v>7082</v>
      </c>
      <c r="H32" s="174"/>
      <c r="I32" s="175">
        <v>35.033391046252781</v>
      </c>
      <c r="J32" s="175"/>
      <c r="K32" s="203">
        <v>14431</v>
      </c>
      <c r="L32" s="174"/>
      <c r="M32" s="175">
        <v>36.027961552864809</v>
      </c>
      <c r="N32" s="175"/>
      <c r="O32" s="203">
        <v>7060</v>
      </c>
      <c r="P32" s="174"/>
      <c r="Q32" s="175">
        <v>35.307061412282458</v>
      </c>
      <c r="S32" s="203">
        <v>6482</v>
      </c>
      <c r="T32" s="174"/>
      <c r="U32" s="175">
        <v>32.50915291639501</v>
      </c>
      <c r="V32" s="121"/>
      <c r="W32" s="203">
        <v>27973</v>
      </c>
      <c r="X32" s="174"/>
      <c r="Y32" s="204">
        <v>34.97062132766596</v>
      </c>
      <c r="AC32" s="194"/>
    </row>
    <row r="33" spans="1:29" ht="14.25" customHeight="1" x14ac:dyDescent="0.25">
      <c r="A33" s="172" t="s">
        <v>64</v>
      </c>
      <c r="B33" s="175"/>
      <c r="C33" s="203">
        <v>6388</v>
      </c>
      <c r="D33" s="174"/>
      <c r="E33" s="175">
        <v>32.197580645161288</v>
      </c>
      <c r="F33" s="175"/>
      <c r="G33" s="203">
        <v>6038</v>
      </c>
      <c r="H33" s="174"/>
      <c r="I33" s="175">
        <v>29.86890922582241</v>
      </c>
      <c r="J33" s="175"/>
      <c r="K33" s="203">
        <v>12426</v>
      </c>
      <c r="L33" s="174"/>
      <c r="M33" s="175">
        <v>31.022344276619645</v>
      </c>
      <c r="N33" s="175"/>
      <c r="O33" s="203">
        <v>5938</v>
      </c>
      <c r="P33" s="174"/>
      <c r="Q33" s="175">
        <v>29.695939187837567</v>
      </c>
      <c r="S33" s="203">
        <v>5432</v>
      </c>
      <c r="T33" s="174"/>
      <c r="U33" s="175">
        <v>27.243091428858019</v>
      </c>
      <c r="V33" s="121"/>
      <c r="W33" s="203">
        <v>23796</v>
      </c>
      <c r="X33" s="174"/>
      <c r="Y33" s="204">
        <v>29.748718589823731</v>
      </c>
      <c r="AC33" s="194"/>
    </row>
    <row r="34" spans="1:29" ht="14.25" customHeight="1" x14ac:dyDescent="0.25">
      <c r="A34" s="172" t="s">
        <v>65</v>
      </c>
      <c r="B34" s="121"/>
      <c r="C34" s="200">
        <v>2.4</v>
      </c>
      <c r="D34" s="174"/>
      <c r="E34" s="121"/>
      <c r="F34" s="121"/>
      <c r="G34" s="200">
        <v>2.2599999999999998</v>
      </c>
      <c r="H34" s="174"/>
      <c r="I34" s="121"/>
      <c r="J34" s="121"/>
      <c r="K34" s="200">
        <v>4.66</v>
      </c>
      <c r="L34" s="174"/>
      <c r="M34" s="121"/>
      <c r="N34" s="121"/>
      <c r="O34" s="200">
        <v>2.23</v>
      </c>
      <c r="P34" s="174"/>
      <c r="Q34" s="121"/>
      <c r="S34" s="200">
        <v>2.0499999999999998</v>
      </c>
      <c r="T34" s="174"/>
      <c r="U34" s="121"/>
      <c r="V34" s="121"/>
      <c r="W34" s="200">
        <v>8.93</v>
      </c>
      <c r="X34" s="174"/>
      <c r="Y34" s="205"/>
      <c r="AC34" s="194"/>
    </row>
    <row r="35" spans="1:29" ht="14.25" customHeight="1" x14ac:dyDescent="0.25">
      <c r="A35" s="182" t="s">
        <v>66</v>
      </c>
      <c r="B35" s="121"/>
      <c r="C35" s="201">
        <v>2666.5</v>
      </c>
      <c r="D35" s="174"/>
      <c r="E35" s="121"/>
      <c r="F35" s="121"/>
      <c r="G35" s="201">
        <v>2667.9</v>
      </c>
      <c r="H35" s="174"/>
      <c r="I35" s="121"/>
      <c r="J35" s="121"/>
      <c r="K35" s="201">
        <v>2669.2</v>
      </c>
      <c r="L35" s="174"/>
      <c r="M35" s="121"/>
      <c r="N35" s="121"/>
      <c r="O35" s="201">
        <v>2661.3</v>
      </c>
      <c r="P35" s="174"/>
      <c r="Q35" s="121"/>
      <c r="S35" s="201">
        <v>2650.1</v>
      </c>
      <c r="T35" s="174"/>
      <c r="U35" s="121"/>
      <c r="V35" s="121"/>
      <c r="W35" s="201">
        <v>2663.9</v>
      </c>
      <c r="X35" s="174"/>
      <c r="Y35" s="205"/>
    </row>
    <row r="36" spans="1:29" ht="14.25" customHeight="1" x14ac:dyDescent="0.25">
      <c r="A36" s="183" t="s">
        <v>67</v>
      </c>
      <c r="B36" s="118"/>
      <c r="C36" s="206">
        <v>13.076609062457479</v>
      </c>
      <c r="D36" s="185" t="s">
        <v>19</v>
      </c>
      <c r="E36" s="118"/>
      <c r="F36" s="118"/>
      <c r="G36" s="206">
        <v>14.74159841852584</v>
      </c>
      <c r="H36" s="185" t="s">
        <v>19</v>
      </c>
      <c r="I36" s="118"/>
      <c r="J36" s="118"/>
      <c r="K36" s="206">
        <v>13.893701060217586</v>
      </c>
      <c r="L36" s="185" t="s">
        <v>19</v>
      </c>
      <c r="M36" s="118"/>
      <c r="N36" s="118"/>
      <c r="O36" s="206">
        <v>15.892351274787536</v>
      </c>
      <c r="P36" s="185" t="s">
        <v>19</v>
      </c>
      <c r="Q36" s="118"/>
      <c r="R36" s="119"/>
      <c r="S36" s="206">
        <v>16.198704103671709</v>
      </c>
      <c r="T36" s="185" t="s">
        <v>19</v>
      </c>
      <c r="U36" s="118"/>
      <c r="V36" s="118"/>
      <c r="W36" s="206">
        <v>14.932256104100382</v>
      </c>
      <c r="X36" s="185" t="s">
        <v>19</v>
      </c>
      <c r="Y36" s="207"/>
    </row>
    <row r="37" spans="1:29" ht="9" customHeight="1" x14ac:dyDescent="0.2">
      <c r="A37" s="190"/>
      <c r="B37" s="163"/>
      <c r="C37" s="163"/>
      <c r="F37" s="163"/>
      <c r="G37" s="163"/>
      <c r="H37" s="163"/>
      <c r="I37" s="163"/>
      <c r="J37" s="163"/>
      <c r="K37" s="163"/>
      <c r="L37" s="163"/>
      <c r="M37" s="163"/>
    </row>
    <row r="38" spans="1:29" ht="14.25" customHeight="1" x14ac:dyDescent="0.2">
      <c r="A38" s="191" t="s">
        <v>68</v>
      </c>
    </row>
    <row r="39" spans="1:29" ht="14.25" customHeight="1" x14ac:dyDescent="0.2">
      <c r="A39" s="163"/>
    </row>
  </sheetData>
  <sheetProtection algorithmName="SHA-512" hashValue="blXf3/+3olEL0hfFnv4pldQKG4iM9tDaHMAjIfuTVf5qiU8xKrpdpF+cDdFxH9eZxZX1uaRqMRikEIoOaLNaew==" saltValue="9a76TxIQmltJTnzNaofh3w==" spinCount="100000" sheet="1" objects="1" scenarios="1"/>
  <mergeCells count="7">
    <mergeCell ref="C4:Y4"/>
    <mergeCell ref="C6:E6"/>
    <mergeCell ref="G6:I6"/>
    <mergeCell ref="K6:M6"/>
    <mergeCell ref="O6:Q6"/>
    <mergeCell ref="S6:U6"/>
    <mergeCell ref="W6:Y6"/>
  </mergeCells>
  <printOptions horizontalCentered="1"/>
  <pageMargins left="0.7" right="0.7" top="0.75" bottom="0.75" header="0.3" footer="0.3"/>
  <pageSetup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9B26-D860-49B7-80E3-9CD923726C4E}">
  <sheetPr>
    <pageSetUpPr fitToPage="1"/>
  </sheetPr>
  <dimension ref="A1:O64"/>
  <sheetViews>
    <sheetView showGridLines="0" zoomScale="85" zoomScaleNormal="85" zoomScaleSheetLayoutView="115" workbookViewId="0">
      <selection activeCell="B5" sqref="P5"/>
    </sheetView>
  </sheetViews>
  <sheetFormatPr defaultRowHeight="10" x14ac:dyDescent="0.2"/>
  <cols>
    <col min="1" max="1" width="4.26953125" style="120" customWidth="1"/>
    <col min="2" max="2" width="48.36328125" style="120" customWidth="1"/>
    <col min="3" max="3" width="3.54296875" style="120" customWidth="1"/>
    <col min="4" max="4" width="13.453125" style="120" customWidth="1"/>
    <col min="5" max="5" width="3.54296875" style="120" customWidth="1"/>
    <col min="6" max="6" width="13.453125" style="120" customWidth="1"/>
    <col min="7" max="7" width="3.54296875" style="120" customWidth="1"/>
    <col min="8" max="8" width="13.453125" style="120" customWidth="1"/>
    <col min="9" max="9" width="8.7265625" style="120"/>
    <col min="10" max="10" width="9.54296875" style="120" hidden="1" customWidth="1"/>
    <col min="11" max="11" width="9.36328125" style="120" hidden="1" customWidth="1"/>
    <col min="12" max="12" width="8.54296875" style="120" hidden="1" customWidth="1"/>
    <col min="13" max="14" width="0" style="120" hidden="1" customWidth="1"/>
    <col min="15" max="256" width="8.7265625" style="120"/>
    <col min="257" max="257" width="4.26953125" style="120" customWidth="1"/>
    <col min="258" max="258" width="48.36328125" style="120" customWidth="1"/>
    <col min="259" max="259" width="3.54296875" style="120" customWidth="1"/>
    <col min="260" max="260" width="13.453125" style="120" customWidth="1"/>
    <col min="261" max="261" width="3.54296875" style="120" customWidth="1"/>
    <col min="262" max="262" width="13.453125" style="120" customWidth="1"/>
    <col min="263" max="263" width="3.54296875" style="120" customWidth="1"/>
    <col min="264" max="264" width="13.453125" style="120" customWidth="1"/>
    <col min="265" max="265" width="8.7265625" style="120"/>
    <col min="266" max="270" width="0" style="120" hidden="1" customWidth="1"/>
    <col min="271" max="512" width="8.7265625" style="120"/>
    <col min="513" max="513" width="4.26953125" style="120" customWidth="1"/>
    <col min="514" max="514" width="48.36328125" style="120" customWidth="1"/>
    <col min="515" max="515" width="3.54296875" style="120" customWidth="1"/>
    <col min="516" max="516" width="13.453125" style="120" customWidth="1"/>
    <col min="517" max="517" width="3.54296875" style="120" customWidth="1"/>
    <col min="518" max="518" width="13.453125" style="120" customWidth="1"/>
    <col min="519" max="519" width="3.54296875" style="120" customWidth="1"/>
    <col min="520" max="520" width="13.453125" style="120" customWidth="1"/>
    <col min="521" max="521" width="8.7265625" style="120"/>
    <col min="522" max="526" width="0" style="120" hidden="1" customWidth="1"/>
    <col min="527" max="768" width="8.7265625" style="120"/>
    <col min="769" max="769" width="4.26953125" style="120" customWidth="1"/>
    <col min="770" max="770" width="48.36328125" style="120" customWidth="1"/>
    <col min="771" max="771" width="3.54296875" style="120" customWidth="1"/>
    <col min="772" max="772" width="13.453125" style="120" customWidth="1"/>
    <col min="773" max="773" width="3.54296875" style="120" customWidth="1"/>
    <col min="774" max="774" width="13.453125" style="120" customWidth="1"/>
    <col min="775" max="775" width="3.54296875" style="120" customWidth="1"/>
    <col min="776" max="776" width="13.453125" style="120" customWidth="1"/>
    <col min="777" max="777" width="8.7265625" style="120"/>
    <col min="778" max="782" width="0" style="120" hidden="1" customWidth="1"/>
    <col min="783" max="1024" width="8.7265625" style="120"/>
    <col min="1025" max="1025" width="4.26953125" style="120" customWidth="1"/>
    <col min="1026" max="1026" width="48.36328125" style="120" customWidth="1"/>
    <col min="1027" max="1027" width="3.54296875" style="120" customWidth="1"/>
    <col min="1028" max="1028" width="13.453125" style="120" customWidth="1"/>
    <col min="1029" max="1029" width="3.54296875" style="120" customWidth="1"/>
    <col min="1030" max="1030" width="13.453125" style="120" customWidth="1"/>
    <col min="1031" max="1031" width="3.54296875" style="120" customWidth="1"/>
    <col min="1032" max="1032" width="13.453125" style="120" customWidth="1"/>
    <col min="1033" max="1033" width="8.7265625" style="120"/>
    <col min="1034" max="1038" width="0" style="120" hidden="1" customWidth="1"/>
    <col min="1039" max="1280" width="8.7265625" style="120"/>
    <col min="1281" max="1281" width="4.26953125" style="120" customWidth="1"/>
    <col min="1282" max="1282" width="48.36328125" style="120" customWidth="1"/>
    <col min="1283" max="1283" width="3.54296875" style="120" customWidth="1"/>
    <col min="1284" max="1284" width="13.453125" style="120" customWidth="1"/>
    <col min="1285" max="1285" width="3.54296875" style="120" customWidth="1"/>
    <col min="1286" max="1286" width="13.453125" style="120" customWidth="1"/>
    <col min="1287" max="1287" width="3.54296875" style="120" customWidth="1"/>
    <col min="1288" max="1288" width="13.453125" style="120" customWidth="1"/>
    <col min="1289" max="1289" width="8.7265625" style="120"/>
    <col min="1290" max="1294" width="0" style="120" hidden="1" customWidth="1"/>
    <col min="1295" max="1536" width="8.7265625" style="120"/>
    <col min="1537" max="1537" width="4.26953125" style="120" customWidth="1"/>
    <col min="1538" max="1538" width="48.36328125" style="120" customWidth="1"/>
    <col min="1539" max="1539" width="3.54296875" style="120" customWidth="1"/>
    <col min="1540" max="1540" width="13.453125" style="120" customWidth="1"/>
    <col min="1541" max="1541" width="3.54296875" style="120" customWidth="1"/>
    <col min="1542" max="1542" width="13.453125" style="120" customWidth="1"/>
    <col min="1543" max="1543" width="3.54296875" style="120" customWidth="1"/>
    <col min="1544" max="1544" width="13.453125" style="120" customWidth="1"/>
    <col min="1545" max="1545" width="8.7265625" style="120"/>
    <col min="1546" max="1550" width="0" style="120" hidden="1" customWidth="1"/>
    <col min="1551" max="1792" width="8.7265625" style="120"/>
    <col min="1793" max="1793" width="4.26953125" style="120" customWidth="1"/>
    <col min="1794" max="1794" width="48.36328125" style="120" customWidth="1"/>
    <col min="1795" max="1795" width="3.54296875" style="120" customWidth="1"/>
    <col min="1796" max="1796" width="13.453125" style="120" customWidth="1"/>
    <col min="1797" max="1797" width="3.54296875" style="120" customWidth="1"/>
    <col min="1798" max="1798" width="13.453125" style="120" customWidth="1"/>
    <col min="1799" max="1799" width="3.54296875" style="120" customWidth="1"/>
    <col min="1800" max="1800" width="13.453125" style="120" customWidth="1"/>
    <col min="1801" max="1801" width="8.7265625" style="120"/>
    <col min="1802" max="1806" width="0" style="120" hidden="1" customWidth="1"/>
    <col min="1807" max="2048" width="8.7265625" style="120"/>
    <col min="2049" max="2049" width="4.26953125" style="120" customWidth="1"/>
    <col min="2050" max="2050" width="48.36328125" style="120" customWidth="1"/>
    <col min="2051" max="2051" width="3.54296875" style="120" customWidth="1"/>
    <col min="2052" max="2052" width="13.453125" style="120" customWidth="1"/>
    <col min="2053" max="2053" width="3.54296875" style="120" customWidth="1"/>
    <col min="2054" max="2054" width="13.453125" style="120" customWidth="1"/>
    <col min="2055" max="2055" width="3.54296875" style="120" customWidth="1"/>
    <col min="2056" max="2056" width="13.453125" style="120" customWidth="1"/>
    <col min="2057" max="2057" width="8.7265625" style="120"/>
    <col min="2058" max="2062" width="0" style="120" hidden="1" customWidth="1"/>
    <col min="2063" max="2304" width="8.7265625" style="120"/>
    <col min="2305" max="2305" width="4.26953125" style="120" customWidth="1"/>
    <col min="2306" max="2306" width="48.36328125" style="120" customWidth="1"/>
    <col min="2307" max="2307" width="3.54296875" style="120" customWidth="1"/>
    <col min="2308" max="2308" width="13.453125" style="120" customWidth="1"/>
    <col min="2309" max="2309" width="3.54296875" style="120" customWidth="1"/>
    <col min="2310" max="2310" width="13.453125" style="120" customWidth="1"/>
    <col min="2311" max="2311" width="3.54296875" style="120" customWidth="1"/>
    <col min="2312" max="2312" width="13.453125" style="120" customWidth="1"/>
    <col min="2313" max="2313" width="8.7265625" style="120"/>
    <col min="2314" max="2318" width="0" style="120" hidden="1" customWidth="1"/>
    <col min="2319" max="2560" width="8.7265625" style="120"/>
    <col min="2561" max="2561" width="4.26953125" style="120" customWidth="1"/>
    <col min="2562" max="2562" width="48.36328125" style="120" customWidth="1"/>
    <col min="2563" max="2563" width="3.54296875" style="120" customWidth="1"/>
    <col min="2564" max="2564" width="13.453125" style="120" customWidth="1"/>
    <col min="2565" max="2565" width="3.54296875" style="120" customWidth="1"/>
    <col min="2566" max="2566" width="13.453125" style="120" customWidth="1"/>
    <col min="2567" max="2567" width="3.54296875" style="120" customWidth="1"/>
    <col min="2568" max="2568" width="13.453125" style="120" customWidth="1"/>
    <col min="2569" max="2569" width="8.7265625" style="120"/>
    <col min="2570" max="2574" width="0" style="120" hidden="1" customWidth="1"/>
    <col min="2575" max="2816" width="8.7265625" style="120"/>
    <col min="2817" max="2817" width="4.26953125" style="120" customWidth="1"/>
    <col min="2818" max="2818" width="48.36328125" style="120" customWidth="1"/>
    <col min="2819" max="2819" width="3.54296875" style="120" customWidth="1"/>
    <col min="2820" max="2820" width="13.453125" style="120" customWidth="1"/>
    <col min="2821" max="2821" width="3.54296875" style="120" customWidth="1"/>
    <col min="2822" max="2822" width="13.453125" style="120" customWidth="1"/>
    <col min="2823" max="2823" width="3.54296875" style="120" customWidth="1"/>
    <col min="2824" max="2824" width="13.453125" style="120" customWidth="1"/>
    <col min="2825" max="2825" width="8.7265625" style="120"/>
    <col min="2826" max="2830" width="0" style="120" hidden="1" customWidth="1"/>
    <col min="2831" max="3072" width="8.7265625" style="120"/>
    <col min="3073" max="3073" width="4.26953125" style="120" customWidth="1"/>
    <col min="3074" max="3074" width="48.36328125" style="120" customWidth="1"/>
    <col min="3075" max="3075" width="3.54296875" style="120" customWidth="1"/>
    <col min="3076" max="3076" width="13.453125" style="120" customWidth="1"/>
    <col min="3077" max="3077" width="3.54296875" style="120" customWidth="1"/>
    <col min="3078" max="3078" width="13.453125" style="120" customWidth="1"/>
    <col min="3079" max="3079" width="3.54296875" style="120" customWidth="1"/>
    <col min="3080" max="3080" width="13.453125" style="120" customWidth="1"/>
    <col min="3081" max="3081" width="8.7265625" style="120"/>
    <col min="3082" max="3086" width="0" style="120" hidden="1" customWidth="1"/>
    <col min="3087" max="3328" width="8.7265625" style="120"/>
    <col min="3329" max="3329" width="4.26953125" style="120" customWidth="1"/>
    <col min="3330" max="3330" width="48.36328125" style="120" customWidth="1"/>
    <col min="3331" max="3331" width="3.54296875" style="120" customWidth="1"/>
    <col min="3332" max="3332" width="13.453125" style="120" customWidth="1"/>
    <col min="3333" max="3333" width="3.54296875" style="120" customWidth="1"/>
    <col min="3334" max="3334" width="13.453125" style="120" customWidth="1"/>
    <col min="3335" max="3335" width="3.54296875" style="120" customWidth="1"/>
    <col min="3336" max="3336" width="13.453125" style="120" customWidth="1"/>
    <col min="3337" max="3337" width="8.7265625" style="120"/>
    <col min="3338" max="3342" width="0" style="120" hidden="1" customWidth="1"/>
    <col min="3343" max="3584" width="8.7265625" style="120"/>
    <col min="3585" max="3585" width="4.26953125" style="120" customWidth="1"/>
    <col min="3586" max="3586" width="48.36328125" style="120" customWidth="1"/>
    <col min="3587" max="3587" width="3.54296875" style="120" customWidth="1"/>
    <col min="3588" max="3588" width="13.453125" style="120" customWidth="1"/>
    <col min="3589" max="3589" width="3.54296875" style="120" customWidth="1"/>
    <col min="3590" max="3590" width="13.453125" style="120" customWidth="1"/>
    <col min="3591" max="3591" width="3.54296875" style="120" customWidth="1"/>
    <col min="3592" max="3592" width="13.453125" style="120" customWidth="1"/>
    <col min="3593" max="3593" width="8.7265625" style="120"/>
    <col min="3594" max="3598" width="0" style="120" hidden="1" customWidth="1"/>
    <col min="3599" max="3840" width="8.7265625" style="120"/>
    <col min="3841" max="3841" width="4.26953125" style="120" customWidth="1"/>
    <col min="3842" max="3842" width="48.36328125" style="120" customWidth="1"/>
    <col min="3843" max="3843" width="3.54296875" style="120" customWidth="1"/>
    <col min="3844" max="3844" width="13.453125" style="120" customWidth="1"/>
    <col min="3845" max="3845" width="3.54296875" style="120" customWidth="1"/>
    <col min="3846" max="3846" width="13.453125" style="120" customWidth="1"/>
    <col min="3847" max="3847" width="3.54296875" style="120" customWidth="1"/>
    <col min="3848" max="3848" width="13.453125" style="120" customWidth="1"/>
    <col min="3849" max="3849" width="8.7265625" style="120"/>
    <col min="3850" max="3854" width="0" style="120" hidden="1" customWidth="1"/>
    <col min="3855" max="4096" width="8.7265625" style="120"/>
    <col min="4097" max="4097" width="4.26953125" style="120" customWidth="1"/>
    <col min="4098" max="4098" width="48.36328125" style="120" customWidth="1"/>
    <col min="4099" max="4099" width="3.54296875" style="120" customWidth="1"/>
    <col min="4100" max="4100" width="13.453125" style="120" customWidth="1"/>
    <col min="4101" max="4101" width="3.54296875" style="120" customWidth="1"/>
    <col min="4102" max="4102" width="13.453125" style="120" customWidth="1"/>
    <col min="4103" max="4103" width="3.54296875" style="120" customWidth="1"/>
    <col min="4104" max="4104" width="13.453125" style="120" customWidth="1"/>
    <col min="4105" max="4105" width="8.7265625" style="120"/>
    <col min="4106" max="4110" width="0" style="120" hidden="1" customWidth="1"/>
    <col min="4111" max="4352" width="8.7265625" style="120"/>
    <col min="4353" max="4353" width="4.26953125" style="120" customWidth="1"/>
    <col min="4354" max="4354" width="48.36328125" style="120" customWidth="1"/>
    <col min="4355" max="4355" width="3.54296875" style="120" customWidth="1"/>
    <col min="4356" max="4356" width="13.453125" style="120" customWidth="1"/>
    <col min="4357" max="4357" width="3.54296875" style="120" customWidth="1"/>
    <col min="4358" max="4358" width="13.453125" style="120" customWidth="1"/>
    <col min="4359" max="4359" width="3.54296875" style="120" customWidth="1"/>
    <col min="4360" max="4360" width="13.453125" style="120" customWidth="1"/>
    <col min="4361" max="4361" width="8.7265625" style="120"/>
    <col min="4362" max="4366" width="0" style="120" hidden="1" customWidth="1"/>
    <col min="4367" max="4608" width="8.7265625" style="120"/>
    <col min="4609" max="4609" width="4.26953125" style="120" customWidth="1"/>
    <col min="4610" max="4610" width="48.36328125" style="120" customWidth="1"/>
    <col min="4611" max="4611" width="3.54296875" style="120" customWidth="1"/>
    <col min="4612" max="4612" width="13.453125" style="120" customWidth="1"/>
    <col min="4613" max="4613" width="3.54296875" style="120" customWidth="1"/>
    <col min="4614" max="4614" width="13.453125" style="120" customWidth="1"/>
    <col min="4615" max="4615" width="3.54296875" style="120" customWidth="1"/>
    <col min="4616" max="4616" width="13.453125" style="120" customWidth="1"/>
    <col min="4617" max="4617" width="8.7265625" style="120"/>
    <col min="4618" max="4622" width="0" style="120" hidden="1" customWidth="1"/>
    <col min="4623" max="4864" width="8.7265625" style="120"/>
    <col min="4865" max="4865" width="4.26953125" style="120" customWidth="1"/>
    <col min="4866" max="4866" width="48.36328125" style="120" customWidth="1"/>
    <col min="4867" max="4867" width="3.54296875" style="120" customWidth="1"/>
    <col min="4868" max="4868" width="13.453125" style="120" customWidth="1"/>
    <col min="4869" max="4869" width="3.54296875" style="120" customWidth="1"/>
    <col min="4870" max="4870" width="13.453125" style="120" customWidth="1"/>
    <col min="4871" max="4871" width="3.54296875" style="120" customWidth="1"/>
    <col min="4872" max="4872" width="13.453125" style="120" customWidth="1"/>
    <col min="4873" max="4873" width="8.7265625" style="120"/>
    <col min="4874" max="4878" width="0" style="120" hidden="1" customWidth="1"/>
    <col min="4879" max="5120" width="8.7265625" style="120"/>
    <col min="5121" max="5121" width="4.26953125" style="120" customWidth="1"/>
    <col min="5122" max="5122" width="48.36328125" style="120" customWidth="1"/>
    <col min="5123" max="5123" width="3.54296875" style="120" customWidth="1"/>
    <col min="5124" max="5124" width="13.453125" style="120" customWidth="1"/>
    <col min="5125" max="5125" width="3.54296875" style="120" customWidth="1"/>
    <col min="5126" max="5126" width="13.453125" style="120" customWidth="1"/>
    <col min="5127" max="5127" width="3.54296875" style="120" customWidth="1"/>
    <col min="5128" max="5128" width="13.453125" style="120" customWidth="1"/>
    <col min="5129" max="5129" width="8.7265625" style="120"/>
    <col min="5130" max="5134" width="0" style="120" hidden="1" customWidth="1"/>
    <col min="5135" max="5376" width="8.7265625" style="120"/>
    <col min="5377" max="5377" width="4.26953125" style="120" customWidth="1"/>
    <col min="5378" max="5378" width="48.36328125" style="120" customWidth="1"/>
    <col min="5379" max="5379" width="3.54296875" style="120" customWidth="1"/>
    <col min="5380" max="5380" width="13.453125" style="120" customWidth="1"/>
    <col min="5381" max="5381" width="3.54296875" style="120" customWidth="1"/>
    <col min="5382" max="5382" width="13.453125" style="120" customWidth="1"/>
    <col min="5383" max="5383" width="3.54296875" style="120" customWidth="1"/>
    <col min="5384" max="5384" width="13.453125" style="120" customWidth="1"/>
    <col min="5385" max="5385" width="8.7265625" style="120"/>
    <col min="5386" max="5390" width="0" style="120" hidden="1" customWidth="1"/>
    <col min="5391" max="5632" width="8.7265625" style="120"/>
    <col min="5633" max="5633" width="4.26953125" style="120" customWidth="1"/>
    <col min="5634" max="5634" width="48.36328125" style="120" customWidth="1"/>
    <col min="5635" max="5635" width="3.54296875" style="120" customWidth="1"/>
    <col min="5636" max="5636" width="13.453125" style="120" customWidth="1"/>
    <col min="5637" max="5637" width="3.54296875" style="120" customWidth="1"/>
    <col min="5638" max="5638" width="13.453125" style="120" customWidth="1"/>
    <col min="5639" max="5639" width="3.54296875" style="120" customWidth="1"/>
    <col min="5640" max="5640" width="13.453125" style="120" customWidth="1"/>
    <col min="5641" max="5641" width="8.7265625" style="120"/>
    <col min="5642" max="5646" width="0" style="120" hidden="1" customWidth="1"/>
    <col min="5647" max="5888" width="8.7265625" style="120"/>
    <col min="5889" max="5889" width="4.26953125" style="120" customWidth="1"/>
    <col min="5890" max="5890" width="48.36328125" style="120" customWidth="1"/>
    <col min="5891" max="5891" width="3.54296875" style="120" customWidth="1"/>
    <col min="5892" max="5892" width="13.453125" style="120" customWidth="1"/>
    <col min="5893" max="5893" width="3.54296875" style="120" customWidth="1"/>
    <col min="5894" max="5894" width="13.453125" style="120" customWidth="1"/>
    <col min="5895" max="5895" width="3.54296875" style="120" customWidth="1"/>
    <col min="5896" max="5896" width="13.453125" style="120" customWidth="1"/>
    <col min="5897" max="5897" width="8.7265625" style="120"/>
    <col min="5898" max="5902" width="0" style="120" hidden="1" customWidth="1"/>
    <col min="5903" max="6144" width="8.7265625" style="120"/>
    <col min="6145" max="6145" width="4.26953125" style="120" customWidth="1"/>
    <col min="6146" max="6146" width="48.36328125" style="120" customWidth="1"/>
    <col min="6147" max="6147" width="3.54296875" style="120" customWidth="1"/>
    <col min="6148" max="6148" width="13.453125" style="120" customWidth="1"/>
    <col min="6149" max="6149" width="3.54296875" style="120" customWidth="1"/>
    <col min="6150" max="6150" width="13.453125" style="120" customWidth="1"/>
    <col min="6151" max="6151" width="3.54296875" style="120" customWidth="1"/>
    <col min="6152" max="6152" width="13.453125" style="120" customWidth="1"/>
    <col min="6153" max="6153" width="8.7265625" style="120"/>
    <col min="6154" max="6158" width="0" style="120" hidden="1" customWidth="1"/>
    <col min="6159" max="6400" width="8.7265625" style="120"/>
    <col min="6401" max="6401" width="4.26953125" style="120" customWidth="1"/>
    <col min="6402" max="6402" width="48.36328125" style="120" customWidth="1"/>
    <col min="6403" max="6403" width="3.54296875" style="120" customWidth="1"/>
    <col min="6404" max="6404" width="13.453125" style="120" customWidth="1"/>
    <col min="6405" max="6405" width="3.54296875" style="120" customWidth="1"/>
    <col min="6406" max="6406" width="13.453125" style="120" customWidth="1"/>
    <col min="6407" max="6407" width="3.54296875" style="120" customWidth="1"/>
    <col min="6408" max="6408" width="13.453125" style="120" customWidth="1"/>
    <col min="6409" max="6409" width="8.7265625" style="120"/>
    <col min="6410" max="6414" width="0" style="120" hidden="1" customWidth="1"/>
    <col min="6415" max="6656" width="8.7265625" style="120"/>
    <col min="6657" max="6657" width="4.26953125" style="120" customWidth="1"/>
    <col min="6658" max="6658" width="48.36328125" style="120" customWidth="1"/>
    <col min="6659" max="6659" width="3.54296875" style="120" customWidth="1"/>
    <col min="6660" max="6660" width="13.453125" style="120" customWidth="1"/>
    <col min="6661" max="6661" width="3.54296875" style="120" customWidth="1"/>
    <col min="6662" max="6662" width="13.453125" style="120" customWidth="1"/>
    <col min="6663" max="6663" width="3.54296875" style="120" customWidth="1"/>
    <col min="6664" max="6664" width="13.453125" style="120" customWidth="1"/>
    <col min="6665" max="6665" width="8.7265625" style="120"/>
    <col min="6666" max="6670" width="0" style="120" hidden="1" customWidth="1"/>
    <col min="6671" max="6912" width="8.7265625" style="120"/>
    <col min="6913" max="6913" width="4.26953125" style="120" customWidth="1"/>
    <col min="6914" max="6914" width="48.36328125" style="120" customWidth="1"/>
    <col min="6915" max="6915" width="3.54296875" style="120" customWidth="1"/>
    <col min="6916" max="6916" width="13.453125" style="120" customWidth="1"/>
    <col min="6917" max="6917" width="3.54296875" style="120" customWidth="1"/>
    <col min="6918" max="6918" width="13.453125" style="120" customWidth="1"/>
    <col min="6919" max="6919" width="3.54296875" style="120" customWidth="1"/>
    <col min="6920" max="6920" width="13.453125" style="120" customWidth="1"/>
    <col min="6921" max="6921" width="8.7265625" style="120"/>
    <col min="6922" max="6926" width="0" style="120" hidden="1" customWidth="1"/>
    <col min="6927" max="7168" width="8.7265625" style="120"/>
    <col min="7169" max="7169" width="4.26953125" style="120" customWidth="1"/>
    <col min="7170" max="7170" width="48.36328125" style="120" customWidth="1"/>
    <col min="7171" max="7171" width="3.54296875" style="120" customWidth="1"/>
    <col min="7172" max="7172" width="13.453125" style="120" customWidth="1"/>
    <col min="7173" max="7173" width="3.54296875" style="120" customWidth="1"/>
    <col min="7174" max="7174" width="13.453125" style="120" customWidth="1"/>
    <col min="7175" max="7175" width="3.54296875" style="120" customWidth="1"/>
    <col min="7176" max="7176" width="13.453125" style="120" customWidth="1"/>
    <col min="7177" max="7177" width="8.7265625" style="120"/>
    <col min="7178" max="7182" width="0" style="120" hidden="1" customWidth="1"/>
    <col min="7183" max="7424" width="8.7265625" style="120"/>
    <col min="7425" max="7425" width="4.26953125" style="120" customWidth="1"/>
    <col min="7426" max="7426" width="48.36328125" style="120" customWidth="1"/>
    <col min="7427" max="7427" width="3.54296875" style="120" customWidth="1"/>
    <col min="7428" max="7428" width="13.453125" style="120" customWidth="1"/>
    <col min="7429" max="7429" width="3.54296875" style="120" customWidth="1"/>
    <col min="7430" max="7430" width="13.453125" style="120" customWidth="1"/>
    <col min="7431" max="7431" width="3.54296875" style="120" customWidth="1"/>
    <col min="7432" max="7432" width="13.453125" style="120" customWidth="1"/>
    <col min="7433" max="7433" width="8.7265625" style="120"/>
    <col min="7434" max="7438" width="0" style="120" hidden="1" customWidth="1"/>
    <col min="7439" max="7680" width="8.7265625" style="120"/>
    <col min="7681" max="7681" width="4.26953125" style="120" customWidth="1"/>
    <col min="7682" max="7682" width="48.36328125" style="120" customWidth="1"/>
    <col min="7683" max="7683" width="3.54296875" style="120" customWidth="1"/>
    <col min="7684" max="7684" width="13.453125" style="120" customWidth="1"/>
    <col min="7685" max="7685" width="3.54296875" style="120" customWidth="1"/>
    <col min="7686" max="7686" width="13.453125" style="120" customWidth="1"/>
    <col min="7687" max="7687" width="3.54296875" style="120" customWidth="1"/>
    <col min="7688" max="7688" width="13.453125" style="120" customWidth="1"/>
    <col min="7689" max="7689" width="8.7265625" style="120"/>
    <col min="7690" max="7694" width="0" style="120" hidden="1" customWidth="1"/>
    <col min="7695" max="7936" width="8.7265625" style="120"/>
    <col min="7937" max="7937" width="4.26953125" style="120" customWidth="1"/>
    <col min="7938" max="7938" width="48.36328125" style="120" customWidth="1"/>
    <col min="7939" max="7939" width="3.54296875" style="120" customWidth="1"/>
    <col min="7940" max="7940" width="13.453125" style="120" customWidth="1"/>
    <col min="7941" max="7941" width="3.54296875" style="120" customWidth="1"/>
    <col min="7942" max="7942" width="13.453125" style="120" customWidth="1"/>
    <col min="7943" max="7943" width="3.54296875" style="120" customWidth="1"/>
    <col min="7944" max="7944" width="13.453125" style="120" customWidth="1"/>
    <col min="7945" max="7945" width="8.7265625" style="120"/>
    <col min="7946" max="7950" width="0" style="120" hidden="1" customWidth="1"/>
    <col min="7951" max="8192" width="8.7265625" style="120"/>
    <col min="8193" max="8193" width="4.26953125" style="120" customWidth="1"/>
    <col min="8194" max="8194" width="48.36328125" style="120" customWidth="1"/>
    <col min="8195" max="8195" width="3.54296875" style="120" customWidth="1"/>
    <col min="8196" max="8196" width="13.453125" style="120" customWidth="1"/>
    <col min="8197" max="8197" width="3.54296875" style="120" customWidth="1"/>
    <col min="8198" max="8198" width="13.453125" style="120" customWidth="1"/>
    <col min="8199" max="8199" width="3.54296875" style="120" customWidth="1"/>
    <col min="8200" max="8200" width="13.453125" style="120" customWidth="1"/>
    <col min="8201" max="8201" width="8.7265625" style="120"/>
    <col min="8202" max="8206" width="0" style="120" hidden="1" customWidth="1"/>
    <col min="8207" max="8448" width="8.7265625" style="120"/>
    <col min="8449" max="8449" width="4.26953125" style="120" customWidth="1"/>
    <col min="8450" max="8450" width="48.36328125" style="120" customWidth="1"/>
    <col min="8451" max="8451" width="3.54296875" style="120" customWidth="1"/>
    <col min="8452" max="8452" width="13.453125" style="120" customWidth="1"/>
    <col min="8453" max="8453" width="3.54296875" style="120" customWidth="1"/>
    <col min="8454" max="8454" width="13.453125" style="120" customWidth="1"/>
    <col min="8455" max="8455" width="3.54296875" style="120" customWidth="1"/>
    <col min="8456" max="8456" width="13.453125" style="120" customWidth="1"/>
    <col min="8457" max="8457" width="8.7265625" style="120"/>
    <col min="8458" max="8462" width="0" style="120" hidden="1" customWidth="1"/>
    <col min="8463" max="8704" width="8.7265625" style="120"/>
    <col min="8705" max="8705" width="4.26953125" style="120" customWidth="1"/>
    <col min="8706" max="8706" width="48.36328125" style="120" customWidth="1"/>
    <col min="8707" max="8707" width="3.54296875" style="120" customWidth="1"/>
    <col min="8708" max="8708" width="13.453125" style="120" customWidth="1"/>
    <col min="8709" max="8709" width="3.54296875" style="120" customWidth="1"/>
    <col min="8710" max="8710" width="13.453125" style="120" customWidth="1"/>
    <col min="8711" max="8711" width="3.54296875" style="120" customWidth="1"/>
    <col min="8712" max="8712" width="13.453125" style="120" customWidth="1"/>
    <col min="8713" max="8713" width="8.7265625" style="120"/>
    <col min="8714" max="8718" width="0" style="120" hidden="1" customWidth="1"/>
    <col min="8719" max="8960" width="8.7265625" style="120"/>
    <col min="8961" max="8961" width="4.26953125" style="120" customWidth="1"/>
    <col min="8962" max="8962" width="48.36328125" style="120" customWidth="1"/>
    <col min="8963" max="8963" width="3.54296875" style="120" customWidth="1"/>
    <col min="8964" max="8964" width="13.453125" style="120" customWidth="1"/>
    <col min="8965" max="8965" width="3.54296875" style="120" customWidth="1"/>
    <col min="8966" max="8966" width="13.453125" style="120" customWidth="1"/>
    <col min="8967" max="8967" width="3.54296875" style="120" customWidth="1"/>
    <col min="8968" max="8968" width="13.453125" style="120" customWidth="1"/>
    <col min="8969" max="8969" width="8.7265625" style="120"/>
    <col min="8970" max="8974" width="0" style="120" hidden="1" customWidth="1"/>
    <col min="8975" max="9216" width="8.7265625" style="120"/>
    <col min="9217" max="9217" width="4.26953125" style="120" customWidth="1"/>
    <col min="9218" max="9218" width="48.36328125" style="120" customWidth="1"/>
    <col min="9219" max="9219" width="3.54296875" style="120" customWidth="1"/>
    <col min="9220" max="9220" width="13.453125" style="120" customWidth="1"/>
    <col min="9221" max="9221" width="3.54296875" style="120" customWidth="1"/>
    <col min="9222" max="9222" width="13.453125" style="120" customWidth="1"/>
    <col min="9223" max="9223" width="3.54296875" style="120" customWidth="1"/>
    <col min="9224" max="9224" width="13.453125" style="120" customWidth="1"/>
    <col min="9225" max="9225" width="8.7265625" style="120"/>
    <col min="9226" max="9230" width="0" style="120" hidden="1" customWidth="1"/>
    <col min="9231" max="9472" width="8.7265625" style="120"/>
    <col min="9473" max="9473" width="4.26953125" style="120" customWidth="1"/>
    <col min="9474" max="9474" width="48.36328125" style="120" customWidth="1"/>
    <col min="9475" max="9475" width="3.54296875" style="120" customWidth="1"/>
    <col min="9476" max="9476" width="13.453125" style="120" customWidth="1"/>
    <col min="9477" max="9477" width="3.54296875" style="120" customWidth="1"/>
    <col min="9478" max="9478" width="13.453125" style="120" customWidth="1"/>
    <col min="9479" max="9479" width="3.54296875" style="120" customWidth="1"/>
    <col min="9480" max="9480" width="13.453125" style="120" customWidth="1"/>
    <col min="9481" max="9481" width="8.7265625" style="120"/>
    <col min="9482" max="9486" width="0" style="120" hidden="1" customWidth="1"/>
    <col min="9487" max="9728" width="8.7265625" style="120"/>
    <col min="9729" max="9729" width="4.26953125" style="120" customWidth="1"/>
    <col min="9730" max="9730" width="48.36328125" style="120" customWidth="1"/>
    <col min="9731" max="9731" width="3.54296875" style="120" customWidth="1"/>
    <col min="9732" max="9732" width="13.453125" style="120" customWidth="1"/>
    <col min="9733" max="9733" width="3.54296875" style="120" customWidth="1"/>
    <col min="9734" max="9734" width="13.453125" style="120" customWidth="1"/>
    <col min="9735" max="9735" width="3.54296875" style="120" customWidth="1"/>
    <col min="9736" max="9736" width="13.453125" style="120" customWidth="1"/>
    <col min="9737" max="9737" width="8.7265625" style="120"/>
    <col min="9738" max="9742" width="0" style="120" hidden="1" customWidth="1"/>
    <col min="9743" max="9984" width="8.7265625" style="120"/>
    <col min="9985" max="9985" width="4.26953125" style="120" customWidth="1"/>
    <col min="9986" max="9986" width="48.36328125" style="120" customWidth="1"/>
    <col min="9987" max="9987" width="3.54296875" style="120" customWidth="1"/>
    <col min="9988" max="9988" width="13.453125" style="120" customWidth="1"/>
    <col min="9989" max="9989" width="3.54296875" style="120" customWidth="1"/>
    <col min="9990" max="9990" width="13.453125" style="120" customWidth="1"/>
    <col min="9991" max="9991" width="3.54296875" style="120" customWidth="1"/>
    <col min="9992" max="9992" width="13.453125" style="120" customWidth="1"/>
    <col min="9993" max="9993" width="8.7265625" style="120"/>
    <col min="9994" max="9998" width="0" style="120" hidden="1" customWidth="1"/>
    <col min="9999" max="10240" width="8.7265625" style="120"/>
    <col min="10241" max="10241" width="4.26953125" style="120" customWidth="1"/>
    <col min="10242" max="10242" width="48.36328125" style="120" customWidth="1"/>
    <col min="10243" max="10243" width="3.54296875" style="120" customWidth="1"/>
    <col min="10244" max="10244" width="13.453125" style="120" customWidth="1"/>
    <col min="10245" max="10245" width="3.54296875" style="120" customWidth="1"/>
    <col min="10246" max="10246" width="13.453125" style="120" customWidth="1"/>
    <col min="10247" max="10247" width="3.54296875" style="120" customWidth="1"/>
    <col min="10248" max="10248" width="13.453125" style="120" customWidth="1"/>
    <col min="10249" max="10249" width="8.7265625" style="120"/>
    <col min="10250" max="10254" width="0" style="120" hidden="1" customWidth="1"/>
    <col min="10255" max="10496" width="8.7265625" style="120"/>
    <col min="10497" max="10497" width="4.26953125" style="120" customWidth="1"/>
    <col min="10498" max="10498" width="48.36328125" style="120" customWidth="1"/>
    <col min="10499" max="10499" width="3.54296875" style="120" customWidth="1"/>
    <col min="10500" max="10500" width="13.453125" style="120" customWidth="1"/>
    <col min="10501" max="10501" width="3.54296875" style="120" customWidth="1"/>
    <col min="10502" max="10502" width="13.453125" style="120" customWidth="1"/>
    <col min="10503" max="10503" width="3.54296875" style="120" customWidth="1"/>
    <col min="10504" max="10504" width="13.453125" style="120" customWidth="1"/>
    <col min="10505" max="10505" width="8.7265625" style="120"/>
    <col min="10506" max="10510" width="0" style="120" hidden="1" customWidth="1"/>
    <col min="10511" max="10752" width="8.7265625" style="120"/>
    <col min="10753" max="10753" width="4.26953125" style="120" customWidth="1"/>
    <col min="10754" max="10754" width="48.36328125" style="120" customWidth="1"/>
    <col min="10755" max="10755" width="3.54296875" style="120" customWidth="1"/>
    <col min="10756" max="10756" width="13.453125" style="120" customWidth="1"/>
    <col min="10757" max="10757" width="3.54296875" style="120" customWidth="1"/>
    <col min="10758" max="10758" width="13.453125" style="120" customWidth="1"/>
    <col min="10759" max="10759" width="3.54296875" style="120" customWidth="1"/>
    <col min="10760" max="10760" width="13.453125" style="120" customWidth="1"/>
    <col min="10761" max="10761" width="8.7265625" style="120"/>
    <col min="10762" max="10766" width="0" style="120" hidden="1" customWidth="1"/>
    <col min="10767" max="11008" width="8.7265625" style="120"/>
    <col min="11009" max="11009" width="4.26953125" style="120" customWidth="1"/>
    <col min="11010" max="11010" width="48.36328125" style="120" customWidth="1"/>
    <col min="11011" max="11011" width="3.54296875" style="120" customWidth="1"/>
    <col min="11012" max="11012" width="13.453125" style="120" customWidth="1"/>
    <col min="11013" max="11013" width="3.54296875" style="120" customWidth="1"/>
    <col min="11014" max="11014" width="13.453125" style="120" customWidth="1"/>
    <col min="11015" max="11015" width="3.54296875" style="120" customWidth="1"/>
    <col min="11016" max="11016" width="13.453125" style="120" customWidth="1"/>
    <col min="11017" max="11017" width="8.7265625" style="120"/>
    <col min="11018" max="11022" width="0" style="120" hidden="1" customWidth="1"/>
    <col min="11023" max="11264" width="8.7265625" style="120"/>
    <col min="11265" max="11265" width="4.26953125" style="120" customWidth="1"/>
    <col min="11266" max="11266" width="48.36328125" style="120" customWidth="1"/>
    <col min="11267" max="11267" width="3.54296875" style="120" customWidth="1"/>
    <col min="11268" max="11268" width="13.453125" style="120" customWidth="1"/>
    <col min="11269" max="11269" width="3.54296875" style="120" customWidth="1"/>
    <col min="11270" max="11270" width="13.453125" style="120" customWidth="1"/>
    <col min="11271" max="11271" width="3.54296875" style="120" customWidth="1"/>
    <col min="11272" max="11272" width="13.453125" style="120" customWidth="1"/>
    <col min="11273" max="11273" width="8.7265625" style="120"/>
    <col min="11274" max="11278" width="0" style="120" hidden="1" customWidth="1"/>
    <col min="11279" max="11520" width="8.7265625" style="120"/>
    <col min="11521" max="11521" width="4.26953125" style="120" customWidth="1"/>
    <col min="11522" max="11522" width="48.36328125" style="120" customWidth="1"/>
    <col min="11523" max="11523" width="3.54296875" style="120" customWidth="1"/>
    <col min="11524" max="11524" width="13.453125" style="120" customWidth="1"/>
    <col min="11525" max="11525" width="3.54296875" style="120" customWidth="1"/>
    <col min="11526" max="11526" width="13.453125" style="120" customWidth="1"/>
    <col min="11527" max="11527" width="3.54296875" style="120" customWidth="1"/>
    <col min="11528" max="11528" width="13.453125" style="120" customWidth="1"/>
    <col min="11529" max="11529" width="8.7265625" style="120"/>
    <col min="11530" max="11534" width="0" style="120" hidden="1" customWidth="1"/>
    <col min="11535" max="11776" width="8.7265625" style="120"/>
    <col min="11777" max="11777" width="4.26953125" style="120" customWidth="1"/>
    <col min="11778" max="11778" width="48.36328125" style="120" customWidth="1"/>
    <col min="11779" max="11779" width="3.54296875" style="120" customWidth="1"/>
    <col min="11780" max="11780" width="13.453125" style="120" customWidth="1"/>
    <col min="11781" max="11781" width="3.54296875" style="120" customWidth="1"/>
    <col min="11782" max="11782" width="13.453125" style="120" customWidth="1"/>
    <col min="11783" max="11783" width="3.54296875" style="120" customWidth="1"/>
    <col min="11784" max="11784" width="13.453125" style="120" customWidth="1"/>
    <col min="11785" max="11785" width="8.7265625" style="120"/>
    <col min="11786" max="11790" width="0" style="120" hidden="1" customWidth="1"/>
    <col min="11791" max="12032" width="8.7265625" style="120"/>
    <col min="12033" max="12033" width="4.26953125" style="120" customWidth="1"/>
    <col min="12034" max="12034" width="48.36328125" style="120" customWidth="1"/>
    <col min="12035" max="12035" width="3.54296875" style="120" customWidth="1"/>
    <col min="12036" max="12036" width="13.453125" style="120" customWidth="1"/>
    <col min="12037" max="12037" width="3.54296875" style="120" customWidth="1"/>
    <col min="12038" max="12038" width="13.453125" style="120" customWidth="1"/>
    <col min="12039" max="12039" width="3.54296875" style="120" customWidth="1"/>
    <col min="12040" max="12040" width="13.453125" style="120" customWidth="1"/>
    <col min="12041" max="12041" width="8.7265625" style="120"/>
    <col min="12042" max="12046" width="0" style="120" hidden="1" customWidth="1"/>
    <col min="12047" max="12288" width="8.7265625" style="120"/>
    <col min="12289" max="12289" width="4.26953125" style="120" customWidth="1"/>
    <col min="12290" max="12290" width="48.36328125" style="120" customWidth="1"/>
    <col min="12291" max="12291" width="3.54296875" style="120" customWidth="1"/>
    <col min="12292" max="12292" width="13.453125" style="120" customWidth="1"/>
    <col min="12293" max="12293" width="3.54296875" style="120" customWidth="1"/>
    <col min="12294" max="12294" width="13.453125" style="120" customWidth="1"/>
    <col min="12295" max="12295" width="3.54296875" style="120" customWidth="1"/>
    <col min="12296" max="12296" width="13.453125" style="120" customWidth="1"/>
    <col min="12297" max="12297" width="8.7265625" style="120"/>
    <col min="12298" max="12302" width="0" style="120" hidden="1" customWidth="1"/>
    <col min="12303" max="12544" width="8.7265625" style="120"/>
    <col min="12545" max="12545" width="4.26953125" style="120" customWidth="1"/>
    <col min="12546" max="12546" width="48.36328125" style="120" customWidth="1"/>
    <col min="12547" max="12547" width="3.54296875" style="120" customWidth="1"/>
    <col min="12548" max="12548" width="13.453125" style="120" customWidth="1"/>
    <col min="12549" max="12549" width="3.54296875" style="120" customWidth="1"/>
    <col min="12550" max="12550" width="13.453125" style="120" customWidth="1"/>
    <col min="12551" max="12551" width="3.54296875" style="120" customWidth="1"/>
    <col min="12552" max="12552" width="13.453125" style="120" customWidth="1"/>
    <col min="12553" max="12553" width="8.7265625" style="120"/>
    <col min="12554" max="12558" width="0" style="120" hidden="1" customWidth="1"/>
    <col min="12559" max="12800" width="8.7265625" style="120"/>
    <col min="12801" max="12801" width="4.26953125" style="120" customWidth="1"/>
    <col min="12802" max="12802" width="48.36328125" style="120" customWidth="1"/>
    <col min="12803" max="12803" width="3.54296875" style="120" customWidth="1"/>
    <col min="12804" max="12804" width="13.453125" style="120" customWidth="1"/>
    <col min="12805" max="12805" width="3.54296875" style="120" customWidth="1"/>
    <col min="12806" max="12806" width="13.453125" style="120" customWidth="1"/>
    <col min="12807" max="12807" width="3.54296875" style="120" customWidth="1"/>
    <col min="12808" max="12808" width="13.453125" style="120" customWidth="1"/>
    <col min="12809" max="12809" width="8.7265625" style="120"/>
    <col min="12810" max="12814" width="0" style="120" hidden="1" customWidth="1"/>
    <col min="12815" max="13056" width="8.7265625" style="120"/>
    <col min="13057" max="13057" width="4.26953125" style="120" customWidth="1"/>
    <col min="13058" max="13058" width="48.36328125" style="120" customWidth="1"/>
    <col min="13059" max="13059" width="3.54296875" style="120" customWidth="1"/>
    <col min="13060" max="13060" width="13.453125" style="120" customWidth="1"/>
    <col min="13061" max="13061" width="3.54296875" style="120" customWidth="1"/>
    <col min="13062" max="13062" width="13.453125" style="120" customWidth="1"/>
    <col min="13063" max="13063" width="3.54296875" style="120" customWidth="1"/>
    <col min="13064" max="13064" width="13.453125" style="120" customWidth="1"/>
    <col min="13065" max="13065" width="8.7265625" style="120"/>
    <col min="13066" max="13070" width="0" style="120" hidden="1" customWidth="1"/>
    <col min="13071" max="13312" width="8.7265625" style="120"/>
    <col min="13313" max="13313" width="4.26953125" style="120" customWidth="1"/>
    <col min="13314" max="13314" width="48.36328125" style="120" customWidth="1"/>
    <col min="13315" max="13315" width="3.54296875" style="120" customWidth="1"/>
    <col min="13316" max="13316" width="13.453125" style="120" customWidth="1"/>
    <col min="13317" max="13317" width="3.54296875" style="120" customWidth="1"/>
    <col min="13318" max="13318" width="13.453125" style="120" customWidth="1"/>
    <col min="13319" max="13319" width="3.54296875" style="120" customWidth="1"/>
    <col min="13320" max="13320" width="13.453125" style="120" customWidth="1"/>
    <col min="13321" max="13321" width="8.7265625" style="120"/>
    <col min="13322" max="13326" width="0" style="120" hidden="1" customWidth="1"/>
    <col min="13327" max="13568" width="8.7265625" style="120"/>
    <col min="13569" max="13569" width="4.26953125" style="120" customWidth="1"/>
    <col min="13570" max="13570" width="48.36328125" style="120" customWidth="1"/>
    <col min="13571" max="13571" width="3.54296875" style="120" customWidth="1"/>
    <col min="13572" max="13572" width="13.453125" style="120" customWidth="1"/>
    <col min="13573" max="13573" width="3.54296875" style="120" customWidth="1"/>
    <col min="13574" max="13574" width="13.453125" style="120" customWidth="1"/>
    <col min="13575" max="13575" width="3.54296875" style="120" customWidth="1"/>
    <col min="13576" max="13576" width="13.453125" style="120" customWidth="1"/>
    <col min="13577" max="13577" width="8.7265625" style="120"/>
    <col min="13578" max="13582" width="0" style="120" hidden="1" customWidth="1"/>
    <col min="13583" max="13824" width="8.7265625" style="120"/>
    <col min="13825" max="13825" width="4.26953125" style="120" customWidth="1"/>
    <col min="13826" max="13826" width="48.36328125" style="120" customWidth="1"/>
    <col min="13827" max="13827" width="3.54296875" style="120" customWidth="1"/>
    <col min="13828" max="13828" width="13.453125" style="120" customWidth="1"/>
    <col min="13829" max="13829" width="3.54296875" style="120" customWidth="1"/>
    <col min="13830" max="13830" width="13.453125" style="120" customWidth="1"/>
    <col min="13831" max="13831" width="3.54296875" style="120" customWidth="1"/>
    <col min="13832" max="13832" width="13.453125" style="120" customWidth="1"/>
    <col min="13833" max="13833" width="8.7265625" style="120"/>
    <col min="13834" max="13838" width="0" style="120" hidden="1" customWidth="1"/>
    <col min="13839" max="14080" width="8.7265625" style="120"/>
    <col min="14081" max="14081" width="4.26953125" style="120" customWidth="1"/>
    <col min="14082" max="14082" width="48.36328125" style="120" customWidth="1"/>
    <col min="14083" max="14083" width="3.54296875" style="120" customWidth="1"/>
    <col min="14084" max="14084" width="13.453125" style="120" customWidth="1"/>
    <col min="14085" max="14085" width="3.54296875" style="120" customWidth="1"/>
    <col min="14086" max="14086" width="13.453125" style="120" customWidth="1"/>
    <col min="14087" max="14087" width="3.54296875" style="120" customWidth="1"/>
    <col min="14088" max="14088" width="13.453125" style="120" customWidth="1"/>
    <col min="14089" max="14089" width="8.7265625" style="120"/>
    <col min="14090" max="14094" width="0" style="120" hidden="1" customWidth="1"/>
    <col min="14095" max="14336" width="8.7265625" style="120"/>
    <col min="14337" max="14337" width="4.26953125" style="120" customWidth="1"/>
    <col min="14338" max="14338" width="48.36328125" style="120" customWidth="1"/>
    <col min="14339" max="14339" width="3.54296875" style="120" customWidth="1"/>
    <col min="14340" max="14340" width="13.453125" style="120" customWidth="1"/>
    <col min="14341" max="14341" width="3.54296875" style="120" customWidth="1"/>
    <col min="14342" max="14342" width="13.453125" style="120" customWidth="1"/>
    <col min="14343" max="14343" width="3.54296875" style="120" customWidth="1"/>
    <col min="14344" max="14344" width="13.453125" style="120" customWidth="1"/>
    <col min="14345" max="14345" width="8.7265625" style="120"/>
    <col min="14346" max="14350" width="0" style="120" hidden="1" customWidth="1"/>
    <col min="14351" max="14592" width="8.7265625" style="120"/>
    <col min="14593" max="14593" width="4.26953125" style="120" customWidth="1"/>
    <col min="14594" max="14594" width="48.36328125" style="120" customWidth="1"/>
    <col min="14595" max="14595" width="3.54296875" style="120" customWidth="1"/>
    <col min="14596" max="14596" width="13.453125" style="120" customWidth="1"/>
    <col min="14597" max="14597" width="3.54296875" style="120" customWidth="1"/>
    <col min="14598" max="14598" width="13.453125" style="120" customWidth="1"/>
    <col min="14599" max="14599" width="3.54296875" style="120" customWidth="1"/>
    <col min="14600" max="14600" width="13.453125" style="120" customWidth="1"/>
    <col min="14601" max="14601" width="8.7265625" style="120"/>
    <col min="14602" max="14606" width="0" style="120" hidden="1" customWidth="1"/>
    <col min="14607" max="14848" width="8.7265625" style="120"/>
    <col min="14849" max="14849" width="4.26953125" style="120" customWidth="1"/>
    <col min="14850" max="14850" width="48.36328125" style="120" customWidth="1"/>
    <col min="14851" max="14851" width="3.54296875" style="120" customWidth="1"/>
    <col min="14852" max="14852" width="13.453125" style="120" customWidth="1"/>
    <col min="14853" max="14853" width="3.54296875" style="120" customWidth="1"/>
    <col min="14854" max="14854" width="13.453125" style="120" customWidth="1"/>
    <col min="14855" max="14855" width="3.54296875" style="120" customWidth="1"/>
    <col min="14856" max="14856" width="13.453125" style="120" customWidth="1"/>
    <col min="14857" max="14857" width="8.7265625" style="120"/>
    <col min="14858" max="14862" width="0" style="120" hidden="1" customWidth="1"/>
    <col min="14863" max="15104" width="8.7265625" style="120"/>
    <col min="15105" max="15105" width="4.26953125" style="120" customWidth="1"/>
    <col min="15106" max="15106" width="48.36328125" style="120" customWidth="1"/>
    <col min="15107" max="15107" width="3.54296875" style="120" customWidth="1"/>
    <col min="15108" max="15108" width="13.453125" style="120" customWidth="1"/>
    <col min="15109" max="15109" width="3.54296875" style="120" customWidth="1"/>
    <col min="15110" max="15110" width="13.453125" style="120" customWidth="1"/>
    <col min="15111" max="15111" width="3.54296875" style="120" customWidth="1"/>
    <col min="15112" max="15112" width="13.453125" style="120" customWidth="1"/>
    <col min="15113" max="15113" width="8.7265625" style="120"/>
    <col min="15114" max="15118" width="0" style="120" hidden="1" customWidth="1"/>
    <col min="15119" max="15360" width="8.7265625" style="120"/>
    <col min="15361" max="15361" width="4.26953125" style="120" customWidth="1"/>
    <col min="15362" max="15362" width="48.36328125" style="120" customWidth="1"/>
    <col min="15363" max="15363" width="3.54296875" style="120" customWidth="1"/>
    <col min="15364" max="15364" width="13.453125" style="120" customWidth="1"/>
    <col min="15365" max="15365" width="3.54296875" style="120" customWidth="1"/>
    <col min="15366" max="15366" width="13.453125" style="120" customWidth="1"/>
    <col min="15367" max="15367" width="3.54296875" style="120" customWidth="1"/>
    <col min="15368" max="15368" width="13.453125" style="120" customWidth="1"/>
    <col min="15369" max="15369" width="8.7265625" style="120"/>
    <col min="15370" max="15374" width="0" style="120" hidden="1" customWidth="1"/>
    <col min="15375" max="15616" width="8.7265625" style="120"/>
    <col min="15617" max="15617" width="4.26953125" style="120" customWidth="1"/>
    <col min="15618" max="15618" width="48.36328125" style="120" customWidth="1"/>
    <col min="15619" max="15619" width="3.54296875" style="120" customWidth="1"/>
    <col min="15620" max="15620" width="13.453125" style="120" customWidth="1"/>
    <col min="15621" max="15621" width="3.54296875" style="120" customWidth="1"/>
    <col min="15622" max="15622" width="13.453125" style="120" customWidth="1"/>
    <col min="15623" max="15623" width="3.54296875" style="120" customWidth="1"/>
    <col min="15624" max="15624" width="13.453125" style="120" customWidth="1"/>
    <col min="15625" max="15625" width="8.7265625" style="120"/>
    <col min="15626" max="15630" width="0" style="120" hidden="1" customWidth="1"/>
    <col min="15631" max="15872" width="8.7265625" style="120"/>
    <col min="15873" max="15873" width="4.26953125" style="120" customWidth="1"/>
    <col min="15874" max="15874" width="48.36328125" style="120" customWidth="1"/>
    <col min="15875" max="15875" width="3.54296875" style="120" customWidth="1"/>
    <col min="15876" max="15876" width="13.453125" style="120" customWidth="1"/>
    <col min="15877" max="15877" width="3.54296875" style="120" customWidth="1"/>
    <col min="15878" max="15878" width="13.453125" style="120" customWidth="1"/>
    <col min="15879" max="15879" width="3.54296875" style="120" customWidth="1"/>
    <col min="15880" max="15880" width="13.453125" style="120" customWidth="1"/>
    <col min="15881" max="15881" width="8.7265625" style="120"/>
    <col min="15882" max="15886" width="0" style="120" hidden="1" customWidth="1"/>
    <col min="15887" max="16128" width="8.7265625" style="120"/>
    <col min="16129" max="16129" width="4.26953125" style="120" customWidth="1"/>
    <col min="16130" max="16130" width="48.36328125" style="120" customWidth="1"/>
    <col min="16131" max="16131" width="3.54296875" style="120" customWidth="1"/>
    <col min="16132" max="16132" width="13.453125" style="120" customWidth="1"/>
    <col min="16133" max="16133" width="3.54296875" style="120" customWidth="1"/>
    <col min="16134" max="16134" width="13.453125" style="120" customWidth="1"/>
    <col min="16135" max="16135" width="3.54296875" style="120" customWidth="1"/>
    <col min="16136" max="16136" width="13.453125" style="120" customWidth="1"/>
    <col min="16137" max="16137" width="8.7265625" style="120"/>
    <col min="16138" max="16142" width="0" style="120" hidden="1" customWidth="1"/>
    <col min="16143" max="16384" width="8.7265625" style="120"/>
  </cols>
  <sheetData>
    <row r="1" spans="1:15" ht="14.5" x14ac:dyDescent="0.35">
      <c r="A1" s="208" t="s">
        <v>0</v>
      </c>
    </row>
    <row r="2" spans="1:15" ht="14.5" x14ac:dyDescent="0.35">
      <c r="A2" s="208" t="s">
        <v>79</v>
      </c>
    </row>
    <row r="4" spans="1:15" ht="14.5" x14ac:dyDescent="0.35">
      <c r="B4" s="192"/>
      <c r="C4" s="209"/>
      <c r="D4" s="352">
        <v>2023</v>
      </c>
      <c r="E4" s="352"/>
      <c r="F4" s="352"/>
      <c r="G4" s="352"/>
      <c r="H4" s="352"/>
    </row>
    <row r="5" spans="1:15" ht="14.5" x14ac:dyDescent="0.35">
      <c r="B5" s="192" t="s">
        <v>80</v>
      </c>
      <c r="C5" s="192"/>
      <c r="D5" s="210" t="s">
        <v>36</v>
      </c>
      <c r="E5" s="192"/>
      <c r="F5" s="211" t="s">
        <v>37</v>
      </c>
      <c r="G5" s="192"/>
      <c r="H5" s="211" t="s">
        <v>4</v>
      </c>
      <c r="J5" s="120" t="s">
        <v>81</v>
      </c>
      <c r="K5" s="120" t="s">
        <v>82</v>
      </c>
      <c r="L5" s="120" t="s">
        <v>83</v>
      </c>
    </row>
    <row r="6" spans="1:15" ht="14.5" x14ac:dyDescent="0.35">
      <c r="B6" s="120" t="s">
        <v>196</v>
      </c>
      <c r="C6" s="212"/>
      <c r="D6" s="213">
        <v>-491</v>
      </c>
      <c r="F6" s="214">
        <v>5376</v>
      </c>
      <c r="H6" s="214">
        <v>4885</v>
      </c>
      <c r="J6" s="215">
        <v>8833</v>
      </c>
      <c r="K6" s="212">
        <v>13143</v>
      </c>
      <c r="L6" s="212">
        <v>16370</v>
      </c>
      <c r="O6" s="216"/>
    </row>
    <row r="7" spans="1:15" ht="14.5" x14ac:dyDescent="0.35">
      <c r="D7" s="217"/>
      <c r="F7" s="217"/>
      <c r="H7" s="217"/>
      <c r="O7" s="216"/>
    </row>
    <row r="8" spans="1:15" ht="14.5" x14ac:dyDescent="0.35">
      <c r="B8" s="218" t="s">
        <v>84</v>
      </c>
      <c r="D8" s="217"/>
      <c r="F8" s="217"/>
      <c r="H8" s="217"/>
      <c r="O8" s="216"/>
    </row>
    <row r="9" spans="1:15" ht="14.5" x14ac:dyDescent="0.35">
      <c r="B9" s="120" t="s">
        <v>85</v>
      </c>
      <c r="D9" s="219">
        <v>1122</v>
      </c>
      <c r="F9" s="219">
        <v>1130</v>
      </c>
      <c r="H9" s="219">
        <v>2252</v>
      </c>
      <c r="J9" s="215">
        <v>2009</v>
      </c>
      <c r="K9" s="212">
        <v>2967</v>
      </c>
      <c r="L9" s="212">
        <v>3944</v>
      </c>
      <c r="O9" s="216"/>
    </row>
    <row r="10" spans="1:15" ht="14.5" x14ac:dyDescent="0.35">
      <c r="A10" s="220"/>
      <c r="B10" s="120" t="s">
        <v>86</v>
      </c>
      <c r="D10" s="219">
        <v>6900</v>
      </c>
      <c r="F10" s="219">
        <v>137</v>
      </c>
      <c r="H10" s="219">
        <v>7037</v>
      </c>
      <c r="J10" s="215">
        <v>385</v>
      </c>
      <c r="K10" s="212">
        <v>604</v>
      </c>
      <c r="L10" s="212">
        <v>866</v>
      </c>
      <c r="O10" s="216"/>
    </row>
    <row r="11" spans="1:15" ht="14.5" x14ac:dyDescent="0.35">
      <c r="B11" s="120" t="s">
        <v>197</v>
      </c>
      <c r="C11" s="199"/>
      <c r="D11" s="219">
        <v>49</v>
      </c>
      <c r="F11" s="219">
        <v>0</v>
      </c>
      <c r="H11" s="219">
        <v>49</v>
      </c>
      <c r="J11" s="215">
        <v>610</v>
      </c>
      <c r="K11" s="212">
        <v>610</v>
      </c>
      <c r="L11" s="212">
        <v>783</v>
      </c>
      <c r="O11" s="216"/>
    </row>
    <row r="12" spans="1:15" ht="14.5" x14ac:dyDescent="0.35">
      <c r="B12" s="120" t="s">
        <v>87</v>
      </c>
      <c r="D12" s="219">
        <v>130</v>
      </c>
      <c r="F12" s="219">
        <v>145</v>
      </c>
      <c r="H12" s="219">
        <v>275</v>
      </c>
      <c r="J12" s="215">
        <v>161</v>
      </c>
      <c r="K12" s="212">
        <v>253</v>
      </c>
      <c r="L12" s="212">
        <v>372</v>
      </c>
      <c r="O12" s="216"/>
    </row>
    <row r="13" spans="1:15" ht="14.5" x14ac:dyDescent="0.35">
      <c r="B13" s="120" t="s">
        <v>88</v>
      </c>
      <c r="D13" s="219">
        <v>42</v>
      </c>
      <c r="F13" s="219">
        <v>38</v>
      </c>
      <c r="H13" s="219">
        <v>80</v>
      </c>
      <c r="J13" s="215">
        <v>0</v>
      </c>
      <c r="K13" s="212">
        <v>0</v>
      </c>
      <c r="L13" s="212">
        <v>196</v>
      </c>
      <c r="O13" s="216"/>
    </row>
    <row r="14" spans="1:15" ht="15" customHeight="1" x14ac:dyDescent="0.35">
      <c r="B14" s="120" t="s">
        <v>89</v>
      </c>
      <c r="D14" s="219">
        <v>72</v>
      </c>
      <c r="F14" s="219">
        <v>-1</v>
      </c>
      <c r="H14" s="219">
        <v>71</v>
      </c>
      <c r="J14" s="215">
        <v>520</v>
      </c>
      <c r="K14" s="212">
        <v>684</v>
      </c>
      <c r="L14" s="212">
        <v>690</v>
      </c>
      <c r="O14" s="216"/>
    </row>
    <row r="15" spans="1:15" ht="15" customHeight="1" x14ac:dyDescent="0.35">
      <c r="B15" s="120" t="s">
        <v>90</v>
      </c>
      <c r="D15" s="219">
        <v>64</v>
      </c>
      <c r="F15" s="219">
        <v>85</v>
      </c>
      <c r="H15" s="219">
        <v>149</v>
      </c>
      <c r="J15" s="215">
        <v>130</v>
      </c>
      <c r="K15" s="212">
        <v>208</v>
      </c>
      <c r="L15" s="212">
        <v>296</v>
      </c>
      <c r="O15" s="216"/>
    </row>
    <row r="16" spans="1:15" ht="15" customHeight="1" x14ac:dyDescent="0.35">
      <c r="B16" s="120" t="s">
        <v>91</v>
      </c>
      <c r="D16" s="219">
        <v>444</v>
      </c>
      <c r="F16" s="219">
        <v>165</v>
      </c>
      <c r="H16" s="219">
        <v>609</v>
      </c>
      <c r="J16" s="215">
        <v>276</v>
      </c>
      <c r="K16" s="212">
        <v>653</v>
      </c>
      <c r="L16" s="212">
        <v>1474</v>
      </c>
      <c r="O16" s="216"/>
    </row>
    <row r="17" spans="1:15" ht="15" hidden="1" customHeight="1" x14ac:dyDescent="0.35">
      <c r="B17" s="120" t="s">
        <v>92</v>
      </c>
      <c r="D17" s="219">
        <v>0</v>
      </c>
      <c r="F17" s="219">
        <v>0</v>
      </c>
      <c r="H17" s="219">
        <v>0</v>
      </c>
      <c r="J17" s="215">
        <v>0</v>
      </c>
      <c r="K17" s="212">
        <v>0</v>
      </c>
      <c r="L17" s="212">
        <v>0</v>
      </c>
      <c r="O17" s="216"/>
    </row>
    <row r="18" spans="1:15" x14ac:dyDescent="0.2">
      <c r="D18" s="215"/>
      <c r="F18" s="215"/>
      <c r="H18" s="215"/>
      <c r="K18" s="212"/>
      <c r="L18" s="212">
        <v>0</v>
      </c>
      <c r="O18" s="216"/>
    </row>
    <row r="19" spans="1:15" ht="14.5" x14ac:dyDescent="0.35">
      <c r="B19" s="218" t="s">
        <v>94</v>
      </c>
      <c r="D19" s="215"/>
      <c r="F19" s="215"/>
      <c r="H19" s="215"/>
      <c r="K19" s="212"/>
      <c r="L19" s="212">
        <v>0</v>
      </c>
      <c r="O19" s="216"/>
    </row>
    <row r="20" spans="1:15" ht="14.5" x14ac:dyDescent="0.35">
      <c r="B20" s="120" t="s">
        <v>95</v>
      </c>
      <c r="D20" s="219">
        <v>-1980</v>
      </c>
      <c r="F20" s="219">
        <v>-307</v>
      </c>
      <c r="H20" s="219">
        <v>-2287</v>
      </c>
      <c r="J20" s="215">
        <v>-588</v>
      </c>
      <c r="K20" s="212">
        <v>-900</v>
      </c>
      <c r="L20" s="212">
        <v>-1294</v>
      </c>
      <c r="O20" s="216"/>
    </row>
    <row r="21" spans="1:15" ht="14.5" x14ac:dyDescent="0.35">
      <c r="B21" s="120" t="s">
        <v>96</v>
      </c>
      <c r="D21" s="219">
        <v>11</v>
      </c>
      <c r="F21" s="219">
        <v>-17</v>
      </c>
      <c r="H21" s="219">
        <v>-6</v>
      </c>
      <c r="J21" s="215">
        <v>98</v>
      </c>
      <c r="K21" s="212">
        <v>62</v>
      </c>
      <c r="L21" s="212">
        <v>66</v>
      </c>
      <c r="O21" s="216"/>
    </row>
    <row r="22" spans="1:15" ht="14.5" x14ac:dyDescent="0.35">
      <c r="B22" s="120" t="s">
        <v>97</v>
      </c>
      <c r="D22" s="221">
        <v>-23</v>
      </c>
      <c r="F22" s="221">
        <v>-21</v>
      </c>
      <c r="H22" s="221">
        <v>-44</v>
      </c>
      <c r="J22" s="215">
        <v>-1</v>
      </c>
      <c r="K22" s="212">
        <v>87</v>
      </c>
      <c r="L22" s="212">
        <v>40</v>
      </c>
      <c r="O22" s="216"/>
    </row>
    <row r="23" spans="1:15" ht="14.5" x14ac:dyDescent="0.35">
      <c r="B23" s="120" t="s">
        <v>98</v>
      </c>
      <c r="C23" s="222"/>
      <c r="D23" s="222">
        <v>6340</v>
      </c>
      <c r="F23" s="222">
        <v>6730</v>
      </c>
      <c r="H23" s="222">
        <v>13070</v>
      </c>
      <c r="J23" s="222">
        <v>12426</v>
      </c>
      <c r="K23" s="222">
        <v>18364</v>
      </c>
      <c r="L23" s="222">
        <v>23796</v>
      </c>
      <c r="O23" s="216"/>
    </row>
    <row r="24" spans="1:15" ht="14.5" x14ac:dyDescent="0.35">
      <c r="B24" s="120" t="s">
        <v>58</v>
      </c>
      <c r="D24" s="223">
        <v>2634.3</v>
      </c>
      <c r="F24" s="223">
        <v>2625.7</v>
      </c>
      <c r="H24" s="223">
        <v>2630.7</v>
      </c>
      <c r="O24" s="216"/>
    </row>
    <row r="25" spans="1:15" ht="14.5" x14ac:dyDescent="0.35">
      <c r="B25" s="120" t="s">
        <v>99</v>
      </c>
      <c r="D25" s="224">
        <v>2.4067114603499977</v>
      </c>
      <c r="F25" s="224">
        <v>2.5631260235365807</v>
      </c>
      <c r="H25" s="224">
        <v>4.9682593986391455</v>
      </c>
      <c r="K25" s="225">
        <v>18362.769241768849</v>
      </c>
      <c r="L25" s="225">
        <v>23796</v>
      </c>
      <c r="O25" s="216"/>
    </row>
    <row r="26" spans="1:15" ht="14.5" hidden="1" customHeight="1" x14ac:dyDescent="0.35">
      <c r="B26" s="226" t="s">
        <v>100</v>
      </c>
      <c r="C26" s="226"/>
      <c r="D26" s="227" t="s">
        <v>24</v>
      </c>
      <c r="E26" s="226"/>
      <c r="F26" s="227">
        <v>2.46</v>
      </c>
      <c r="G26" s="226"/>
      <c r="H26" s="226"/>
    </row>
    <row r="27" spans="1:15" ht="10" hidden="1" customHeight="1" x14ac:dyDescent="0.2">
      <c r="B27" s="120" t="s">
        <v>101</v>
      </c>
      <c r="D27" s="228">
        <v>2.02</v>
      </c>
    </row>
    <row r="28" spans="1:15" ht="10" hidden="1" customHeight="1" x14ac:dyDescent="0.2">
      <c r="B28" s="120" t="s">
        <v>102</v>
      </c>
      <c r="C28" s="119"/>
      <c r="D28" s="229">
        <v>-0.05</v>
      </c>
      <c r="F28" s="119">
        <v>0.03</v>
      </c>
    </row>
    <row r="29" spans="1:15" ht="10" hidden="1" customHeight="1" x14ac:dyDescent="0.2">
      <c r="B29" s="120" t="s">
        <v>103</v>
      </c>
      <c r="C29" s="230"/>
      <c r="D29" s="230">
        <v>1.97</v>
      </c>
      <c r="F29" s="230">
        <v>5.0531260235365805</v>
      </c>
    </row>
    <row r="30" spans="1:15" ht="13.5" customHeight="1" x14ac:dyDescent="0.2"/>
    <row r="31" spans="1:15" ht="14.5" hidden="1" customHeight="1" x14ac:dyDescent="0.35">
      <c r="B31" s="208" t="s">
        <v>104</v>
      </c>
    </row>
    <row r="32" spans="1:15" ht="15" hidden="1" customHeight="1" x14ac:dyDescent="0.2">
      <c r="A32" s="120">
        <v>1</v>
      </c>
      <c r="B32" s="231" t="s">
        <v>105</v>
      </c>
      <c r="C32" s="231"/>
      <c r="D32" s="231"/>
      <c r="E32" s="231"/>
      <c r="F32" s="231"/>
      <c r="G32" s="231"/>
      <c r="H32" s="231"/>
    </row>
    <row r="33" spans="1:8" ht="10" hidden="1" customHeight="1" x14ac:dyDescent="0.2">
      <c r="B33" s="231"/>
      <c r="C33" s="231"/>
      <c r="D33" s="231"/>
      <c r="E33" s="231"/>
      <c r="F33" s="231"/>
      <c r="G33" s="231"/>
      <c r="H33" s="231"/>
    </row>
    <row r="34" spans="1:8" ht="10" hidden="1" customHeight="1" x14ac:dyDescent="0.2">
      <c r="B34" s="231"/>
      <c r="C34" s="231"/>
      <c r="D34" s="231"/>
      <c r="E34" s="231"/>
      <c r="F34" s="231"/>
      <c r="G34" s="231"/>
      <c r="H34" s="231"/>
    </row>
    <row r="35" spans="1:8" ht="9.75" hidden="1" customHeight="1" x14ac:dyDescent="0.2">
      <c r="B35" s="231"/>
      <c r="C35" s="231"/>
      <c r="D35" s="231"/>
      <c r="E35" s="231"/>
      <c r="F35" s="231"/>
      <c r="G35" s="231"/>
      <c r="H35" s="231"/>
    </row>
    <row r="36" spans="1:8" ht="15" hidden="1" customHeight="1" x14ac:dyDescent="0.2">
      <c r="A36" s="120">
        <v>2</v>
      </c>
      <c r="B36" s="231" t="s">
        <v>106</v>
      </c>
      <c r="C36" s="231"/>
      <c r="D36" s="231"/>
      <c r="E36" s="231"/>
      <c r="F36" s="231"/>
      <c r="G36" s="231"/>
      <c r="H36" s="231"/>
    </row>
    <row r="37" spans="1:8" ht="10" hidden="1" customHeight="1" x14ac:dyDescent="0.2">
      <c r="B37" s="231"/>
      <c r="C37" s="231"/>
      <c r="D37" s="231"/>
      <c r="E37" s="231"/>
      <c r="F37" s="231"/>
      <c r="G37" s="231"/>
      <c r="H37" s="231"/>
    </row>
    <row r="38" spans="1:8" ht="72.650000000000006" hidden="1" customHeight="1" x14ac:dyDescent="0.2">
      <c r="B38" s="231"/>
      <c r="C38" s="231"/>
      <c r="D38" s="231"/>
      <c r="E38" s="231"/>
      <c r="F38" s="231"/>
      <c r="G38" s="231"/>
      <c r="H38" s="231"/>
    </row>
    <row r="39" spans="1:8" ht="14.5" hidden="1" customHeight="1" x14ac:dyDescent="0.2">
      <c r="B39" s="231"/>
      <c r="C39" s="231"/>
      <c r="D39" s="231"/>
      <c r="E39" s="231"/>
      <c r="F39" s="231"/>
      <c r="G39" s="231"/>
      <c r="H39" s="231"/>
    </row>
    <row r="40" spans="1:8" ht="3.25" hidden="1" customHeight="1" x14ac:dyDescent="0.2">
      <c r="B40" s="232"/>
      <c r="C40" s="232"/>
      <c r="D40" s="232"/>
      <c r="E40" s="232"/>
      <c r="F40" s="232"/>
      <c r="G40" s="232"/>
      <c r="H40" s="232"/>
    </row>
    <row r="41" spans="1:8" ht="15" hidden="1" customHeight="1" x14ac:dyDescent="0.2">
      <c r="A41" s="120">
        <v>3</v>
      </c>
      <c r="B41" s="231" t="s">
        <v>107</v>
      </c>
      <c r="C41" s="231"/>
      <c r="D41" s="231"/>
      <c r="E41" s="231"/>
      <c r="F41" s="231"/>
      <c r="G41" s="231"/>
      <c r="H41" s="231"/>
    </row>
    <row r="42" spans="1:8" ht="10" hidden="1" customHeight="1" x14ac:dyDescent="0.2">
      <c r="B42" s="231"/>
      <c r="C42" s="231"/>
      <c r="D42" s="231"/>
      <c r="E42" s="231"/>
      <c r="F42" s="231"/>
      <c r="G42" s="231"/>
      <c r="H42" s="231"/>
    </row>
    <row r="43" spans="1:8" ht="10" hidden="1" customHeight="1" x14ac:dyDescent="0.2">
      <c r="B43" s="231"/>
      <c r="C43" s="231"/>
      <c r="D43" s="231"/>
      <c r="E43" s="231"/>
      <c r="F43" s="231"/>
      <c r="G43" s="231"/>
      <c r="H43" s="231"/>
    </row>
    <row r="44" spans="1:8" ht="10" hidden="1" customHeight="1" x14ac:dyDescent="0.2">
      <c r="B44" s="231"/>
      <c r="C44" s="231"/>
      <c r="D44" s="231"/>
      <c r="E44" s="231"/>
      <c r="F44" s="231"/>
      <c r="G44" s="231"/>
      <c r="H44" s="231"/>
    </row>
    <row r="45" spans="1:8" ht="4.75" hidden="1" customHeight="1" x14ac:dyDescent="0.2">
      <c r="B45" s="233"/>
      <c r="C45" s="233"/>
      <c r="D45" s="233"/>
      <c r="E45" s="233"/>
      <c r="F45" s="233"/>
      <c r="G45" s="233"/>
      <c r="H45" s="233"/>
    </row>
    <row r="46" spans="1:8" ht="15" hidden="1" customHeight="1" x14ac:dyDescent="0.35">
      <c r="A46" s="120">
        <v>4</v>
      </c>
      <c r="B46" s="234" t="s">
        <v>108</v>
      </c>
      <c r="C46" s="234"/>
      <c r="D46" s="234"/>
      <c r="E46" s="234"/>
      <c r="F46" s="234"/>
      <c r="G46" s="234"/>
      <c r="H46" s="234"/>
    </row>
    <row r="47" spans="1:8" ht="10" hidden="1" customHeight="1" x14ac:dyDescent="0.35">
      <c r="B47" s="234"/>
      <c r="C47" s="234"/>
      <c r="D47" s="234"/>
      <c r="E47" s="234"/>
      <c r="F47" s="234"/>
      <c r="G47" s="234"/>
      <c r="H47" s="234"/>
    </row>
    <row r="48" spans="1:8" ht="10" hidden="1" customHeight="1" x14ac:dyDescent="0.2"/>
    <row r="49" spans="2:12" ht="13.5" customHeight="1" x14ac:dyDescent="0.2">
      <c r="K49" s="212">
        <v>1.2307582311514125</v>
      </c>
      <c r="L49" s="212">
        <v>0</v>
      </c>
    </row>
    <row r="50" spans="2:12" ht="13" customHeight="1" x14ac:dyDescent="0.2"/>
    <row r="51" spans="2:12" ht="10" hidden="1" customHeight="1" x14ac:dyDescent="0.2"/>
    <row r="52" spans="2:12" ht="10" hidden="1" customHeight="1" x14ac:dyDescent="0.2"/>
    <row r="53" spans="2:12" ht="14.5" hidden="1" customHeight="1" x14ac:dyDescent="0.35">
      <c r="B53" s="235" t="s">
        <v>109</v>
      </c>
      <c r="C53" s="236"/>
      <c r="D53" s="236"/>
      <c r="E53" s="236"/>
      <c r="F53" s="236"/>
      <c r="G53" s="236"/>
      <c r="H53" s="236"/>
    </row>
    <row r="54" spans="2:12" ht="10" hidden="1" customHeight="1" x14ac:dyDescent="0.2">
      <c r="B54" s="236" t="s">
        <v>110</v>
      </c>
      <c r="C54" s="236"/>
      <c r="D54" s="237">
        <v>4422</v>
      </c>
      <c r="E54" s="236"/>
      <c r="F54" s="237">
        <v>6509</v>
      </c>
      <c r="G54" s="236"/>
      <c r="H54" s="236"/>
    </row>
    <row r="55" spans="2:12" ht="10" hidden="1" customHeight="1" x14ac:dyDescent="0.2">
      <c r="B55" s="236" t="s">
        <v>111</v>
      </c>
      <c r="C55" s="236"/>
      <c r="D55" s="238">
        <v>8823</v>
      </c>
      <c r="E55" s="236"/>
      <c r="F55" s="238">
        <v>1699</v>
      </c>
      <c r="G55" s="236"/>
      <c r="H55" s="236"/>
    </row>
    <row r="56" spans="2:12" ht="10" hidden="1" customHeight="1" x14ac:dyDescent="0.2">
      <c r="B56" s="236" t="s">
        <v>112</v>
      </c>
      <c r="C56" s="236"/>
      <c r="D56" s="237">
        <v>13245</v>
      </c>
      <c r="E56" s="236"/>
      <c r="F56" s="237">
        <v>8208</v>
      </c>
      <c r="G56" s="236"/>
      <c r="H56" s="236"/>
    </row>
    <row r="57" spans="2:12" ht="10" hidden="1" customHeight="1" x14ac:dyDescent="0.2">
      <c r="B57" s="236" t="s">
        <v>113</v>
      </c>
      <c r="C57" s="236"/>
      <c r="D57" s="239">
        <v>-673</v>
      </c>
      <c r="E57" s="236"/>
      <c r="F57" s="239">
        <v>-713</v>
      </c>
      <c r="G57" s="236"/>
      <c r="H57" s="236"/>
    </row>
    <row r="58" spans="2:12" ht="10" hidden="1" customHeight="1" x14ac:dyDescent="0.2">
      <c r="B58" s="236" t="s">
        <v>114</v>
      </c>
      <c r="C58" s="236"/>
      <c r="D58" s="240">
        <v>-1992</v>
      </c>
      <c r="E58" s="236"/>
      <c r="F58" s="240">
        <v>-345</v>
      </c>
      <c r="G58" s="236"/>
      <c r="H58" s="236"/>
    </row>
    <row r="59" spans="2:12" ht="10" hidden="1" customHeight="1" x14ac:dyDescent="0.2">
      <c r="B59" s="236" t="s">
        <v>115</v>
      </c>
      <c r="C59" s="236"/>
      <c r="D59" s="239">
        <v>-2665</v>
      </c>
      <c r="E59" s="236"/>
      <c r="F59" s="239">
        <v>-1058</v>
      </c>
      <c r="G59" s="236"/>
      <c r="H59" s="236"/>
    </row>
    <row r="60" spans="2:12" ht="10" hidden="1" customHeight="1" x14ac:dyDescent="0.2">
      <c r="B60" s="236" t="s">
        <v>116</v>
      </c>
      <c r="C60" s="236"/>
      <c r="D60" s="241">
        <v>0.20120800302000755</v>
      </c>
      <c r="E60" s="236"/>
      <c r="F60" s="241">
        <v>0.12889863547758285</v>
      </c>
      <c r="G60" s="236"/>
      <c r="H60" s="236"/>
    </row>
    <row r="61" spans="2:12" ht="10" hidden="1" customHeight="1" x14ac:dyDescent="0.2">
      <c r="B61" s="236"/>
      <c r="C61" s="236"/>
      <c r="D61" s="237"/>
      <c r="E61" s="236"/>
      <c r="F61" s="236"/>
      <c r="G61" s="236"/>
      <c r="H61" s="236"/>
    </row>
    <row r="62" spans="2:12" ht="10" hidden="1" customHeight="1" x14ac:dyDescent="0.2"/>
    <row r="63" spans="2:12" ht="10" hidden="1" customHeight="1" x14ac:dyDescent="0.2"/>
    <row r="64" spans="2:12" ht="10" hidden="1" customHeight="1" x14ac:dyDescent="0.2"/>
  </sheetData>
  <sheetProtection algorithmName="SHA-512" hashValue="NjbRyc5CWrkMH5B51R8yOtXsYL6tPZ9cYIcpNXc3VTRTnVtTwz59LJ+fgC7ojSUe2gm9aZuc+ellGSUmA5qVcw==" saltValue="tX1maSpyBVY1bpOLjeG77Q==" spinCount="100000" sheet="1" objects="1" scenarios="1"/>
  <mergeCells count="1">
    <mergeCell ref="D4:H4"/>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BE99-981E-4152-BFED-FB13FB1EE236}">
  <sheetPr>
    <pageSetUpPr fitToPage="1"/>
  </sheetPr>
  <dimension ref="A1:L65"/>
  <sheetViews>
    <sheetView showGridLines="0" zoomScale="85" zoomScaleNormal="85" zoomScaleSheetLayoutView="115" workbookViewId="0">
      <selection activeCell="B5" sqref="P5"/>
    </sheetView>
  </sheetViews>
  <sheetFormatPr defaultRowHeight="10" x14ac:dyDescent="0.2"/>
  <cols>
    <col min="1" max="1" width="4.26953125" style="120" customWidth="1"/>
    <col min="2" max="2" width="49.453125" style="120" customWidth="1"/>
    <col min="3" max="3" width="3.54296875" style="120" customWidth="1"/>
    <col min="4" max="4" width="13.453125" style="120" customWidth="1"/>
    <col min="5" max="5" width="3.54296875" style="120" customWidth="1"/>
    <col min="6" max="6" width="13.453125" style="120" customWidth="1"/>
    <col min="7" max="7" width="3.54296875" style="120" customWidth="1"/>
    <col min="8" max="8" width="13.453125" style="120" customWidth="1"/>
    <col min="9" max="9" width="3.54296875" style="120" customWidth="1"/>
    <col min="10" max="10" width="13.453125" style="120" customWidth="1"/>
    <col min="11" max="11" width="3.54296875" style="120" customWidth="1"/>
    <col min="12" max="12" width="13.453125" style="120" customWidth="1"/>
    <col min="13" max="13" width="8.7265625" style="120"/>
    <col min="14" max="15" width="7.26953125" style="120" customWidth="1"/>
    <col min="16" max="256" width="8.7265625" style="120"/>
    <col min="257" max="257" width="4.26953125" style="120" customWidth="1"/>
    <col min="258" max="258" width="49.453125" style="120" customWidth="1"/>
    <col min="259" max="259" width="3.54296875" style="120" customWidth="1"/>
    <col min="260" max="260" width="13.453125" style="120" customWidth="1"/>
    <col min="261" max="261" width="3.54296875" style="120" customWidth="1"/>
    <col min="262" max="262" width="13.453125" style="120" customWidth="1"/>
    <col min="263" max="263" width="3.54296875" style="120" customWidth="1"/>
    <col min="264" max="264" width="13.453125" style="120" customWidth="1"/>
    <col min="265" max="265" width="3.54296875" style="120" customWidth="1"/>
    <col min="266" max="266" width="13.453125" style="120" customWidth="1"/>
    <col min="267" max="267" width="3.54296875" style="120" customWidth="1"/>
    <col min="268" max="268" width="13.453125" style="120" customWidth="1"/>
    <col min="269" max="269" width="8.7265625" style="120"/>
    <col min="270" max="271" width="7.26953125" style="120" customWidth="1"/>
    <col min="272" max="512" width="8.7265625" style="120"/>
    <col min="513" max="513" width="4.26953125" style="120" customWidth="1"/>
    <col min="514" max="514" width="49.453125" style="120" customWidth="1"/>
    <col min="515" max="515" width="3.54296875" style="120" customWidth="1"/>
    <col min="516" max="516" width="13.453125" style="120" customWidth="1"/>
    <col min="517" max="517" width="3.54296875" style="120" customWidth="1"/>
    <col min="518" max="518" width="13.453125" style="120" customWidth="1"/>
    <col min="519" max="519" width="3.54296875" style="120" customWidth="1"/>
    <col min="520" max="520" width="13.453125" style="120" customWidth="1"/>
    <col min="521" max="521" width="3.54296875" style="120" customWidth="1"/>
    <col min="522" max="522" width="13.453125" style="120" customWidth="1"/>
    <col min="523" max="523" width="3.54296875" style="120" customWidth="1"/>
    <col min="524" max="524" width="13.453125" style="120" customWidth="1"/>
    <col min="525" max="525" width="8.7265625" style="120"/>
    <col min="526" max="527" width="7.26953125" style="120" customWidth="1"/>
    <col min="528" max="768" width="8.7265625" style="120"/>
    <col min="769" max="769" width="4.26953125" style="120" customWidth="1"/>
    <col min="770" max="770" width="49.453125" style="120" customWidth="1"/>
    <col min="771" max="771" width="3.54296875" style="120" customWidth="1"/>
    <col min="772" max="772" width="13.453125" style="120" customWidth="1"/>
    <col min="773" max="773" width="3.54296875" style="120" customWidth="1"/>
    <col min="774" max="774" width="13.453125" style="120" customWidth="1"/>
    <col min="775" max="775" width="3.54296875" style="120" customWidth="1"/>
    <col min="776" max="776" width="13.453125" style="120" customWidth="1"/>
    <col min="777" max="777" width="3.54296875" style="120" customWidth="1"/>
    <col min="778" max="778" width="13.453125" style="120" customWidth="1"/>
    <col min="779" max="779" width="3.54296875" style="120" customWidth="1"/>
    <col min="780" max="780" width="13.453125" style="120" customWidth="1"/>
    <col min="781" max="781" width="8.7265625" style="120"/>
    <col min="782" max="783" width="7.26953125" style="120" customWidth="1"/>
    <col min="784" max="1024" width="8.7265625" style="120"/>
    <col min="1025" max="1025" width="4.26953125" style="120" customWidth="1"/>
    <col min="1026" max="1026" width="49.453125" style="120" customWidth="1"/>
    <col min="1027" max="1027" width="3.54296875" style="120" customWidth="1"/>
    <col min="1028" max="1028" width="13.453125" style="120" customWidth="1"/>
    <col min="1029" max="1029" width="3.54296875" style="120" customWidth="1"/>
    <col min="1030" max="1030" width="13.453125" style="120" customWidth="1"/>
    <col min="1031" max="1031" width="3.54296875" style="120" customWidth="1"/>
    <col min="1032" max="1032" width="13.453125" style="120" customWidth="1"/>
    <col min="1033" max="1033" width="3.54296875" style="120" customWidth="1"/>
    <col min="1034" max="1034" width="13.453125" style="120" customWidth="1"/>
    <col min="1035" max="1035" width="3.54296875" style="120" customWidth="1"/>
    <col min="1036" max="1036" width="13.453125" style="120" customWidth="1"/>
    <col min="1037" max="1037" width="8.7265625" style="120"/>
    <col min="1038" max="1039" width="7.26953125" style="120" customWidth="1"/>
    <col min="1040" max="1280" width="8.7265625" style="120"/>
    <col min="1281" max="1281" width="4.26953125" style="120" customWidth="1"/>
    <col min="1282" max="1282" width="49.453125" style="120" customWidth="1"/>
    <col min="1283" max="1283" width="3.54296875" style="120" customWidth="1"/>
    <col min="1284" max="1284" width="13.453125" style="120" customWidth="1"/>
    <col min="1285" max="1285" width="3.54296875" style="120" customWidth="1"/>
    <col min="1286" max="1286" width="13.453125" style="120" customWidth="1"/>
    <col min="1287" max="1287" width="3.54296875" style="120" customWidth="1"/>
    <col min="1288" max="1288" width="13.453125" style="120" customWidth="1"/>
    <col min="1289" max="1289" width="3.54296875" style="120" customWidth="1"/>
    <col min="1290" max="1290" width="13.453125" style="120" customWidth="1"/>
    <col min="1291" max="1291" width="3.54296875" style="120" customWidth="1"/>
    <col min="1292" max="1292" width="13.453125" style="120" customWidth="1"/>
    <col min="1293" max="1293" width="8.7265625" style="120"/>
    <col min="1294" max="1295" width="7.26953125" style="120" customWidth="1"/>
    <col min="1296" max="1536" width="8.7265625" style="120"/>
    <col min="1537" max="1537" width="4.26953125" style="120" customWidth="1"/>
    <col min="1538" max="1538" width="49.453125" style="120" customWidth="1"/>
    <col min="1539" max="1539" width="3.54296875" style="120" customWidth="1"/>
    <col min="1540" max="1540" width="13.453125" style="120" customWidth="1"/>
    <col min="1541" max="1541" width="3.54296875" style="120" customWidth="1"/>
    <col min="1542" max="1542" width="13.453125" style="120" customWidth="1"/>
    <col min="1543" max="1543" width="3.54296875" style="120" customWidth="1"/>
    <col min="1544" max="1544" width="13.453125" style="120" customWidth="1"/>
    <col min="1545" max="1545" width="3.54296875" style="120" customWidth="1"/>
    <col min="1546" max="1546" width="13.453125" style="120" customWidth="1"/>
    <col min="1547" max="1547" width="3.54296875" style="120" customWidth="1"/>
    <col min="1548" max="1548" width="13.453125" style="120" customWidth="1"/>
    <col min="1549" max="1549" width="8.7265625" style="120"/>
    <col min="1550" max="1551" width="7.26953125" style="120" customWidth="1"/>
    <col min="1552" max="1792" width="8.7265625" style="120"/>
    <col min="1793" max="1793" width="4.26953125" style="120" customWidth="1"/>
    <col min="1794" max="1794" width="49.453125" style="120" customWidth="1"/>
    <col min="1795" max="1795" width="3.54296875" style="120" customWidth="1"/>
    <col min="1796" max="1796" width="13.453125" style="120" customWidth="1"/>
    <col min="1797" max="1797" width="3.54296875" style="120" customWidth="1"/>
    <col min="1798" max="1798" width="13.453125" style="120" customWidth="1"/>
    <col min="1799" max="1799" width="3.54296875" style="120" customWidth="1"/>
    <col min="1800" max="1800" width="13.453125" style="120" customWidth="1"/>
    <col min="1801" max="1801" width="3.54296875" style="120" customWidth="1"/>
    <col min="1802" max="1802" width="13.453125" style="120" customWidth="1"/>
    <col min="1803" max="1803" width="3.54296875" style="120" customWidth="1"/>
    <col min="1804" max="1804" width="13.453125" style="120" customWidth="1"/>
    <col min="1805" max="1805" width="8.7265625" style="120"/>
    <col min="1806" max="1807" width="7.26953125" style="120" customWidth="1"/>
    <col min="1808" max="2048" width="8.7265625" style="120"/>
    <col min="2049" max="2049" width="4.26953125" style="120" customWidth="1"/>
    <col min="2050" max="2050" width="49.453125" style="120" customWidth="1"/>
    <col min="2051" max="2051" width="3.54296875" style="120" customWidth="1"/>
    <col min="2052" max="2052" width="13.453125" style="120" customWidth="1"/>
    <col min="2053" max="2053" width="3.54296875" style="120" customWidth="1"/>
    <col min="2054" max="2054" width="13.453125" style="120" customWidth="1"/>
    <col min="2055" max="2055" width="3.54296875" style="120" customWidth="1"/>
    <col min="2056" max="2056" width="13.453125" style="120" customWidth="1"/>
    <col min="2057" max="2057" width="3.54296875" style="120" customWidth="1"/>
    <col min="2058" max="2058" width="13.453125" style="120" customWidth="1"/>
    <col min="2059" max="2059" width="3.54296875" style="120" customWidth="1"/>
    <col min="2060" max="2060" width="13.453125" style="120" customWidth="1"/>
    <col min="2061" max="2061" width="8.7265625" style="120"/>
    <col min="2062" max="2063" width="7.26953125" style="120" customWidth="1"/>
    <col min="2064" max="2304" width="8.7265625" style="120"/>
    <col min="2305" max="2305" width="4.26953125" style="120" customWidth="1"/>
    <col min="2306" max="2306" width="49.453125" style="120" customWidth="1"/>
    <col min="2307" max="2307" width="3.54296875" style="120" customWidth="1"/>
    <col min="2308" max="2308" width="13.453125" style="120" customWidth="1"/>
    <col min="2309" max="2309" width="3.54296875" style="120" customWidth="1"/>
    <col min="2310" max="2310" width="13.453125" style="120" customWidth="1"/>
    <col min="2311" max="2311" width="3.54296875" style="120" customWidth="1"/>
    <col min="2312" max="2312" width="13.453125" style="120" customWidth="1"/>
    <col min="2313" max="2313" width="3.54296875" style="120" customWidth="1"/>
    <col min="2314" max="2314" width="13.453125" style="120" customWidth="1"/>
    <col min="2315" max="2315" width="3.54296875" style="120" customWidth="1"/>
    <col min="2316" max="2316" width="13.453125" style="120" customWidth="1"/>
    <col min="2317" max="2317" width="8.7265625" style="120"/>
    <col min="2318" max="2319" width="7.26953125" style="120" customWidth="1"/>
    <col min="2320" max="2560" width="8.7265625" style="120"/>
    <col min="2561" max="2561" width="4.26953125" style="120" customWidth="1"/>
    <col min="2562" max="2562" width="49.453125" style="120" customWidth="1"/>
    <col min="2563" max="2563" width="3.54296875" style="120" customWidth="1"/>
    <col min="2564" max="2564" width="13.453125" style="120" customWidth="1"/>
    <col min="2565" max="2565" width="3.54296875" style="120" customWidth="1"/>
    <col min="2566" max="2566" width="13.453125" style="120" customWidth="1"/>
    <col min="2567" max="2567" width="3.54296875" style="120" customWidth="1"/>
    <col min="2568" max="2568" width="13.453125" style="120" customWidth="1"/>
    <col min="2569" max="2569" width="3.54296875" style="120" customWidth="1"/>
    <col min="2570" max="2570" width="13.453125" style="120" customWidth="1"/>
    <col min="2571" max="2571" width="3.54296875" style="120" customWidth="1"/>
    <col min="2572" max="2572" width="13.453125" style="120" customWidth="1"/>
    <col min="2573" max="2573" width="8.7265625" style="120"/>
    <col min="2574" max="2575" width="7.26953125" style="120" customWidth="1"/>
    <col min="2576" max="2816" width="8.7265625" style="120"/>
    <col min="2817" max="2817" width="4.26953125" style="120" customWidth="1"/>
    <col min="2818" max="2818" width="49.453125" style="120" customWidth="1"/>
    <col min="2819" max="2819" width="3.54296875" style="120" customWidth="1"/>
    <col min="2820" max="2820" width="13.453125" style="120" customWidth="1"/>
    <col min="2821" max="2821" width="3.54296875" style="120" customWidth="1"/>
    <col min="2822" max="2822" width="13.453125" style="120" customWidth="1"/>
    <col min="2823" max="2823" width="3.54296875" style="120" customWidth="1"/>
    <col min="2824" max="2824" width="13.453125" style="120" customWidth="1"/>
    <col min="2825" max="2825" width="3.54296875" style="120" customWidth="1"/>
    <col min="2826" max="2826" width="13.453125" style="120" customWidth="1"/>
    <col min="2827" max="2827" width="3.54296875" style="120" customWidth="1"/>
    <col min="2828" max="2828" width="13.453125" style="120" customWidth="1"/>
    <col min="2829" max="2829" width="8.7265625" style="120"/>
    <col min="2830" max="2831" width="7.26953125" style="120" customWidth="1"/>
    <col min="2832" max="3072" width="8.7265625" style="120"/>
    <col min="3073" max="3073" width="4.26953125" style="120" customWidth="1"/>
    <col min="3074" max="3074" width="49.453125" style="120" customWidth="1"/>
    <col min="3075" max="3075" width="3.54296875" style="120" customWidth="1"/>
    <col min="3076" max="3076" width="13.453125" style="120" customWidth="1"/>
    <col min="3077" max="3077" width="3.54296875" style="120" customWidth="1"/>
    <col min="3078" max="3078" width="13.453125" style="120" customWidth="1"/>
    <col min="3079" max="3079" width="3.54296875" style="120" customWidth="1"/>
    <col min="3080" max="3080" width="13.453125" style="120" customWidth="1"/>
    <col min="3081" max="3081" width="3.54296875" style="120" customWidth="1"/>
    <col min="3082" max="3082" width="13.453125" style="120" customWidth="1"/>
    <col min="3083" max="3083" width="3.54296875" style="120" customWidth="1"/>
    <col min="3084" max="3084" width="13.453125" style="120" customWidth="1"/>
    <col min="3085" max="3085" width="8.7265625" style="120"/>
    <col min="3086" max="3087" width="7.26953125" style="120" customWidth="1"/>
    <col min="3088" max="3328" width="8.7265625" style="120"/>
    <col min="3329" max="3329" width="4.26953125" style="120" customWidth="1"/>
    <col min="3330" max="3330" width="49.453125" style="120" customWidth="1"/>
    <col min="3331" max="3331" width="3.54296875" style="120" customWidth="1"/>
    <col min="3332" max="3332" width="13.453125" style="120" customWidth="1"/>
    <col min="3333" max="3333" width="3.54296875" style="120" customWidth="1"/>
    <col min="3334" max="3334" width="13.453125" style="120" customWidth="1"/>
    <col min="3335" max="3335" width="3.54296875" style="120" customWidth="1"/>
    <col min="3336" max="3336" width="13.453125" style="120" customWidth="1"/>
    <col min="3337" max="3337" width="3.54296875" style="120" customWidth="1"/>
    <col min="3338" max="3338" width="13.453125" style="120" customWidth="1"/>
    <col min="3339" max="3339" width="3.54296875" style="120" customWidth="1"/>
    <col min="3340" max="3340" width="13.453125" style="120" customWidth="1"/>
    <col min="3341" max="3341" width="8.7265625" style="120"/>
    <col min="3342" max="3343" width="7.26953125" style="120" customWidth="1"/>
    <col min="3344" max="3584" width="8.7265625" style="120"/>
    <col min="3585" max="3585" width="4.26953125" style="120" customWidth="1"/>
    <col min="3586" max="3586" width="49.453125" style="120" customWidth="1"/>
    <col min="3587" max="3587" width="3.54296875" style="120" customWidth="1"/>
    <col min="3588" max="3588" width="13.453125" style="120" customWidth="1"/>
    <col min="3589" max="3589" width="3.54296875" style="120" customWidth="1"/>
    <col min="3590" max="3590" width="13.453125" style="120" customWidth="1"/>
    <col min="3591" max="3591" width="3.54296875" style="120" customWidth="1"/>
    <col min="3592" max="3592" width="13.453125" style="120" customWidth="1"/>
    <col min="3593" max="3593" width="3.54296875" style="120" customWidth="1"/>
    <col min="3594" max="3594" width="13.453125" style="120" customWidth="1"/>
    <col min="3595" max="3595" width="3.54296875" style="120" customWidth="1"/>
    <col min="3596" max="3596" width="13.453125" style="120" customWidth="1"/>
    <col min="3597" max="3597" width="8.7265625" style="120"/>
    <col min="3598" max="3599" width="7.26953125" style="120" customWidth="1"/>
    <col min="3600" max="3840" width="8.7265625" style="120"/>
    <col min="3841" max="3841" width="4.26953125" style="120" customWidth="1"/>
    <col min="3842" max="3842" width="49.453125" style="120" customWidth="1"/>
    <col min="3843" max="3843" width="3.54296875" style="120" customWidth="1"/>
    <col min="3844" max="3844" width="13.453125" style="120" customWidth="1"/>
    <col min="3845" max="3845" width="3.54296875" style="120" customWidth="1"/>
    <col min="3846" max="3846" width="13.453125" style="120" customWidth="1"/>
    <col min="3847" max="3847" width="3.54296875" style="120" customWidth="1"/>
    <col min="3848" max="3848" width="13.453125" style="120" customWidth="1"/>
    <col min="3849" max="3849" width="3.54296875" style="120" customWidth="1"/>
    <col min="3850" max="3850" width="13.453125" style="120" customWidth="1"/>
    <col min="3851" max="3851" width="3.54296875" style="120" customWidth="1"/>
    <col min="3852" max="3852" width="13.453125" style="120" customWidth="1"/>
    <col min="3853" max="3853" width="8.7265625" style="120"/>
    <col min="3854" max="3855" width="7.26953125" style="120" customWidth="1"/>
    <col min="3856" max="4096" width="8.7265625" style="120"/>
    <col min="4097" max="4097" width="4.26953125" style="120" customWidth="1"/>
    <col min="4098" max="4098" width="49.453125" style="120" customWidth="1"/>
    <col min="4099" max="4099" width="3.54296875" style="120" customWidth="1"/>
    <col min="4100" max="4100" width="13.453125" style="120" customWidth="1"/>
    <col min="4101" max="4101" width="3.54296875" style="120" customWidth="1"/>
    <col min="4102" max="4102" width="13.453125" style="120" customWidth="1"/>
    <col min="4103" max="4103" width="3.54296875" style="120" customWidth="1"/>
    <col min="4104" max="4104" width="13.453125" style="120" customWidth="1"/>
    <col min="4105" max="4105" width="3.54296875" style="120" customWidth="1"/>
    <col min="4106" max="4106" width="13.453125" style="120" customWidth="1"/>
    <col min="4107" max="4107" width="3.54296875" style="120" customWidth="1"/>
    <col min="4108" max="4108" width="13.453125" style="120" customWidth="1"/>
    <col min="4109" max="4109" width="8.7265625" style="120"/>
    <col min="4110" max="4111" width="7.26953125" style="120" customWidth="1"/>
    <col min="4112" max="4352" width="8.7265625" style="120"/>
    <col min="4353" max="4353" width="4.26953125" style="120" customWidth="1"/>
    <col min="4354" max="4354" width="49.453125" style="120" customWidth="1"/>
    <col min="4355" max="4355" width="3.54296875" style="120" customWidth="1"/>
    <col min="4356" max="4356" width="13.453125" style="120" customWidth="1"/>
    <col min="4357" max="4357" width="3.54296875" style="120" customWidth="1"/>
    <col min="4358" max="4358" width="13.453125" style="120" customWidth="1"/>
    <col min="4359" max="4359" width="3.54296875" style="120" customWidth="1"/>
    <col min="4360" max="4360" width="13.453125" style="120" customWidth="1"/>
    <col min="4361" max="4361" width="3.54296875" style="120" customWidth="1"/>
    <col min="4362" max="4362" width="13.453125" style="120" customWidth="1"/>
    <col min="4363" max="4363" width="3.54296875" style="120" customWidth="1"/>
    <col min="4364" max="4364" width="13.453125" style="120" customWidth="1"/>
    <col min="4365" max="4365" width="8.7265625" style="120"/>
    <col min="4366" max="4367" width="7.26953125" style="120" customWidth="1"/>
    <col min="4368" max="4608" width="8.7265625" style="120"/>
    <col min="4609" max="4609" width="4.26953125" style="120" customWidth="1"/>
    <col min="4610" max="4610" width="49.453125" style="120" customWidth="1"/>
    <col min="4611" max="4611" width="3.54296875" style="120" customWidth="1"/>
    <col min="4612" max="4612" width="13.453125" style="120" customWidth="1"/>
    <col min="4613" max="4613" width="3.54296875" style="120" customWidth="1"/>
    <col min="4614" max="4614" width="13.453125" style="120" customWidth="1"/>
    <col min="4615" max="4615" width="3.54296875" style="120" customWidth="1"/>
    <col min="4616" max="4616" width="13.453125" style="120" customWidth="1"/>
    <col min="4617" max="4617" width="3.54296875" style="120" customWidth="1"/>
    <col min="4618" max="4618" width="13.453125" style="120" customWidth="1"/>
    <col min="4619" max="4619" width="3.54296875" style="120" customWidth="1"/>
    <col min="4620" max="4620" width="13.453125" style="120" customWidth="1"/>
    <col min="4621" max="4621" width="8.7265625" style="120"/>
    <col min="4622" max="4623" width="7.26953125" style="120" customWidth="1"/>
    <col min="4624" max="4864" width="8.7265625" style="120"/>
    <col min="4865" max="4865" width="4.26953125" style="120" customWidth="1"/>
    <col min="4866" max="4866" width="49.453125" style="120" customWidth="1"/>
    <col min="4867" max="4867" width="3.54296875" style="120" customWidth="1"/>
    <col min="4868" max="4868" width="13.453125" style="120" customWidth="1"/>
    <col min="4869" max="4869" width="3.54296875" style="120" customWidth="1"/>
    <col min="4870" max="4870" width="13.453125" style="120" customWidth="1"/>
    <col min="4871" max="4871" width="3.54296875" style="120" customWidth="1"/>
    <col min="4872" max="4872" width="13.453125" style="120" customWidth="1"/>
    <col min="4873" max="4873" width="3.54296875" style="120" customWidth="1"/>
    <col min="4874" max="4874" width="13.453125" style="120" customWidth="1"/>
    <col min="4875" max="4875" width="3.54296875" style="120" customWidth="1"/>
    <col min="4876" max="4876" width="13.453125" style="120" customWidth="1"/>
    <col min="4877" max="4877" width="8.7265625" style="120"/>
    <col min="4878" max="4879" width="7.26953125" style="120" customWidth="1"/>
    <col min="4880" max="5120" width="8.7265625" style="120"/>
    <col min="5121" max="5121" width="4.26953125" style="120" customWidth="1"/>
    <col min="5122" max="5122" width="49.453125" style="120" customWidth="1"/>
    <col min="5123" max="5123" width="3.54296875" style="120" customWidth="1"/>
    <col min="5124" max="5124" width="13.453125" style="120" customWidth="1"/>
    <col min="5125" max="5125" width="3.54296875" style="120" customWidth="1"/>
    <col min="5126" max="5126" width="13.453125" style="120" customWidth="1"/>
    <col min="5127" max="5127" width="3.54296875" style="120" customWidth="1"/>
    <col min="5128" max="5128" width="13.453125" style="120" customWidth="1"/>
    <col min="5129" max="5129" width="3.54296875" style="120" customWidth="1"/>
    <col min="5130" max="5130" width="13.453125" style="120" customWidth="1"/>
    <col min="5131" max="5131" width="3.54296875" style="120" customWidth="1"/>
    <col min="5132" max="5132" width="13.453125" style="120" customWidth="1"/>
    <col min="5133" max="5133" width="8.7265625" style="120"/>
    <col min="5134" max="5135" width="7.26953125" style="120" customWidth="1"/>
    <col min="5136" max="5376" width="8.7265625" style="120"/>
    <col min="5377" max="5377" width="4.26953125" style="120" customWidth="1"/>
    <col min="5378" max="5378" width="49.453125" style="120" customWidth="1"/>
    <col min="5379" max="5379" width="3.54296875" style="120" customWidth="1"/>
    <col min="5380" max="5380" width="13.453125" style="120" customWidth="1"/>
    <col min="5381" max="5381" width="3.54296875" style="120" customWidth="1"/>
    <col min="5382" max="5382" width="13.453125" style="120" customWidth="1"/>
    <col min="5383" max="5383" width="3.54296875" style="120" customWidth="1"/>
    <col min="5384" max="5384" width="13.453125" style="120" customWidth="1"/>
    <col min="5385" max="5385" width="3.54296875" style="120" customWidth="1"/>
    <col min="5386" max="5386" width="13.453125" style="120" customWidth="1"/>
    <col min="5387" max="5387" width="3.54296875" style="120" customWidth="1"/>
    <col min="5388" max="5388" width="13.453125" style="120" customWidth="1"/>
    <col min="5389" max="5389" width="8.7265625" style="120"/>
    <col min="5390" max="5391" width="7.26953125" style="120" customWidth="1"/>
    <col min="5392" max="5632" width="8.7265625" style="120"/>
    <col min="5633" max="5633" width="4.26953125" style="120" customWidth="1"/>
    <col min="5634" max="5634" width="49.453125" style="120" customWidth="1"/>
    <col min="5635" max="5635" width="3.54296875" style="120" customWidth="1"/>
    <col min="5636" max="5636" width="13.453125" style="120" customWidth="1"/>
    <col min="5637" max="5637" width="3.54296875" style="120" customWidth="1"/>
    <col min="5638" max="5638" width="13.453125" style="120" customWidth="1"/>
    <col min="5639" max="5639" width="3.54296875" style="120" customWidth="1"/>
    <col min="5640" max="5640" width="13.453125" style="120" customWidth="1"/>
    <col min="5641" max="5641" width="3.54296875" style="120" customWidth="1"/>
    <col min="5642" max="5642" width="13.453125" style="120" customWidth="1"/>
    <col min="5643" max="5643" width="3.54296875" style="120" customWidth="1"/>
    <col min="5644" max="5644" width="13.453125" style="120" customWidth="1"/>
    <col min="5645" max="5645" width="8.7265625" style="120"/>
    <col min="5646" max="5647" width="7.26953125" style="120" customWidth="1"/>
    <col min="5648" max="5888" width="8.7265625" style="120"/>
    <col min="5889" max="5889" width="4.26953125" style="120" customWidth="1"/>
    <col min="5890" max="5890" width="49.453125" style="120" customWidth="1"/>
    <col min="5891" max="5891" width="3.54296875" style="120" customWidth="1"/>
    <col min="5892" max="5892" width="13.453125" style="120" customWidth="1"/>
    <col min="5893" max="5893" width="3.54296875" style="120" customWidth="1"/>
    <col min="5894" max="5894" width="13.453125" style="120" customWidth="1"/>
    <col min="5895" max="5895" width="3.54296875" style="120" customWidth="1"/>
    <col min="5896" max="5896" width="13.453125" style="120" customWidth="1"/>
    <col min="5897" max="5897" width="3.54296875" style="120" customWidth="1"/>
    <col min="5898" max="5898" width="13.453125" style="120" customWidth="1"/>
    <col min="5899" max="5899" width="3.54296875" style="120" customWidth="1"/>
    <col min="5900" max="5900" width="13.453125" style="120" customWidth="1"/>
    <col min="5901" max="5901" width="8.7265625" style="120"/>
    <col min="5902" max="5903" width="7.26953125" style="120" customWidth="1"/>
    <col min="5904" max="6144" width="8.7265625" style="120"/>
    <col min="6145" max="6145" width="4.26953125" style="120" customWidth="1"/>
    <col min="6146" max="6146" width="49.453125" style="120" customWidth="1"/>
    <col min="6147" max="6147" width="3.54296875" style="120" customWidth="1"/>
    <col min="6148" max="6148" width="13.453125" style="120" customWidth="1"/>
    <col min="6149" max="6149" width="3.54296875" style="120" customWidth="1"/>
    <col min="6150" max="6150" width="13.453125" style="120" customWidth="1"/>
    <col min="6151" max="6151" width="3.54296875" style="120" customWidth="1"/>
    <col min="6152" max="6152" width="13.453125" style="120" customWidth="1"/>
    <col min="6153" max="6153" width="3.54296875" style="120" customWidth="1"/>
    <col min="6154" max="6154" width="13.453125" style="120" customWidth="1"/>
    <col min="6155" max="6155" width="3.54296875" style="120" customWidth="1"/>
    <col min="6156" max="6156" width="13.453125" style="120" customWidth="1"/>
    <col min="6157" max="6157" width="8.7265625" style="120"/>
    <col min="6158" max="6159" width="7.26953125" style="120" customWidth="1"/>
    <col min="6160" max="6400" width="8.7265625" style="120"/>
    <col min="6401" max="6401" width="4.26953125" style="120" customWidth="1"/>
    <col min="6402" max="6402" width="49.453125" style="120" customWidth="1"/>
    <col min="6403" max="6403" width="3.54296875" style="120" customWidth="1"/>
    <col min="6404" max="6404" width="13.453125" style="120" customWidth="1"/>
    <col min="6405" max="6405" width="3.54296875" style="120" customWidth="1"/>
    <col min="6406" max="6406" width="13.453125" style="120" customWidth="1"/>
    <col min="6407" max="6407" width="3.54296875" style="120" customWidth="1"/>
    <col min="6408" max="6408" width="13.453125" style="120" customWidth="1"/>
    <col min="6409" max="6409" width="3.54296875" style="120" customWidth="1"/>
    <col min="6410" max="6410" width="13.453125" style="120" customWidth="1"/>
    <col min="6411" max="6411" width="3.54296875" style="120" customWidth="1"/>
    <col min="6412" max="6412" width="13.453125" style="120" customWidth="1"/>
    <col min="6413" max="6413" width="8.7265625" style="120"/>
    <col min="6414" max="6415" width="7.26953125" style="120" customWidth="1"/>
    <col min="6416" max="6656" width="8.7265625" style="120"/>
    <col min="6657" max="6657" width="4.26953125" style="120" customWidth="1"/>
    <col min="6658" max="6658" width="49.453125" style="120" customWidth="1"/>
    <col min="6659" max="6659" width="3.54296875" style="120" customWidth="1"/>
    <col min="6660" max="6660" width="13.453125" style="120" customWidth="1"/>
    <col min="6661" max="6661" width="3.54296875" style="120" customWidth="1"/>
    <col min="6662" max="6662" width="13.453125" style="120" customWidth="1"/>
    <col min="6663" max="6663" width="3.54296875" style="120" customWidth="1"/>
    <col min="6664" max="6664" width="13.453125" style="120" customWidth="1"/>
    <col min="6665" max="6665" width="3.54296875" style="120" customWidth="1"/>
    <col min="6666" max="6666" width="13.453125" style="120" customWidth="1"/>
    <col min="6667" max="6667" width="3.54296875" style="120" customWidth="1"/>
    <col min="6668" max="6668" width="13.453125" style="120" customWidth="1"/>
    <col min="6669" max="6669" width="8.7265625" style="120"/>
    <col min="6670" max="6671" width="7.26953125" style="120" customWidth="1"/>
    <col min="6672" max="6912" width="8.7265625" style="120"/>
    <col min="6913" max="6913" width="4.26953125" style="120" customWidth="1"/>
    <col min="6914" max="6914" width="49.453125" style="120" customWidth="1"/>
    <col min="6915" max="6915" width="3.54296875" style="120" customWidth="1"/>
    <col min="6916" max="6916" width="13.453125" style="120" customWidth="1"/>
    <col min="6917" max="6917" width="3.54296875" style="120" customWidth="1"/>
    <col min="6918" max="6918" width="13.453125" style="120" customWidth="1"/>
    <col min="6919" max="6919" width="3.54296875" style="120" customWidth="1"/>
    <col min="6920" max="6920" width="13.453125" style="120" customWidth="1"/>
    <col min="6921" max="6921" width="3.54296875" style="120" customWidth="1"/>
    <col min="6922" max="6922" width="13.453125" style="120" customWidth="1"/>
    <col min="6923" max="6923" width="3.54296875" style="120" customWidth="1"/>
    <col min="6924" max="6924" width="13.453125" style="120" customWidth="1"/>
    <col min="6925" max="6925" width="8.7265625" style="120"/>
    <col min="6926" max="6927" width="7.26953125" style="120" customWidth="1"/>
    <col min="6928" max="7168" width="8.7265625" style="120"/>
    <col min="7169" max="7169" width="4.26953125" style="120" customWidth="1"/>
    <col min="7170" max="7170" width="49.453125" style="120" customWidth="1"/>
    <col min="7171" max="7171" width="3.54296875" style="120" customWidth="1"/>
    <col min="7172" max="7172" width="13.453125" style="120" customWidth="1"/>
    <col min="7173" max="7173" width="3.54296875" style="120" customWidth="1"/>
    <col min="7174" max="7174" width="13.453125" style="120" customWidth="1"/>
    <col min="7175" max="7175" width="3.54296875" style="120" customWidth="1"/>
    <col min="7176" max="7176" width="13.453125" style="120" customWidth="1"/>
    <col min="7177" max="7177" width="3.54296875" style="120" customWidth="1"/>
    <col min="7178" max="7178" width="13.453125" style="120" customWidth="1"/>
    <col min="7179" max="7179" width="3.54296875" style="120" customWidth="1"/>
    <col min="7180" max="7180" width="13.453125" style="120" customWidth="1"/>
    <col min="7181" max="7181" width="8.7265625" style="120"/>
    <col min="7182" max="7183" width="7.26953125" style="120" customWidth="1"/>
    <col min="7184" max="7424" width="8.7265625" style="120"/>
    <col min="7425" max="7425" width="4.26953125" style="120" customWidth="1"/>
    <col min="7426" max="7426" width="49.453125" style="120" customWidth="1"/>
    <col min="7427" max="7427" width="3.54296875" style="120" customWidth="1"/>
    <col min="7428" max="7428" width="13.453125" style="120" customWidth="1"/>
    <col min="7429" max="7429" width="3.54296875" style="120" customWidth="1"/>
    <col min="7430" max="7430" width="13.453125" style="120" customWidth="1"/>
    <col min="7431" max="7431" width="3.54296875" style="120" customWidth="1"/>
    <col min="7432" max="7432" width="13.453125" style="120" customWidth="1"/>
    <col min="7433" max="7433" width="3.54296875" style="120" customWidth="1"/>
    <col min="7434" max="7434" width="13.453125" style="120" customWidth="1"/>
    <col min="7435" max="7435" width="3.54296875" style="120" customWidth="1"/>
    <col min="7436" max="7436" width="13.453125" style="120" customWidth="1"/>
    <col min="7437" max="7437" width="8.7265625" style="120"/>
    <col min="7438" max="7439" width="7.26953125" style="120" customWidth="1"/>
    <col min="7440" max="7680" width="8.7265625" style="120"/>
    <col min="7681" max="7681" width="4.26953125" style="120" customWidth="1"/>
    <col min="7682" max="7682" width="49.453125" style="120" customWidth="1"/>
    <col min="7683" max="7683" width="3.54296875" style="120" customWidth="1"/>
    <col min="7684" max="7684" width="13.453125" style="120" customWidth="1"/>
    <col min="7685" max="7685" width="3.54296875" style="120" customWidth="1"/>
    <col min="7686" max="7686" width="13.453125" style="120" customWidth="1"/>
    <col min="7687" max="7687" width="3.54296875" style="120" customWidth="1"/>
    <col min="7688" max="7688" width="13.453125" style="120" customWidth="1"/>
    <col min="7689" max="7689" width="3.54296875" style="120" customWidth="1"/>
    <col min="7690" max="7690" width="13.453125" style="120" customWidth="1"/>
    <col min="7691" max="7691" width="3.54296875" style="120" customWidth="1"/>
    <col min="7692" max="7692" width="13.453125" style="120" customWidth="1"/>
    <col min="7693" max="7693" width="8.7265625" style="120"/>
    <col min="7694" max="7695" width="7.26953125" style="120" customWidth="1"/>
    <col min="7696" max="7936" width="8.7265625" style="120"/>
    <col min="7937" max="7937" width="4.26953125" style="120" customWidth="1"/>
    <col min="7938" max="7938" width="49.453125" style="120" customWidth="1"/>
    <col min="7939" max="7939" width="3.54296875" style="120" customWidth="1"/>
    <col min="7940" max="7940" width="13.453125" style="120" customWidth="1"/>
    <col min="7941" max="7941" width="3.54296875" style="120" customWidth="1"/>
    <col min="7942" max="7942" width="13.453125" style="120" customWidth="1"/>
    <col min="7943" max="7943" width="3.54296875" style="120" customWidth="1"/>
    <col min="7944" max="7944" width="13.453125" style="120" customWidth="1"/>
    <col min="7945" max="7945" width="3.54296875" style="120" customWidth="1"/>
    <col min="7946" max="7946" width="13.453125" style="120" customWidth="1"/>
    <col min="7947" max="7947" width="3.54296875" style="120" customWidth="1"/>
    <col min="7948" max="7948" width="13.453125" style="120" customWidth="1"/>
    <col min="7949" max="7949" width="8.7265625" style="120"/>
    <col min="7950" max="7951" width="7.26953125" style="120" customWidth="1"/>
    <col min="7952" max="8192" width="8.7265625" style="120"/>
    <col min="8193" max="8193" width="4.26953125" style="120" customWidth="1"/>
    <col min="8194" max="8194" width="49.453125" style="120" customWidth="1"/>
    <col min="8195" max="8195" width="3.54296875" style="120" customWidth="1"/>
    <col min="8196" max="8196" width="13.453125" style="120" customWidth="1"/>
    <col min="8197" max="8197" width="3.54296875" style="120" customWidth="1"/>
    <col min="8198" max="8198" width="13.453125" style="120" customWidth="1"/>
    <col min="8199" max="8199" width="3.54296875" style="120" customWidth="1"/>
    <col min="8200" max="8200" width="13.453125" style="120" customWidth="1"/>
    <col min="8201" max="8201" width="3.54296875" style="120" customWidth="1"/>
    <col min="8202" max="8202" width="13.453125" style="120" customWidth="1"/>
    <col min="8203" max="8203" width="3.54296875" style="120" customWidth="1"/>
    <col min="8204" max="8204" width="13.453125" style="120" customWidth="1"/>
    <col min="8205" max="8205" width="8.7265625" style="120"/>
    <col min="8206" max="8207" width="7.26953125" style="120" customWidth="1"/>
    <col min="8208" max="8448" width="8.7265625" style="120"/>
    <col min="8449" max="8449" width="4.26953125" style="120" customWidth="1"/>
    <col min="8450" max="8450" width="49.453125" style="120" customWidth="1"/>
    <col min="8451" max="8451" width="3.54296875" style="120" customWidth="1"/>
    <col min="8452" max="8452" width="13.453125" style="120" customWidth="1"/>
    <col min="8453" max="8453" width="3.54296875" style="120" customWidth="1"/>
    <col min="8454" max="8454" width="13.453125" style="120" customWidth="1"/>
    <col min="8455" max="8455" width="3.54296875" style="120" customWidth="1"/>
    <col min="8456" max="8456" width="13.453125" style="120" customWidth="1"/>
    <col min="8457" max="8457" width="3.54296875" style="120" customWidth="1"/>
    <col min="8458" max="8458" width="13.453125" style="120" customWidth="1"/>
    <col min="8459" max="8459" width="3.54296875" style="120" customWidth="1"/>
    <col min="8460" max="8460" width="13.453125" style="120" customWidth="1"/>
    <col min="8461" max="8461" width="8.7265625" style="120"/>
    <col min="8462" max="8463" width="7.26953125" style="120" customWidth="1"/>
    <col min="8464" max="8704" width="8.7265625" style="120"/>
    <col min="8705" max="8705" width="4.26953125" style="120" customWidth="1"/>
    <col min="8706" max="8706" width="49.453125" style="120" customWidth="1"/>
    <col min="8707" max="8707" width="3.54296875" style="120" customWidth="1"/>
    <col min="8708" max="8708" width="13.453125" style="120" customWidth="1"/>
    <col min="8709" max="8709" width="3.54296875" style="120" customWidth="1"/>
    <col min="8710" max="8710" width="13.453125" style="120" customWidth="1"/>
    <col min="8711" max="8711" width="3.54296875" style="120" customWidth="1"/>
    <col min="8712" max="8712" width="13.453125" style="120" customWidth="1"/>
    <col min="8713" max="8713" width="3.54296875" style="120" customWidth="1"/>
    <col min="8714" max="8714" width="13.453125" style="120" customWidth="1"/>
    <col min="8715" max="8715" width="3.54296875" style="120" customWidth="1"/>
    <col min="8716" max="8716" width="13.453125" style="120" customWidth="1"/>
    <col min="8717" max="8717" width="8.7265625" style="120"/>
    <col min="8718" max="8719" width="7.26953125" style="120" customWidth="1"/>
    <col min="8720" max="8960" width="8.7265625" style="120"/>
    <col min="8961" max="8961" width="4.26953125" style="120" customWidth="1"/>
    <col min="8962" max="8962" width="49.453125" style="120" customWidth="1"/>
    <col min="8963" max="8963" width="3.54296875" style="120" customWidth="1"/>
    <col min="8964" max="8964" width="13.453125" style="120" customWidth="1"/>
    <col min="8965" max="8965" width="3.54296875" style="120" customWidth="1"/>
    <col min="8966" max="8966" width="13.453125" style="120" customWidth="1"/>
    <col min="8967" max="8967" width="3.54296875" style="120" customWidth="1"/>
    <col min="8968" max="8968" width="13.453125" style="120" customWidth="1"/>
    <col min="8969" max="8969" width="3.54296875" style="120" customWidth="1"/>
    <col min="8970" max="8970" width="13.453125" style="120" customWidth="1"/>
    <col min="8971" max="8971" width="3.54296875" style="120" customWidth="1"/>
    <col min="8972" max="8972" width="13.453125" style="120" customWidth="1"/>
    <col min="8973" max="8973" width="8.7265625" style="120"/>
    <col min="8974" max="8975" width="7.26953125" style="120" customWidth="1"/>
    <col min="8976" max="9216" width="8.7265625" style="120"/>
    <col min="9217" max="9217" width="4.26953125" style="120" customWidth="1"/>
    <col min="9218" max="9218" width="49.453125" style="120" customWidth="1"/>
    <col min="9219" max="9219" width="3.54296875" style="120" customWidth="1"/>
    <col min="9220" max="9220" width="13.453125" style="120" customWidth="1"/>
    <col min="9221" max="9221" width="3.54296875" style="120" customWidth="1"/>
    <col min="9222" max="9222" width="13.453125" style="120" customWidth="1"/>
    <col min="9223" max="9223" width="3.54296875" style="120" customWidth="1"/>
    <col min="9224" max="9224" width="13.453125" style="120" customWidth="1"/>
    <col min="9225" max="9225" width="3.54296875" style="120" customWidth="1"/>
    <col min="9226" max="9226" width="13.453125" style="120" customWidth="1"/>
    <col min="9227" max="9227" width="3.54296875" style="120" customWidth="1"/>
    <col min="9228" max="9228" width="13.453125" style="120" customWidth="1"/>
    <col min="9229" max="9229" width="8.7265625" style="120"/>
    <col min="9230" max="9231" width="7.26953125" style="120" customWidth="1"/>
    <col min="9232" max="9472" width="8.7265625" style="120"/>
    <col min="9473" max="9473" width="4.26953125" style="120" customWidth="1"/>
    <col min="9474" max="9474" width="49.453125" style="120" customWidth="1"/>
    <col min="9475" max="9475" width="3.54296875" style="120" customWidth="1"/>
    <col min="9476" max="9476" width="13.453125" style="120" customWidth="1"/>
    <col min="9477" max="9477" width="3.54296875" style="120" customWidth="1"/>
    <col min="9478" max="9478" width="13.453125" style="120" customWidth="1"/>
    <col min="9479" max="9479" width="3.54296875" style="120" customWidth="1"/>
    <col min="9480" max="9480" width="13.453125" style="120" customWidth="1"/>
    <col min="9481" max="9481" width="3.54296875" style="120" customWidth="1"/>
    <col min="9482" max="9482" width="13.453125" style="120" customWidth="1"/>
    <col min="9483" max="9483" width="3.54296875" style="120" customWidth="1"/>
    <col min="9484" max="9484" width="13.453125" style="120" customWidth="1"/>
    <col min="9485" max="9485" width="8.7265625" style="120"/>
    <col min="9486" max="9487" width="7.26953125" style="120" customWidth="1"/>
    <col min="9488" max="9728" width="8.7265625" style="120"/>
    <col min="9729" max="9729" width="4.26953125" style="120" customWidth="1"/>
    <col min="9730" max="9730" width="49.453125" style="120" customWidth="1"/>
    <col min="9731" max="9731" width="3.54296875" style="120" customWidth="1"/>
    <col min="9732" max="9732" width="13.453125" style="120" customWidth="1"/>
    <col min="9733" max="9733" width="3.54296875" style="120" customWidth="1"/>
    <col min="9734" max="9734" width="13.453125" style="120" customWidth="1"/>
    <col min="9735" max="9735" width="3.54296875" style="120" customWidth="1"/>
    <col min="9736" max="9736" width="13.453125" style="120" customWidth="1"/>
    <col min="9737" max="9737" width="3.54296875" style="120" customWidth="1"/>
    <col min="9738" max="9738" width="13.453125" style="120" customWidth="1"/>
    <col min="9739" max="9739" width="3.54296875" style="120" customWidth="1"/>
    <col min="9740" max="9740" width="13.453125" style="120" customWidth="1"/>
    <col min="9741" max="9741" width="8.7265625" style="120"/>
    <col min="9742" max="9743" width="7.26953125" style="120" customWidth="1"/>
    <col min="9744" max="9984" width="8.7265625" style="120"/>
    <col min="9985" max="9985" width="4.26953125" style="120" customWidth="1"/>
    <col min="9986" max="9986" width="49.453125" style="120" customWidth="1"/>
    <col min="9987" max="9987" width="3.54296875" style="120" customWidth="1"/>
    <col min="9988" max="9988" width="13.453125" style="120" customWidth="1"/>
    <col min="9989" max="9989" width="3.54296875" style="120" customWidth="1"/>
    <col min="9990" max="9990" width="13.453125" style="120" customWidth="1"/>
    <col min="9991" max="9991" width="3.54296875" style="120" customWidth="1"/>
    <col min="9992" max="9992" width="13.453125" style="120" customWidth="1"/>
    <col min="9993" max="9993" width="3.54296875" style="120" customWidth="1"/>
    <col min="9994" max="9994" width="13.453125" style="120" customWidth="1"/>
    <col min="9995" max="9995" width="3.54296875" style="120" customWidth="1"/>
    <col min="9996" max="9996" width="13.453125" style="120" customWidth="1"/>
    <col min="9997" max="9997" width="8.7265625" style="120"/>
    <col min="9998" max="9999" width="7.26953125" style="120" customWidth="1"/>
    <col min="10000" max="10240" width="8.7265625" style="120"/>
    <col min="10241" max="10241" width="4.26953125" style="120" customWidth="1"/>
    <col min="10242" max="10242" width="49.453125" style="120" customWidth="1"/>
    <col min="10243" max="10243" width="3.54296875" style="120" customWidth="1"/>
    <col min="10244" max="10244" width="13.453125" style="120" customWidth="1"/>
    <col min="10245" max="10245" width="3.54296875" style="120" customWidth="1"/>
    <col min="10246" max="10246" width="13.453125" style="120" customWidth="1"/>
    <col min="10247" max="10247" width="3.54296875" style="120" customWidth="1"/>
    <col min="10248" max="10248" width="13.453125" style="120" customWidth="1"/>
    <col min="10249" max="10249" width="3.54296875" style="120" customWidth="1"/>
    <col min="10250" max="10250" width="13.453125" style="120" customWidth="1"/>
    <col min="10251" max="10251" width="3.54296875" style="120" customWidth="1"/>
    <col min="10252" max="10252" width="13.453125" style="120" customWidth="1"/>
    <col min="10253" max="10253" width="8.7265625" style="120"/>
    <col min="10254" max="10255" width="7.26953125" style="120" customWidth="1"/>
    <col min="10256" max="10496" width="8.7265625" style="120"/>
    <col min="10497" max="10497" width="4.26953125" style="120" customWidth="1"/>
    <col min="10498" max="10498" width="49.453125" style="120" customWidth="1"/>
    <col min="10499" max="10499" width="3.54296875" style="120" customWidth="1"/>
    <col min="10500" max="10500" width="13.453125" style="120" customWidth="1"/>
    <col min="10501" max="10501" width="3.54296875" style="120" customWidth="1"/>
    <col min="10502" max="10502" width="13.453125" style="120" customWidth="1"/>
    <col min="10503" max="10503" width="3.54296875" style="120" customWidth="1"/>
    <col min="10504" max="10504" width="13.453125" style="120" customWidth="1"/>
    <col min="10505" max="10505" width="3.54296875" style="120" customWidth="1"/>
    <col min="10506" max="10506" width="13.453125" style="120" customWidth="1"/>
    <col min="10507" max="10507" width="3.54296875" style="120" customWidth="1"/>
    <col min="10508" max="10508" width="13.453125" style="120" customWidth="1"/>
    <col min="10509" max="10509" width="8.7265625" style="120"/>
    <col min="10510" max="10511" width="7.26953125" style="120" customWidth="1"/>
    <col min="10512" max="10752" width="8.7265625" style="120"/>
    <col min="10753" max="10753" width="4.26953125" style="120" customWidth="1"/>
    <col min="10754" max="10754" width="49.453125" style="120" customWidth="1"/>
    <col min="10755" max="10755" width="3.54296875" style="120" customWidth="1"/>
    <col min="10756" max="10756" width="13.453125" style="120" customWidth="1"/>
    <col min="10757" max="10757" width="3.54296875" style="120" customWidth="1"/>
    <col min="10758" max="10758" width="13.453125" style="120" customWidth="1"/>
    <col min="10759" max="10759" width="3.54296875" style="120" customWidth="1"/>
    <col min="10760" max="10760" width="13.453125" style="120" customWidth="1"/>
    <col min="10761" max="10761" width="3.54296875" style="120" customWidth="1"/>
    <col min="10762" max="10762" width="13.453125" style="120" customWidth="1"/>
    <col min="10763" max="10763" width="3.54296875" style="120" customWidth="1"/>
    <col min="10764" max="10764" width="13.453125" style="120" customWidth="1"/>
    <col min="10765" max="10765" width="8.7265625" style="120"/>
    <col min="10766" max="10767" width="7.26953125" style="120" customWidth="1"/>
    <col min="10768" max="11008" width="8.7265625" style="120"/>
    <col min="11009" max="11009" width="4.26953125" style="120" customWidth="1"/>
    <col min="11010" max="11010" width="49.453125" style="120" customWidth="1"/>
    <col min="11011" max="11011" width="3.54296875" style="120" customWidth="1"/>
    <col min="11012" max="11012" width="13.453125" style="120" customWidth="1"/>
    <col min="11013" max="11013" width="3.54296875" style="120" customWidth="1"/>
    <col min="11014" max="11014" width="13.453125" style="120" customWidth="1"/>
    <col min="11015" max="11015" width="3.54296875" style="120" customWidth="1"/>
    <col min="11016" max="11016" width="13.453125" style="120" customWidth="1"/>
    <col min="11017" max="11017" width="3.54296875" style="120" customWidth="1"/>
    <col min="11018" max="11018" width="13.453125" style="120" customWidth="1"/>
    <col min="11019" max="11019" width="3.54296875" style="120" customWidth="1"/>
    <col min="11020" max="11020" width="13.453125" style="120" customWidth="1"/>
    <col min="11021" max="11021" width="8.7265625" style="120"/>
    <col min="11022" max="11023" width="7.26953125" style="120" customWidth="1"/>
    <col min="11024" max="11264" width="8.7265625" style="120"/>
    <col min="11265" max="11265" width="4.26953125" style="120" customWidth="1"/>
    <col min="11266" max="11266" width="49.453125" style="120" customWidth="1"/>
    <col min="11267" max="11267" width="3.54296875" style="120" customWidth="1"/>
    <col min="11268" max="11268" width="13.453125" style="120" customWidth="1"/>
    <col min="11269" max="11269" width="3.54296875" style="120" customWidth="1"/>
    <col min="11270" max="11270" width="13.453125" style="120" customWidth="1"/>
    <col min="11271" max="11271" width="3.54296875" style="120" customWidth="1"/>
    <col min="11272" max="11272" width="13.453125" style="120" customWidth="1"/>
    <col min="11273" max="11273" width="3.54296875" style="120" customWidth="1"/>
    <col min="11274" max="11274" width="13.453125" style="120" customWidth="1"/>
    <col min="11275" max="11275" width="3.54296875" style="120" customWidth="1"/>
    <col min="11276" max="11276" width="13.453125" style="120" customWidth="1"/>
    <col min="11277" max="11277" width="8.7265625" style="120"/>
    <col min="11278" max="11279" width="7.26953125" style="120" customWidth="1"/>
    <col min="11280" max="11520" width="8.7265625" style="120"/>
    <col min="11521" max="11521" width="4.26953125" style="120" customWidth="1"/>
    <col min="11522" max="11522" width="49.453125" style="120" customWidth="1"/>
    <col min="11523" max="11523" width="3.54296875" style="120" customWidth="1"/>
    <col min="11524" max="11524" width="13.453125" style="120" customWidth="1"/>
    <col min="11525" max="11525" width="3.54296875" style="120" customWidth="1"/>
    <col min="11526" max="11526" width="13.453125" style="120" customWidth="1"/>
    <col min="11527" max="11527" width="3.54296875" style="120" customWidth="1"/>
    <col min="11528" max="11528" width="13.453125" style="120" customWidth="1"/>
    <col min="11529" max="11529" width="3.54296875" style="120" customWidth="1"/>
    <col min="11530" max="11530" width="13.453125" style="120" customWidth="1"/>
    <col min="11531" max="11531" width="3.54296875" style="120" customWidth="1"/>
    <col min="11532" max="11532" width="13.453125" style="120" customWidth="1"/>
    <col min="11533" max="11533" width="8.7265625" style="120"/>
    <col min="11534" max="11535" width="7.26953125" style="120" customWidth="1"/>
    <col min="11536" max="11776" width="8.7265625" style="120"/>
    <col min="11777" max="11777" width="4.26953125" style="120" customWidth="1"/>
    <col min="11778" max="11778" width="49.453125" style="120" customWidth="1"/>
    <col min="11779" max="11779" width="3.54296875" style="120" customWidth="1"/>
    <col min="11780" max="11780" width="13.453125" style="120" customWidth="1"/>
    <col min="11781" max="11781" width="3.54296875" style="120" customWidth="1"/>
    <col min="11782" max="11782" width="13.453125" style="120" customWidth="1"/>
    <col min="11783" max="11783" width="3.54296875" style="120" customWidth="1"/>
    <col min="11784" max="11784" width="13.453125" style="120" customWidth="1"/>
    <col min="11785" max="11785" width="3.54296875" style="120" customWidth="1"/>
    <col min="11786" max="11786" width="13.453125" style="120" customWidth="1"/>
    <col min="11787" max="11787" width="3.54296875" style="120" customWidth="1"/>
    <col min="11788" max="11788" width="13.453125" style="120" customWidth="1"/>
    <col min="11789" max="11789" width="8.7265625" style="120"/>
    <col min="11790" max="11791" width="7.26953125" style="120" customWidth="1"/>
    <col min="11792" max="12032" width="8.7265625" style="120"/>
    <col min="12033" max="12033" width="4.26953125" style="120" customWidth="1"/>
    <col min="12034" max="12034" width="49.453125" style="120" customWidth="1"/>
    <col min="12035" max="12035" width="3.54296875" style="120" customWidth="1"/>
    <col min="12036" max="12036" width="13.453125" style="120" customWidth="1"/>
    <col min="12037" max="12037" width="3.54296875" style="120" customWidth="1"/>
    <col min="12038" max="12038" width="13.453125" style="120" customWidth="1"/>
    <col min="12039" max="12039" width="3.54296875" style="120" customWidth="1"/>
    <col min="12040" max="12040" width="13.453125" style="120" customWidth="1"/>
    <col min="12041" max="12041" width="3.54296875" style="120" customWidth="1"/>
    <col min="12042" max="12042" width="13.453125" style="120" customWidth="1"/>
    <col min="12043" max="12043" width="3.54296875" style="120" customWidth="1"/>
    <col min="12044" max="12044" width="13.453125" style="120" customWidth="1"/>
    <col min="12045" max="12045" width="8.7265625" style="120"/>
    <col min="12046" max="12047" width="7.26953125" style="120" customWidth="1"/>
    <col min="12048" max="12288" width="8.7265625" style="120"/>
    <col min="12289" max="12289" width="4.26953125" style="120" customWidth="1"/>
    <col min="12290" max="12290" width="49.453125" style="120" customWidth="1"/>
    <col min="12291" max="12291" width="3.54296875" style="120" customWidth="1"/>
    <col min="12292" max="12292" width="13.453125" style="120" customWidth="1"/>
    <col min="12293" max="12293" width="3.54296875" style="120" customWidth="1"/>
    <col min="12294" max="12294" width="13.453125" style="120" customWidth="1"/>
    <col min="12295" max="12295" width="3.54296875" style="120" customWidth="1"/>
    <col min="12296" max="12296" width="13.453125" style="120" customWidth="1"/>
    <col min="12297" max="12297" width="3.54296875" style="120" customWidth="1"/>
    <col min="12298" max="12298" width="13.453125" style="120" customWidth="1"/>
    <col min="12299" max="12299" width="3.54296875" style="120" customWidth="1"/>
    <col min="12300" max="12300" width="13.453125" style="120" customWidth="1"/>
    <col min="12301" max="12301" width="8.7265625" style="120"/>
    <col min="12302" max="12303" width="7.26953125" style="120" customWidth="1"/>
    <col min="12304" max="12544" width="8.7265625" style="120"/>
    <col min="12545" max="12545" width="4.26953125" style="120" customWidth="1"/>
    <col min="12546" max="12546" width="49.453125" style="120" customWidth="1"/>
    <col min="12547" max="12547" width="3.54296875" style="120" customWidth="1"/>
    <col min="12548" max="12548" width="13.453125" style="120" customWidth="1"/>
    <col min="12549" max="12549" width="3.54296875" style="120" customWidth="1"/>
    <col min="12550" max="12550" width="13.453125" style="120" customWidth="1"/>
    <col min="12551" max="12551" width="3.54296875" style="120" customWidth="1"/>
    <col min="12552" max="12552" width="13.453125" style="120" customWidth="1"/>
    <col min="12553" max="12553" width="3.54296875" style="120" customWidth="1"/>
    <col min="12554" max="12554" width="13.453125" style="120" customWidth="1"/>
    <col min="12555" max="12555" width="3.54296875" style="120" customWidth="1"/>
    <col min="12556" max="12556" width="13.453125" style="120" customWidth="1"/>
    <col min="12557" max="12557" width="8.7265625" style="120"/>
    <col min="12558" max="12559" width="7.26953125" style="120" customWidth="1"/>
    <col min="12560" max="12800" width="8.7265625" style="120"/>
    <col min="12801" max="12801" width="4.26953125" style="120" customWidth="1"/>
    <col min="12802" max="12802" width="49.453125" style="120" customWidth="1"/>
    <col min="12803" max="12803" width="3.54296875" style="120" customWidth="1"/>
    <col min="12804" max="12804" width="13.453125" style="120" customWidth="1"/>
    <col min="12805" max="12805" width="3.54296875" style="120" customWidth="1"/>
    <col min="12806" max="12806" width="13.453125" style="120" customWidth="1"/>
    <col min="12807" max="12807" width="3.54296875" style="120" customWidth="1"/>
    <col min="12808" max="12808" width="13.453125" style="120" customWidth="1"/>
    <col min="12809" max="12809" width="3.54296875" style="120" customWidth="1"/>
    <col min="12810" max="12810" width="13.453125" style="120" customWidth="1"/>
    <col min="12811" max="12811" width="3.54296875" style="120" customWidth="1"/>
    <col min="12812" max="12812" width="13.453125" style="120" customWidth="1"/>
    <col min="12813" max="12813" width="8.7265625" style="120"/>
    <col min="12814" max="12815" width="7.26953125" style="120" customWidth="1"/>
    <col min="12816" max="13056" width="8.7265625" style="120"/>
    <col min="13057" max="13057" width="4.26953125" style="120" customWidth="1"/>
    <col min="13058" max="13058" width="49.453125" style="120" customWidth="1"/>
    <col min="13059" max="13059" width="3.54296875" style="120" customWidth="1"/>
    <col min="13060" max="13060" width="13.453125" style="120" customWidth="1"/>
    <col min="13061" max="13061" width="3.54296875" style="120" customWidth="1"/>
    <col min="13062" max="13062" width="13.453125" style="120" customWidth="1"/>
    <col min="13063" max="13063" width="3.54296875" style="120" customWidth="1"/>
    <col min="13064" max="13064" width="13.453125" style="120" customWidth="1"/>
    <col min="13065" max="13065" width="3.54296875" style="120" customWidth="1"/>
    <col min="13066" max="13066" width="13.453125" style="120" customWidth="1"/>
    <col min="13067" max="13067" width="3.54296875" style="120" customWidth="1"/>
    <col min="13068" max="13068" width="13.453125" style="120" customWidth="1"/>
    <col min="13069" max="13069" width="8.7265625" style="120"/>
    <col min="13070" max="13071" width="7.26953125" style="120" customWidth="1"/>
    <col min="13072" max="13312" width="8.7265625" style="120"/>
    <col min="13313" max="13313" width="4.26953125" style="120" customWidth="1"/>
    <col min="13314" max="13314" width="49.453125" style="120" customWidth="1"/>
    <col min="13315" max="13315" width="3.54296875" style="120" customWidth="1"/>
    <col min="13316" max="13316" width="13.453125" style="120" customWidth="1"/>
    <col min="13317" max="13317" width="3.54296875" style="120" customWidth="1"/>
    <col min="13318" max="13318" width="13.453125" style="120" customWidth="1"/>
    <col min="13319" max="13319" width="3.54296875" style="120" customWidth="1"/>
    <col min="13320" max="13320" width="13.453125" style="120" customWidth="1"/>
    <col min="13321" max="13321" width="3.54296875" style="120" customWidth="1"/>
    <col min="13322" max="13322" width="13.453125" style="120" customWidth="1"/>
    <col min="13323" max="13323" width="3.54296875" style="120" customWidth="1"/>
    <col min="13324" max="13324" width="13.453125" style="120" customWidth="1"/>
    <col min="13325" max="13325" width="8.7265625" style="120"/>
    <col min="13326" max="13327" width="7.26953125" style="120" customWidth="1"/>
    <col min="13328" max="13568" width="8.7265625" style="120"/>
    <col min="13569" max="13569" width="4.26953125" style="120" customWidth="1"/>
    <col min="13570" max="13570" width="49.453125" style="120" customWidth="1"/>
    <col min="13571" max="13571" width="3.54296875" style="120" customWidth="1"/>
    <col min="13572" max="13572" width="13.453125" style="120" customWidth="1"/>
    <col min="13573" max="13573" width="3.54296875" style="120" customWidth="1"/>
    <col min="13574" max="13574" width="13.453125" style="120" customWidth="1"/>
    <col min="13575" max="13575" width="3.54296875" style="120" customWidth="1"/>
    <col min="13576" max="13576" width="13.453125" style="120" customWidth="1"/>
    <col min="13577" max="13577" width="3.54296875" style="120" customWidth="1"/>
    <col min="13578" max="13578" width="13.453125" style="120" customWidth="1"/>
    <col min="13579" max="13579" width="3.54296875" style="120" customWidth="1"/>
    <col min="13580" max="13580" width="13.453125" style="120" customWidth="1"/>
    <col min="13581" max="13581" width="8.7265625" style="120"/>
    <col min="13582" max="13583" width="7.26953125" style="120" customWidth="1"/>
    <col min="13584" max="13824" width="8.7265625" style="120"/>
    <col min="13825" max="13825" width="4.26953125" style="120" customWidth="1"/>
    <col min="13826" max="13826" width="49.453125" style="120" customWidth="1"/>
    <col min="13827" max="13827" width="3.54296875" style="120" customWidth="1"/>
    <col min="13828" max="13828" width="13.453125" style="120" customWidth="1"/>
    <col min="13829" max="13829" width="3.54296875" style="120" customWidth="1"/>
    <col min="13830" max="13830" width="13.453125" style="120" customWidth="1"/>
    <col min="13831" max="13831" width="3.54296875" style="120" customWidth="1"/>
    <col min="13832" max="13832" width="13.453125" style="120" customWidth="1"/>
    <col min="13833" max="13833" width="3.54296875" style="120" customWidth="1"/>
    <col min="13834" max="13834" width="13.453125" style="120" customWidth="1"/>
    <col min="13835" max="13835" width="3.54296875" style="120" customWidth="1"/>
    <col min="13836" max="13836" width="13.453125" style="120" customWidth="1"/>
    <col min="13837" max="13837" width="8.7265625" style="120"/>
    <col min="13838" max="13839" width="7.26953125" style="120" customWidth="1"/>
    <col min="13840" max="14080" width="8.7265625" style="120"/>
    <col min="14081" max="14081" width="4.26953125" style="120" customWidth="1"/>
    <col min="14082" max="14082" width="49.453125" style="120" customWidth="1"/>
    <col min="14083" max="14083" width="3.54296875" style="120" customWidth="1"/>
    <col min="14084" max="14084" width="13.453125" style="120" customWidth="1"/>
    <col min="14085" max="14085" width="3.54296875" style="120" customWidth="1"/>
    <col min="14086" max="14086" width="13.453125" style="120" customWidth="1"/>
    <col min="14087" max="14087" width="3.54296875" style="120" customWidth="1"/>
    <col min="14088" max="14088" width="13.453125" style="120" customWidth="1"/>
    <col min="14089" max="14089" width="3.54296875" style="120" customWidth="1"/>
    <col min="14090" max="14090" width="13.453125" style="120" customWidth="1"/>
    <col min="14091" max="14091" width="3.54296875" style="120" customWidth="1"/>
    <col min="14092" max="14092" width="13.453125" style="120" customWidth="1"/>
    <col min="14093" max="14093" width="8.7265625" style="120"/>
    <col min="14094" max="14095" width="7.26953125" style="120" customWidth="1"/>
    <col min="14096" max="14336" width="8.7265625" style="120"/>
    <col min="14337" max="14337" width="4.26953125" style="120" customWidth="1"/>
    <col min="14338" max="14338" width="49.453125" style="120" customWidth="1"/>
    <col min="14339" max="14339" width="3.54296875" style="120" customWidth="1"/>
    <col min="14340" max="14340" width="13.453125" style="120" customWidth="1"/>
    <col min="14341" max="14341" width="3.54296875" style="120" customWidth="1"/>
    <col min="14342" max="14342" width="13.453125" style="120" customWidth="1"/>
    <col min="14343" max="14343" width="3.54296875" style="120" customWidth="1"/>
    <col min="14344" max="14344" width="13.453125" style="120" customWidth="1"/>
    <col min="14345" max="14345" width="3.54296875" style="120" customWidth="1"/>
    <col min="14346" max="14346" width="13.453125" style="120" customWidth="1"/>
    <col min="14347" max="14347" width="3.54296875" style="120" customWidth="1"/>
    <col min="14348" max="14348" width="13.453125" style="120" customWidth="1"/>
    <col min="14349" max="14349" width="8.7265625" style="120"/>
    <col min="14350" max="14351" width="7.26953125" style="120" customWidth="1"/>
    <col min="14352" max="14592" width="8.7265625" style="120"/>
    <col min="14593" max="14593" width="4.26953125" style="120" customWidth="1"/>
    <col min="14594" max="14594" width="49.453125" style="120" customWidth="1"/>
    <col min="14595" max="14595" width="3.54296875" style="120" customWidth="1"/>
    <col min="14596" max="14596" width="13.453125" style="120" customWidth="1"/>
    <col min="14597" max="14597" width="3.54296875" style="120" customWidth="1"/>
    <col min="14598" max="14598" width="13.453125" style="120" customWidth="1"/>
    <col min="14599" max="14599" width="3.54296875" style="120" customWidth="1"/>
    <col min="14600" max="14600" width="13.453125" style="120" customWidth="1"/>
    <col min="14601" max="14601" width="3.54296875" style="120" customWidth="1"/>
    <col min="14602" max="14602" width="13.453125" style="120" customWidth="1"/>
    <col min="14603" max="14603" width="3.54296875" style="120" customWidth="1"/>
    <col min="14604" max="14604" width="13.453125" style="120" customWidth="1"/>
    <col min="14605" max="14605" width="8.7265625" style="120"/>
    <col min="14606" max="14607" width="7.26953125" style="120" customWidth="1"/>
    <col min="14608" max="14848" width="8.7265625" style="120"/>
    <col min="14849" max="14849" width="4.26953125" style="120" customWidth="1"/>
    <col min="14850" max="14850" width="49.453125" style="120" customWidth="1"/>
    <col min="14851" max="14851" width="3.54296875" style="120" customWidth="1"/>
    <col min="14852" max="14852" width="13.453125" style="120" customWidth="1"/>
    <col min="14853" max="14853" width="3.54296875" style="120" customWidth="1"/>
    <col min="14854" max="14854" width="13.453125" style="120" customWidth="1"/>
    <col min="14855" max="14855" width="3.54296875" style="120" customWidth="1"/>
    <col min="14856" max="14856" width="13.453125" style="120" customWidth="1"/>
    <col min="14857" max="14857" width="3.54296875" style="120" customWidth="1"/>
    <col min="14858" max="14858" width="13.453125" style="120" customWidth="1"/>
    <col min="14859" max="14859" width="3.54296875" style="120" customWidth="1"/>
    <col min="14860" max="14860" width="13.453125" style="120" customWidth="1"/>
    <col min="14861" max="14861" width="8.7265625" style="120"/>
    <col min="14862" max="14863" width="7.26953125" style="120" customWidth="1"/>
    <col min="14864" max="15104" width="8.7265625" style="120"/>
    <col min="15105" max="15105" width="4.26953125" style="120" customWidth="1"/>
    <col min="15106" max="15106" width="49.453125" style="120" customWidth="1"/>
    <col min="15107" max="15107" width="3.54296875" style="120" customWidth="1"/>
    <col min="15108" max="15108" width="13.453125" style="120" customWidth="1"/>
    <col min="15109" max="15109" width="3.54296875" style="120" customWidth="1"/>
    <col min="15110" max="15110" width="13.453125" style="120" customWidth="1"/>
    <col min="15111" max="15111" width="3.54296875" style="120" customWidth="1"/>
    <col min="15112" max="15112" width="13.453125" style="120" customWidth="1"/>
    <col min="15113" max="15113" width="3.54296875" style="120" customWidth="1"/>
    <col min="15114" max="15114" width="13.453125" style="120" customWidth="1"/>
    <col min="15115" max="15115" width="3.54296875" style="120" customWidth="1"/>
    <col min="15116" max="15116" width="13.453125" style="120" customWidth="1"/>
    <col min="15117" max="15117" width="8.7265625" style="120"/>
    <col min="15118" max="15119" width="7.26953125" style="120" customWidth="1"/>
    <col min="15120" max="15360" width="8.7265625" style="120"/>
    <col min="15361" max="15361" width="4.26953125" style="120" customWidth="1"/>
    <col min="15362" max="15362" width="49.453125" style="120" customWidth="1"/>
    <col min="15363" max="15363" width="3.54296875" style="120" customWidth="1"/>
    <col min="15364" max="15364" width="13.453125" style="120" customWidth="1"/>
    <col min="15365" max="15365" width="3.54296875" style="120" customWidth="1"/>
    <col min="15366" max="15366" width="13.453125" style="120" customWidth="1"/>
    <col min="15367" max="15367" width="3.54296875" style="120" customWidth="1"/>
    <col min="15368" max="15368" width="13.453125" style="120" customWidth="1"/>
    <col min="15369" max="15369" width="3.54296875" style="120" customWidth="1"/>
    <col min="15370" max="15370" width="13.453125" style="120" customWidth="1"/>
    <col min="15371" max="15371" width="3.54296875" style="120" customWidth="1"/>
    <col min="15372" max="15372" width="13.453125" style="120" customWidth="1"/>
    <col min="15373" max="15373" width="8.7265625" style="120"/>
    <col min="15374" max="15375" width="7.26953125" style="120" customWidth="1"/>
    <col min="15376" max="15616" width="8.7265625" style="120"/>
    <col min="15617" max="15617" width="4.26953125" style="120" customWidth="1"/>
    <col min="15618" max="15618" width="49.453125" style="120" customWidth="1"/>
    <col min="15619" max="15619" width="3.54296875" style="120" customWidth="1"/>
    <col min="15620" max="15620" width="13.453125" style="120" customWidth="1"/>
    <col min="15621" max="15621" width="3.54296875" style="120" customWidth="1"/>
    <col min="15622" max="15622" width="13.453125" style="120" customWidth="1"/>
    <col min="15623" max="15623" width="3.54296875" style="120" customWidth="1"/>
    <col min="15624" max="15624" width="13.453125" style="120" customWidth="1"/>
    <col min="15625" max="15625" width="3.54296875" style="120" customWidth="1"/>
    <col min="15626" max="15626" width="13.453125" style="120" customWidth="1"/>
    <col min="15627" max="15627" width="3.54296875" style="120" customWidth="1"/>
    <col min="15628" max="15628" width="13.453125" style="120" customWidth="1"/>
    <col min="15629" max="15629" width="8.7265625" style="120"/>
    <col min="15630" max="15631" width="7.26953125" style="120" customWidth="1"/>
    <col min="15632" max="15872" width="8.7265625" style="120"/>
    <col min="15873" max="15873" width="4.26953125" style="120" customWidth="1"/>
    <col min="15874" max="15874" width="49.453125" style="120" customWidth="1"/>
    <col min="15875" max="15875" width="3.54296875" style="120" customWidth="1"/>
    <col min="15876" max="15876" width="13.453125" style="120" customWidth="1"/>
    <col min="15877" max="15877" width="3.54296875" style="120" customWidth="1"/>
    <col min="15878" max="15878" width="13.453125" style="120" customWidth="1"/>
    <col min="15879" max="15879" width="3.54296875" style="120" customWidth="1"/>
    <col min="15880" max="15880" width="13.453125" style="120" customWidth="1"/>
    <col min="15881" max="15881" width="3.54296875" style="120" customWidth="1"/>
    <col min="15882" max="15882" width="13.453125" style="120" customWidth="1"/>
    <col min="15883" max="15883" width="3.54296875" style="120" customWidth="1"/>
    <col min="15884" max="15884" width="13.453125" style="120" customWidth="1"/>
    <col min="15885" max="15885" width="8.7265625" style="120"/>
    <col min="15886" max="15887" width="7.26953125" style="120" customWidth="1"/>
    <col min="15888" max="16128" width="8.7265625" style="120"/>
    <col min="16129" max="16129" width="4.26953125" style="120" customWidth="1"/>
    <col min="16130" max="16130" width="49.453125" style="120" customWidth="1"/>
    <col min="16131" max="16131" width="3.54296875" style="120" customWidth="1"/>
    <col min="16132" max="16132" width="13.453125" style="120" customWidth="1"/>
    <col min="16133" max="16133" width="3.54296875" style="120" customWidth="1"/>
    <col min="16134" max="16134" width="13.453125" style="120" customWidth="1"/>
    <col min="16135" max="16135" width="3.54296875" style="120" customWidth="1"/>
    <col min="16136" max="16136" width="13.453125" style="120" customWidth="1"/>
    <col min="16137" max="16137" width="3.54296875" style="120" customWidth="1"/>
    <col min="16138" max="16138" width="13.453125" style="120" customWidth="1"/>
    <col min="16139" max="16139" width="3.54296875" style="120" customWidth="1"/>
    <col min="16140" max="16140" width="13.453125" style="120" customWidth="1"/>
    <col min="16141" max="16141" width="8.7265625" style="120"/>
    <col min="16142" max="16143" width="7.26953125" style="120" customWidth="1"/>
    <col min="16144" max="16384" width="8.7265625" style="120"/>
  </cols>
  <sheetData>
    <row r="1" spans="1:12" ht="14.5" x14ac:dyDescent="0.35">
      <c r="A1" s="208" t="s">
        <v>0</v>
      </c>
    </row>
    <row r="2" spans="1:12" ht="14.5" x14ac:dyDescent="0.35">
      <c r="A2" s="208" t="s">
        <v>79</v>
      </c>
    </row>
    <row r="4" spans="1:12" ht="14.5" x14ac:dyDescent="0.35">
      <c r="B4" s="192"/>
      <c r="C4" s="192"/>
      <c r="D4" s="352">
        <v>2022</v>
      </c>
      <c r="E4" s="352"/>
      <c r="F4" s="352"/>
      <c r="G4" s="352"/>
      <c r="H4" s="352"/>
      <c r="I4" s="352"/>
      <c r="J4" s="352"/>
      <c r="K4" s="352"/>
      <c r="L4" s="352"/>
    </row>
    <row r="5" spans="1:12" ht="14.5" x14ac:dyDescent="0.35">
      <c r="B5" s="192" t="s">
        <v>80</v>
      </c>
      <c r="C5" s="192"/>
      <c r="D5" s="211" t="s">
        <v>36</v>
      </c>
      <c r="E5" s="192"/>
      <c r="F5" s="211" t="s">
        <v>37</v>
      </c>
      <c r="G5" s="192"/>
      <c r="H5" s="211" t="s">
        <v>69</v>
      </c>
      <c r="I5" s="192"/>
      <c r="J5" s="211" t="s">
        <v>70</v>
      </c>
      <c r="K5" s="192"/>
      <c r="L5" s="211" t="s">
        <v>71</v>
      </c>
    </row>
    <row r="6" spans="1:12" ht="14.5" x14ac:dyDescent="0.35">
      <c r="B6" s="120" t="s">
        <v>195</v>
      </c>
      <c r="C6" s="212"/>
      <c r="D6" s="214">
        <v>4571</v>
      </c>
      <c r="E6" s="212"/>
      <c r="F6" s="214">
        <v>4262</v>
      </c>
      <c r="G6" s="212"/>
      <c r="H6" s="214">
        <v>4310</v>
      </c>
      <c r="I6" s="212"/>
      <c r="J6" s="214">
        <v>3227</v>
      </c>
      <c r="L6" s="214">
        <v>16370</v>
      </c>
    </row>
    <row r="7" spans="1:12" ht="14.5" x14ac:dyDescent="0.35">
      <c r="D7" s="217"/>
      <c r="F7" s="217"/>
      <c r="H7" s="217"/>
      <c r="J7" s="217"/>
      <c r="L7" s="217"/>
    </row>
    <row r="8" spans="1:12" ht="14.5" x14ac:dyDescent="0.35">
      <c r="B8" s="218" t="s">
        <v>84</v>
      </c>
      <c r="D8" s="217"/>
      <c r="F8" s="217"/>
      <c r="H8" s="217"/>
      <c r="J8" s="217"/>
      <c r="L8" s="217"/>
    </row>
    <row r="9" spans="1:12" ht="14.5" x14ac:dyDescent="0.35">
      <c r="B9" s="120" t="s">
        <v>85</v>
      </c>
      <c r="C9" s="219"/>
      <c r="D9" s="219">
        <v>1014</v>
      </c>
      <c r="E9" s="219"/>
      <c r="F9" s="219">
        <v>995</v>
      </c>
      <c r="G9" s="219"/>
      <c r="H9" s="219">
        <v>958</v>
      </c>
      <c r="I9" s="219"/>
      <c r="J9" s="219">
        <v>977</v>
      </c>
      <c r="L9" s="219">
        <v>3944</v>
      </c>
    </row>
    <row r="10" spans="1:12" ht="14.5" x14ac:dyDescent="0.35">
      <c r="A10" s="220"/>
      <c r="B10" s="120" t="s">
        <v>86</v>
      </c>
      <c r="C10" s="219"/>
      <c r="D10" s="219">
        <v>0</v>
      </c>
      <c r="E10" s="219"/>
      <c r="F10" s="219">
        <v>385</v>
      </c>
      <c r="G10" s="219"/>
      <c r="H10" s="219">
        <v>219</v>
      </c>
      <c r="I10" s="219"/>
      <c r="J10" s="219">
        <v>262</v>
      </c>
      <c r="L10" s="219">
        <v>866</v>
      </c>
    </row>
    <row r="11" spans="1:12" ht="14.5" x14ac:dyDescent="0.35">
      <c r="B11" s="120" t="s">
        <v>197</v>
      </c>
      <c r="C11" s="219"/>
      <c r="D11" s="219">
        <v>610</v>
      </c>
      <c r="E11" s="219"/>
      <c r="F11" s="219">
        <v>0</v>
      </c>
      <c r="G11" s="219"/>
      <c r="H11" s="219">
        <v>0</v>
      </c>
      <c r="I11" s="219"/>
      <c r="J11" s="219">
        <v>173</v>
      </c>
      <c r="L11" s="219">
        <v>783</v>
      </c>
    </row>
    <row r="12" spans="1:12" ht="14.5" x14ac:dyDescent="0.35">
      <c r="B12" s="120" t="s">
        <v>87</v>
      </c>
      <c r="C12" s="219"/>
      <c r="D12" s="219">
        <v>58</v>
      </c>
      <c r="E12" s="219"/>
      <c r="F12" s="219">
        <v>103</v>
      </c>
      <c r="G12" s="219"/>
      <c r="H12" s="219">
        <v>92</v>
      </c>
      <c r="I12" s="219"/>
      <c r="J12" s="219">
        <v>119</v>
      </c>
      <c r="L12" s="219">
        <v>372</v>
      </c>
    </row>
    <row r="13" spans="1:12" ht="14.5" x14ac:dyDescent="0.35">
      <c r="B13" s="120" t="s">
        <v>88</v>
      </c>
      <c r="C13" s="219"/>
      <c r="D13" s="219">
        <v>0</v>
      </c>
      <c r="E13" s="219"/>
      <c r="F13" s="219">
        <v>0</v>
      </c>
      <c r="G13" s="219"/>
      <c r="H13" s="219">
        <v>0</v>
      </c>
      <c r="I13" s="219"/>
      <c r="J13" s="219">
        <v>196</v>
      </c>
      <c r="L13" s="219">
        <v>196</v>
      </c>
    </row>
    <row r="14" spans="1:12" ht="15" customHeight="1" x14ac:dyDescent="0.35">
      <c r="B14" s="120" t="s">
        <v>89</v>
      </c>
      <c r="C14" s="219"/>
      <c r="D14" s="219">
        <v>411</v>
      </c>
      <c r="E14" s="219"/>
      <c r="F14" s="219">
        <v>109</v>
      </c>
      <c r="G14" s="219"/>
      <c r="H14" s="219">
        <v>164</v>
      </c>
      <c r="I14" s="219"/>
      <c r="J14" s="219">
        <v>6</v>
      </c>
      <c r="L14" s="219">
        <v>690</v>
      </c>
    </row>
    <row r="15" spans="1:12" ht="15" customHeight="1" x14ac:dyDescent="0.35">
      <c r="B15" s="120" t="s">
        <v>90</v>
      </c>
      <c r="C15" s="219"/>
      <c r="D15" s="219">
        <v>60</v>
      </c>
      <c r="E15" s="219"/>
      <c r="F15" s="219">
        <v>70</v>
      </c>
      <c r="G15" s="219"/>
      <c r="H15" s="219">
        <v>78</v>
      </c>
      <c r="I15" s="219"/>
      <c r="J15" s="219">
        <v>88</v>
      </c>
      <c r="L15" s="219">
        <v>296</v>
      </c>
    </row>
    <row r="16" spans="1:12" ht="15" customHeight="1" x14ac:dyDescent="0.35">
      <c r="B16" s="120" t="s">
        <v>91</v>
      </c>
      <c r="C16" s="219"/>
      <c r="D16" s="219">
        <v>0</v>
      </c>
      <c r="E16" s="219"/>
      <c r="F16" s="219">
        <v>276</v>
      </c>
      <c r="G16" s="219"/>
      <c r="H16" s="219">
        <v>377</v>
      </c>
      <c r="I16" s="219"/>
      <c r="J16" s="219">
        <v>821</v>
      </c>
      <c r="L16" s="219">
        <v>1474</v>
      </c>
    </row>
    <row r="17" spans="2:12" ht="15" hidden="1" customHeight="1" x14ac:dyDescent="0.35">
      <c r="B17" s="120" t="s">
        <v>92</v>
      </c>
      <c r="C17" s="219"/>
      <c r="D17" s="219">
        <v>0</v>
      </c>
      <c r="E17" s="219"/>
      <c r="F17" s="219">
        <v>0</v>
      </c>
      <c r="G17" s="219"/>
      <c r="H17" s="219">
        <v>0</v>
      </c>
      <c r="I17" s="219"/>
      <c r="J17" s="219">
        <v>0</v>
      </c>
      <c r="L17" s="219">
        <v>0</v>
      </c>
    </row>
    <row r="18" spans="2:12" ht="14.5" x14ac:dyDescent="0.35">
      <c r="B18" s="120" t="s">
        <v>93</v>
      </c>
      <c r="C18" s="219"/>
      <c r="D18" s="219">
        <v>-7</v>
      </c>
      <c r="E18" s="219"/>
      <c r="F18" s="219">
        <v>0</v>
      </c>
      <c r="G18" s="219"/>
      <c r="H18" s="219">
        <v>0</v>
      </c>
      <c r="I18" s="219"/>
      <c r="J18" s="219">
        <v>0</v>
      </c>
      <c r="L18" s="219">
        <v>-7</v>
      </c>
    </row>
    <row r="19" spans="2:12" x14ac:dyDescent="0.2">
      <c r="D19" s="215"/>
      <c r="F19" s="215"/>
      <c r="H19" s="215"/>
      <c r="J19" s="215"/>
      <c r="L19" s="215"/>
    </row>
    <row r="20" spans="2:12" ht="14.5" x14ac:dyDescent="0.35">
      <c r="B20" s="218" t="s">
        <v>94</v>
      </c>
      <c r="D20" s="215"/>
      <c r="F20" s="215"/>
      <c r="H20" s="215"/>
      <c r="J20" s="215"/>
      <c r="L20" s="215"/>
    </row>
    <row r="21" spans="2:12" ht="14.5" x14ac:dyDescent="0.35">
      <c r="B21" s="120" t="s">
        <v>95</v>
      </c>
      <c r="D21" s="219">
        <v>-346</v>
      </c>
      <c r="F21" s="219">
        <v>-242</v>
      </c>
      <c r="H21" s="219">
        <v>-312</v>
      </c>
      <c r="J21" s="219">
        <v>-394</v>
      </c>
      <c r="L21" s="219">
        <v>-1294</v>
      </c>
    </row>
    <row r="22" spans="2:12" ht="14.5" x14ac:dyDescent="0.35">
      <c r="B22" s="120" t="s">
        <v>96</v>
      </c>
      <c r="D22" s="219">
        <v>96</v>
      </c>
      <c r="F22" s="219">
        <v>2</v>
      </c>
      <c r="H22" s="219">
        <v>-36</v>
      </c>
      <c r="J22" s="219">
        <v>4</v>
      </c>
      <c r="L22" s="219">
        <v>66</v>
      </c>
    </row>
    <row r="23" spans="2:12" ht="14.5" x14ac:dyDescent="0.35">
      <c r="B23" s="120" t="s">
        <v>97</v>
      </c>
      <c r="D23" s="221">
        <v>-79</v>
      </c>
      <c r="F23" s="221">
        <v>78</v>
      </c>
      <c r="H23" s="221">
        <v>88</v>
      </c>
      <c r="J23" s="221">
        <v>-47</v>
      </c>
      <c r="L23" s="221">
        <v>40</v>
      </c>
    </row>
    <row r="24" spans="2:12" ht="14.5" x14ac:dyDescent="0.35">
      <c r="B24" s="120" t="s">
        <v>98</v>
      </c>
      <c r="C24" s="222"/>
      <c r="D24" s="222">
        <v>6388</v>
      </c>
      <c r="E24" s="222"/>
      <c r="F24" s="222">
        <v>6038</v>
      </c>
      <c r="G24" s="222"/>
      <c r="H24" s="222">
        <v>5938</v>
      </c>
      <c r="I24" s="222"/>
      <c r="J24" s="222">
        <v>5432</v>
      </c>
      <c r="L24" s="222">
        <v>23796</v>
      </c>
    </row>
    <row r="25" spans="2:12" ht="14.5" x14ac:dyDescent="0.35">
      <c r="B25" s="120" t="s">
        <v>58</v>
      </c>
      <c r="C25" s="223"/>
      <c r="D25" s="223">
        <v>2666.5</v>
      </c>
      <c r="E25" s="223"/>
      <c r="F25" s="223">
        <v>2667.9</v>
      </c>
      <c r="G25" s="223"/>
      <c r="H25" s="223">
        <v>2661.3</v>
      </c>
      <c r="I25" s="223"/>
      <c r="J25" s="223">
        <v>2650.1</v>
      </c>
      <c r="L25" s="223">
        <v>2663.9</v>
      </c>
    </row>
    <row r="26" spans="2:12" ht="14.5" x14ac:dyDescent="0.35">
      <c r="B26" s="120" t="s">
        <v>99</v>
      </c>
      <c r="D26" s="224">
        <v>2.3956497281080069</v>
      </c>
      <c r="F26" s="224">
        <v>2.2632032684883239</v>
      </c>
      <c r="H26" s="224">
        <v>2.2312403712471349</v>
      </c>
      <c r="J26" s="224">
        <v>2.0497339723029322</v>
      </c>
      <c r="L26" s="224">
        <v>8.9327677465370314</v>
      </c>
    </row>
    <row r="27" spans="2:12" ht="14.5" hidden="1" customHeight="1" x14ac:dyDescent="0.35">
      <c r="B27" s="226" t="s">
        <v>100</v>
      </c>
      <c r="C27" s="226"/>
      <c r="D27" s="227">
        <v>10.7</v>
      </c>
      <c r="E27" s="226"/>
      <c r="F27" s="227">
        <v>10.7</v>
      </c>
      <c r="G27" s="226"/>
      <c r="H27" s="227">
        <v>10.7</v>
      </c>
      <c r="I27" s="226"/>
      <c r="J27" s="227">
        <v>10.7</v>
      </c>
      <c r="K27" s="226"/>
      <c r="L27" s="227">
        <v>10.7</v>
      </c>
    </row>
    <row r="28" spans="2:12" ht="10" hidden="1" customHeight="1" x14ac:dyDescent="0.2">
      <c r="B28" s="120" t="s">
        <v>101</v>
      </c>
    </row>
    <row r="29" spans="2:12" ht="10" hidden="1" customHeight="1" x14ac:dyDescent="0.2">
      <c r="B29" s="120" t="s">
        <v>102</v>
      </c>
    </row>
    <row r="30" spans="2:12" ht="10" hidden="1" customHeight="1" x14ac:dyDescent="0.2">
      <c r="B30" s="120" t="s">
        <v>103</v>
      </c>
    </row>
    <row r="32" spans="2:12" ht="14.5" hidden="1" customHeight="1" x14ac:dyDescent="0.35">
      <c r="B32" s="208" t="s">
        <v>104</v>
      </c>
    </row>
    <row r="33" spans="1:11" ht="15" hidden="1" customHeight="1" x14ac:dyDescent="0.2">
      <c r="A33" s="120">
        <v>1</v>
      </c>
      <c r="B33" s="231" t="s">
        <v>105</v>
      </c>
      <c r="K33" s="231"/>
    </row>
    <row r="34" spans="1:11" ht="10" hidden="1" customHeight="1" x14ac:dyDescent="0.2">
      <c r="B34" s="231"/>
      <c r="K34" s="231"/>
    </row>
    <row r="35" spans="1:11" ht="10" hidden="1" customHeight="1" x14ac:dyDescent="0.2">
      <c r="B35" s="231"/>
      <c r="K35" s="231"/>
    </row>
    <row r="36" spans="1:11" ht="9.75" hidden="1" customHeight="1" x14ac:dyDescent="0.2">
      <c r="B36" s="231"/>
      <c r="K36" s="231"/>
    </row>
    <row r="37" spans="1:11" ht="15" hidden="1" customHeight="1" x14ac:dyDescent="0.2">
      <c r="A37" s="120">
        <v>2</v>
      </c>
      <c r="B37" s="231" t="s">
        <v>106</v>
      </c>
      <c r="K37" s="231"/>
    </row>
    <row r="38" spans="1:11" ht="10" hidden="1" customHeight="1" x14ac:dyDescent="0.2">
      <c r="B38" s="231"/>
      <c r="K38" s="231"/>
    </row>
    <row r="39" spans="1:11" ht="72.650000000000006" hidden="1" customHeight="1" x14ac:dyDescent="0.2">
      <c r="B39" s="231"/>
      <c r="K39" s="231"/>
    </row>
    <row r="40" spans="1:11" ht="14.5" hidden="1" customHeight="1" x14ac:dyDescent="0.2">
      <c r="B40" s="231"/>
      <c r="K40" s="231"/>
    </row>
    <row r="41" spans="1:11" ht="3.25" hidden="1" customHeight="1" x14ac:dyDescent="0.2">
      <c r="B41" s="232"/>
      <c r="K41" s="232"/>
    </row>
    <row r="42" spans="1:11" ht="15" hidden="1" customHeight="1" x14ac:dyDescent="0.2">
      <c r="A42" s="120">
        <v>3</v>
      </c>
      <c r="B42" s="231" t="s">
        <v>107</v>
      </c>
      <c r="K42" s="231"/>
    </row>
    <row r="43" spans="1:11" ht="10" hidden="1" customHeight="1" x14ac:dyDescent="0.2">
      <c r="B43" s="231"/>
      <c r="K43" s="231"/>
    </row>
    <row r="44" spans="1:11" ht="10" hidden="1" customHeight="1" x14ac:dyDescent="0.2">
      <c r="B44" s="231"/>
      <c r="K44" s="231"/>
    </row>
    <row r="45" spans="1:11" ht="10" hidden="1" customHeight="1" x14ac:dyDescent="0.2">
      <c r="B45" s="231"/>
      <c r="K45" s="231"/>
    </row>
    <row r="46" spans="1:11" ht="4.75" hidden="1" customHeight="1" x14ac:dyDescent="0.2">
      <c r="B46" s="233"/>
      <c r="K46" s="233"/>
    </row>
    <row r="47" spans="1:11" ht="15" hidden="1" customHeight="1" x14ac:dyDescent="0.35">
      <c r="A47" s="120">
        <v>4</v>
      </c>
      <c r="B47" s="234" t="s">
        <v>108</v>
      </c>
      <c r="K47" s="234"/>
    </row>
    <row r="48" spans="1:11" ht="10" hidden="1" customHeight="1" x14ac:dyDescent="0.35">
      <c r="B48" s="234"/>
      <c r="K48" s="234"/>
    </row>
    <row r="49" spans="2:11" ht="10" hidden="1" customHeight="1" x14ac:dyDescent="0.2"/>
    <row r="52" spans="2:11" ht="10" hidden="1" customHeight="1" x14ac:dyDescent="0.2">
      <c r="D52" s="120">
        <v>6387</v>
      </c>
      <c r="F52" s="120">
        <v>6034</v>
      </c>
      <c r="H52" s="120">
        <v>5942</v>
      </c>
      <c r="J52" s="225">
        <v>5433.2307582311514</v>
      </c>
    </row>
    <row r="53" spans="2:11" ht="10" hidden="1" customHeight="1" x14ac:dyDescent="0.2"/>
    <row r="54" spans="2:11" ht="14.5" hidden="1" customHeight="1" x14ac:dyDescent="0.35">
      <c r="B54" s="235" t="s">
        <v>109</v>
      </c>
      <c r="K54" s="236"/>
    </row>
    <row r="55" spans="2:11" ht="10" hidden="1" customHeight="1" x14ac:dyDescent="0.2">
      <c r="B55" s="236" t="s">
        <v>110</v>
      </c>
      <c r="K55" s="236"/>
    </row>
    <row r="56" spans="2:11" ht="10" hidden="1" customHeight="1" x14ac:dyDescent="0.2">
      <c r="B56" s="236" t="s">
        <v>111</v>
      </c>
      <c r="K56" s="236"/>
    </row>
    <row r="57" spans="2:11" ht="10" hidden="1" customHeight="1" x14ac:dyDescent="0.2">
      <c r="B57" s="236" t="s">
        <v>112</v>
      </c>
      <c r="K57" s="236"/>
    </row>
    <row r="58" spans="2:11" ht="10" hidden="1" customHeight="1" x14ac:dyDescent="0.2">
      <c r="B58" s="236" t="s">
        <v>113</v>
      </c>
      <c r="K58" s="236"/>
    </row>
    <row r="59" spans="2:11" ht="10" hidden="1" customHeight="1" x14ac:dyDescent="0.2">
      <c r="B59" s="236" t="s">
        <v>114</v>
      </c>
      <c r="K59" s="236"/>
    </row>
    <row r="60" spans="2:11" ht="10" hidden="1" customHeight="1" x14ac:dyDescent="0.2">
      <c r="B60" s="236" t="s">
        <v>115</v>
      </c>
      <c r="K60" s="236"/>
    </row>
    <row r="61" spans="2:11" ht="10" hidden="1" customHeight="1" x14ac:dyDescent="0.2">
      <c r="B61" s="236" t="s">
        <v>116</v>
      </c>
      <c r="K61" s="236"/>
    </row>
    <row r="62" spans="2:11" ht="10" hidden="1" customHeight="1" x14ac:dyDescent="0.2">
      <c r="B62" s="236"/>
      <c r="K62" s="236"/>
    </row>
    <row r="63" spans="2:11" ht="10" hidden="1" customHeight="1" x14ac:dyDescent="0.2"/>
    <row r="64" spans="2:11" ht="10" hidden="1" customHeight="1" x14ac:dyDescent="0.2">
      <c r="D64" s="212">
        <v>-1</v>
      </c>
      <c r="F64" s="212">
        <v>-4</v>
      </c>
      <c r="H64" s="212">
        <v>4</v>
      </c>
      <c r="J64" s="212">
        <v>1.2307582311514125</v>
      </c>
    </row>
    <row r="65" ht="10" hidden="1" customHeight="1" x14ac:dyDescent="0.2"/>
  </sheetData>
  <sheetProtection algorithmName="SHA-512" hashValue="65I2Tnax5/q186A41HexGLpHR6CNZBMIrb5jjS2mzAAR9dYWmU7uZY9vNU/kWAcKQty4ybyyhntnhZ2JKSHkyA==" saltValue="x3kK9QQPY1WtPQzSXiOk9w==" spinCount="100000" sheet="1" objects="1" scenarios="1"/>
  <mergeCells count="1">
    <mergeCell ref="D4:L4"/>
  </mergeCells>
  <pageMargins left="0.7" right="0.7" top="0.75" bottom="0.75" header="0.3" footer="0.3"/>
  <pageSetup scale="8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552C-B2B1-437A-A39E-DAB12E8009B6}">
  <sheetPr>
    <pageSetUpPr fitToPage="1"/>
  </sheetPr>
  <dimension ref="A1:X101"/>
  <sheetViews>
    <sheetView showGridLines="0" zoomScale="85" zoomScaleNormal="85" zoomScaleSheetLayoutView="85" workbookViewId="0">
      <selection activeCell="B5" sqref="P5"/>
    </sheetView>
  </sheetViews>
  <sheetFormatPr defaultColWidth="8.36328125" defaultRowHeight="15.5" outlineLevelCol="1" x14ac:dyDescent="0.35"/>
  <cols>
    <col min="1" max="1" width="8.26953125" style="1" customWidth="1"/>
    <col min="2" max="2" width="84.54296875" style="242" customWidth="1"/>
    <col min="3" max="3" width="3.6328125" style="243" hidden="1" customWidth="1" outlineLevel="1"/>
    <col min="4" max="6" width="12.453125" style="243" hidden="1" customWidth="1" outlineLevel="1"/>
    <col min="7" max="9" width="12.36328125" style="242" hidden="1" customWidth="1" outlineLevel="1"/>
    <col min="10" max="10" width="20.90625" style="242" customWidth="1" collapsed="1"/>
    <col min="11" max="11" width="20.90625" style="242" customWidth="1"/>
    <col min="12" max="12" width="18.90625" style="242" customWidth="1"/>
    <col min="13" max="16384" width="8.36328125" style="1"/>
  </cols>
  <sheetData>
    <row r="1" spans="1:12" ht="22.5" customHeight="1" x14ac:dyDescent="0.65">
      <c r="A1" s="286"/>
      <c r="B1" s="285" t="s">
        <v>0</v>
      </c>
    </row>
    <row r="2" spans="1:12" ht="18" customHeight="1" x14ac:dyDescent="0.65">
      <c r="A2" s="286"/>
      <c r="B2" s="285" t="s">
        <v>129</v>
      </c>
    </row>
    <row r="3" spans="1:12" ht="14.25" customHeight="1" x14ac:dyDescent="0.35">
      <c r="J3" s="251"/>
      <c r="K3" s="251"/>
      <c r="L3" s="251"/>
    </row>
    <row r="4" spans="1:12" ht="18" customHeight="1" x14ac:dyDescent="0.35">
      <c r="B4" s="356" t="s">
        <v>128</v>
      </c>
      <c r="C4" s="356"/>
      <c r="D4" s="356"/>
      <c r="E4" s="356"/>
      <c r="F4" s="356"/>
      <c r="G4" s="356"/>
      <c r="H4" s="356"/>
      <c r="I4" s="356"/>
      <c r="J4" s="356"/>
      <c r="K4" s="356"/>
      <c r="L4" s="356"/>
    </row>
    <row r="5" spans="1:12" ht="14.25" customHeight="1" x14ac:dyDescent="0.35">
      <c r="B5" s="357" t="s">
        <v>127</v>
      </c>
      <c r="C5" s="357"/>
      <c r="D5" s="357"/>
      <c r="E5" s="357"/>
      <c r="F5" s="357"/>
      <c r="G5" s="357"/>
      <c r="H5" s="357"/>
      <c r="I5" s="357"/>
      <c r="J5" s="357"/>
      <c r="K5" s="357"/>
      <c r="L5" s="357"/>
    </row>
    <row r="6" spans="1:12" ht="11.25" customHeight="1" x14ac:dyDescent="0.35">
      <c r="B6" s="283"/>
      <c r="C6" s="284"/>
      <c r="D6" s="284"/>
      <c r="E6" s="284"/>
      <c r="F6" s="284"/>
      <c r="G6" s="283"/>
      <c r="H6" s="283"/>
      <c r="I6" s="283"/>
      <c r="J6" s="283"/>
      <c r="K6" s="283"/>
      <c r="L6" s="283"/>
    </row>
    <row r="7" spans="1:12" ht="11.25" customHeight="1" x14ac:dyDescent="0.35">
      <c r="B7" s="358"/>
      <c r="C7" s="358"/>
      <c r="D7" s="358"/>
      <c r="E7" s="358"/>
      <c r="F7" s="358"/>
      <c r="G7" s="358"/>
      <c r="H7" s="358"/>
      <c r="I7" s="358"/>
      <c r="J7" s="358"/>
      <c r="K7" s="1"/>
      <c r="L7" s="1"/>
    </row>
    <row r="8" spans="1:12" ht="14.25" customHeight="1" x14ac:dyDescent="0.35">
      <c r="B8" s="359" t="s">
        <v>126</v>
      </c>
      <c r="C8" s="359"/>
      <c r="D8" s="359"/>
      <c r="E8" s="359"/>
      <c r="F8" s="359"/>
      <c r="G8" s="359"/>
      <c r="H8" s="359"/>
      <c r="I8" s="359"/>
      <c r="J8" s="359"/>
      <c r="K8" s="359"/>
      <c r="L8" s="359"/>
    </row>
    <row r="9" spans="1:12" ht="9.75" customHeight="1" x14ac:dyDescent="0.35">
      <c r="C9" s="282"/>
      <c r="D9" s="281"/>
      <c r="E9" s="281"/>
      <c r="F9" s="281"/>
      <c r="G9" s="280"/>
      <c r="H9" s="280"/>
      <c r="I9" s="280"/>
      <c r="J9" s="280"/>
      <c r="K9" s="280"/>
      <c r="L9" s="280"/>
    </row>
    <row r="10" spans="1:12" ht="14.25" customHeight="1" x14ac:dyDescent="0.35">
      <c r="B10" s="277"/>
      <c r="C10" s="279"/>
      <c r="D10" s="360" t="s">
        <v>125</v>
      </c>
      <c r="E10" s="360"/>
      <c r="F10" s="360"/>
      <c r="G10" s="361" t="s">
        <v>36</v>
      </c>
      <c r="H10" s="361"/>
      <c r="I10" s="361"/>
      <c r="J10" s="361"/>
      <c r="K10" s="278" t="s">
        <v>37</v>
      </c>
      <c r="L10" s="278" t="s">
        <v>4</v>
      </c>
    </row>
    <row r="11" spans="1:12" x14ac:dyDescent="0.35">
      <c r="B11" s="277"/>
      <c r="C11" s="353"/>
      <c r="D11" s="353"/>
      <c r="E11" s="353"/>
      <c r="F11" s="353"/>
      <c r="G11" s="353"/>
      <c r="H11" s="353"/>
      <c r="I11" s="353"/>
      <c r="J11" s="353"/>
      <c r="K11" s="1"/>
      <c r="L11" s="1"/>
    </row>
    <row r="12" spans="1:12" ht="15.65" hidden="1" customHeight="1" x14ac:dyDescent="0.35">
      <c r="B12" s="277"/>
      <c r="C12" s="254"/>
      <c r="D12" s="276" t="e">
        <v>#REF!</v>
      </c>
      <c r="E12" s="276" t="e">
        <v>#REF!</v>
      </c>
      <c r="F12" s="276" t="e">
        <v>#REF!</v>
      </c>
      <c r="G12" s="275" t="e">
        <v>#REF!</v>
      </c>
      <c r="H12" s="275" t="e">
        <v>#REF!</v>
      </c>
      <c r="I12" s="275" t="e">
        <v>#REF!</v>
      </c>
      <c r="J12" s="274" t="e">
        <v>#REF!</v>
      </c>
      <c r="K12" s="274" t="e">
        <v>#REF!</v>
      </c>
      <c r="L12" s="274" t="e">
        <v>#REF!</v>
      </c>
    </row>
    <row r="13" spans="1:12" s="247" customFormat="1" ht="14" x14ac:dyDescent="0.3">
      <c r="A13" s="267"/>
      <c r="B13" s="272" t="s">
        <v>124</v>
      </c>
      <c r="C13" s="258"/>
      <c r="D13" s="271">
        <v>13413.477999999999</v>
      </c>
      <c r="E13" s="271">
        <v>12869.156999999999</v>
      </c>
      <c r="F13" s="271">
        <v>543.32100000000003</v>
      </c>
      <c r="G13" s="271">
        <v>20893.896000000001</v>
      </c>
      <c r="H13" s="271">
        <v>19839.531999999999</v>
      </c>
      <c r="I13" s="271">
        <v>1054.3640000000012</v>
      </c>
      <c r="J13" s="270">
        <v>5.3144600386743054E-2</v>
      </c>
      <c r="K13" s="270">
        <f>6.4480371306387%+0.001</f>
        <v>6.5480371306387009E-2</v>
      </c>
      <c r="L13" s="270">
        <v>5.8861193897495057E-2</v>
      </c>
    </row>
    <row r="14" spans="1:12" s="247" customFormat="1" ht="14.15" customHeight="1" x14ac:dyDescent="0.3">
      <c r="A14" s="267"/>
      <c r="B14" s="255" t="s">
        <v>17</v>
      </c>
      <c r="C14" s="249"/>
      <c r="D14" s="248">
        <v>7023.0510000000004</v>
      </c>
      <c r="E14" s="248">
        <v>6632.4449999999997</v>
      </c>
      <c r="F14" s="248">
        <v>390.60599999999999</v>
      </c>
      <c r="G14" s="248">
        <v>10782.148000000001</v>
      </c>
      <c r="H14" s="248">
        <v>9856.9089999999997</v>
      </c>
      <c r="I14" s="248">
        <v>925.2390000000006</v>
      </c>
      <c r="J14" s="268">
        <v>9.3867053048780361E-2</v>
      </c>
      <c r="K14" s="268">
        <v>0.10903843630617063</v>
      </c>
      <c r="L14" s="268">
        <v>0.1017076759864481</v>
      </c>
    </row>
    <row r="15" spans="1:12" s="247" customFormat="1" ht="14.25" customHeight="1" x14ac:dyDescent="0.3">
      <c r="A15" s="267"/>
      <c r="B15" s="255" t="s">
        <v>23</v>
      </c>
      <c r="C15" s="249"/>
      <c r="D15" s="248">
        <v>6390.4269999999997</v>
      </c>
      <c r="E15" s="248">
        <v>6236.7120000000004</v>
      </c>
      <c r="F15" s="248">
        <v>152.715</v>
      </c>
      <c r="G15" s="248">
        <v>10111.748</v>
      </c>
      <c r="H15" s="248">
        <v>9982.6229999999996</v>
      </c>
      <c r="I15" s="248">
        <v>129.12500000000063</v>
      </c>
      <c r="J15" s="245">
        <v>1.293497710972363E-2</v>
      </c>
      <c r="K15" s="245">
        <v>1.6225480452626548E-2</v>
      </c>
      <c r="L15" s="245">
        <v>1.4536623814707276E-2</v>
      </c>
    </row>
    <row r="16" spans="1:12" s="247" customFormat="1" ht="14.25" customHeight="1" x14ac:dyDescent="0.3">
      <c r="A16" s="253"/>
      <c r="B16" s="263"/>
      <c r="C16" s="273"/>
      <c r="D16" s="262"/>
      <c r="E16" s="262"/>
      <c r="F16" s="262"/>
      <c r="G16" s="254"/>
      <c r="H16" s="254"/>
      <c r="I16" s="254"/>
      <c r="J16" s="264"/>
      <c r="K16" s="264"/>
      <c r="L16" s="264"/>
    </row>
    <row r="17" spans="1:12" s="247" customFormat="1" ht="14" x14ac:dyDescent="0.3">
      <c r="A17" s="267"/>
      <c r="B17" s="250" t="s">
        <v>123</v>
      </c>
      <c r="C17" s="258"/>
      <c r="D17" s="254"/>
      <c r="E17" s="254"/>
      <c r="F17" s="254">
        <v>-385.81251537035098</v>
      </c>
      <c r="G17" s="254"/>
      <c r="H17" s="254"/>
      <c r="I17" s="254">
        <v>-640.10121976638698</v>
      </c>
      <c r="J17" s="264">
        <v>-3.2263927383286406</v>
      </c>
      <c r="K17" s="264">
        <f>-1.05220845660343+0.1</f>
        <v>-0.95220845660343001</v>
      </c>
      <c r="L17" s="264">
        <v>-2.1290882017818191</v>
      </c>
    </row>
    <row r="18" spans="1:12" s="247" customFormat="1" ht="14.25" customHeight="1" x14ac:dyDescent="0.3">
      <c r="A18" s="267"/>
      <c r="B18" s="255" t="s">
        <v>17</v>
      </c>
      <c r="C18" s="249"/>
      <c r="D18" s="248"/>
      <c r="E18" s="248"/>
      <c r="F18" s="248">
        <v>0</v>
      </c>
      <c r="G18" s="248"/>
      <c r="H18" s="248"/>
      <c r="I18" s="248">
        <v>0</v>
      </c>
      <c r="J18" s="261" t="s">
        <v>122</v>
      </c>
      <c r="K18" s="261" t="s">
        <v>122</v>
      </c>
      <c r="L18" s="261" t="s">
        <v>122</v>
      </c>
    </row>
    <row r="19" spans="1:12" s="247" customFormat="1" ht="14.25" customHeight="1" x14ac:dyDescent="0.3">
      <c r="A19" s="267"/>
      <c r="B19" s="255" t="s">
        <v>23</v>
      </c>
      <c r="C19" s="249"/>
      <c r="D19" s="248"/>
      <c r="E19" s="248"/>
      <c r="F19" s="248">
        <v>-385.81251537035098</v>
      </c>
      <c r="G19" s="248"/>
      <c r="H19" s="248"/>
      <c r="I19" s="248">
        <v>-640.10121976638698</v>
      </c>
      <c r="J19" s="261">
        <v>-6.4121545987100488</v>
      </c>
      <c r="K19" s="261">
        <v>-2.1917149461479868</v>
      </c>
      <c r="L19" s="261">
        <v>-4.3316242003357379</v>
      </c>
    </row>
    <row r="20" spans="1:12" s="247" customFormat="1" ht="14.25" customHeight="1" x14ac:dyDescent="0.3">
      <c r="A20" s="253"/>
      <c r="B20" s="263"/>
      <c r="C20" s="273"/>
      <c r="D20" s="262"/>
      <c r="E20" s="262"/>
      <c r="F20" s="262"/>
      <c r="G20" s="248"/>
      <c r="H20" s="248"/>
      <c r="I20" s="248"/>
      <c r="J20" s="261"/>
      <c r="K20" s="261"/>
      <c r="L20" s="261"/>
    </row>
    <row r="21" spans="1:12" s="247" customFormat="1" ht="14" x14ac:dyDescent="0.3">
      <c r="A21" s="267"/>
      <c r="B21" s="272" t="s">
        <v>121</v>
      </c>
      <c r="C21" s="258"/>
      <c r="D21" s="271">
        <v>13413.477999999999</v>
      </c>
      <c r="E21" s="271">
        <v>12869.156999999999</v>
      </c>
      <c r="F21" s="271">
        <v>929.13351537035101</v>
      </c>
      <c r="G21" s="271">
        <v>20893.896000000001</v>
      </c>
      <c r="H21" s="271">
        <v>19839.531999999999</v>
      </c>
      <c r="I21" s="271">
        <v>1694.4652197663818</v>
      </c>
      <c r="J21" s="270">
        <v>8.540852777002915E-2</v>
      </c>
      <c r="K21" s="270">
        <v>7.4995085070216821E-2</v>
      </c>
      <c r="L21" s="270">
        <v>8.0144516687473466E-2</v>
      </c>
    </row>
    <row r="22" spans="1:12" s="247" customFormat="1" ht="14.25" customHeight="1" x14ac:dyDescent="0.3">
      <c r="A22" s="267"/>
      <c r="B22" s="255" t="s">
        <v>17</v>
      </c>
      <c r="C22" s="249"/>
      <c r="D22" s="269">
        <v>7023.0510000000004</v>
      </c>
      <c r="E22" s="269">
        <v>6632.4449999999997</v>
      </c>
      <c r="F22" s="269">
        <v>390.60599999999999</v>
      </c>
      <c r="G22" s="269">
        <v>10782.148000000001</v>
      </c>
      <c r="H22" s="269">
        <v>9856.9089999999997</v>
      </c>
      <c r="I22" s="269">
        <v>925.23899999999992</v>
      </c>
      <c r="J22" s="268">
        <v>9.3867053048780291E-2</v>
      </c>
      <c r="K22" s="268">
        <v>0.10906193765064766</v>
      </c>
      <c r="L22" s="268">
        <v>0.10168409682329257</v>
      </c>
    </row>
    <row r="23" spans="1:12" s="247" customFormat="1" ht="14.25" customHeight="1" x14ac:dyDescent="0.3">
      <c r="A23" s="267"/>
      <c r="B23" s="255" t="s">
        <v>23</v>
      </c>
      <c r="C23" s="249"/>
      <c r="D23" s="248">
        <v>6390.4269999999997</v>
      </c>
      <c r="E23" s="248">
        <v>6236.7120000000004</v>
      </c>
      <c r="F23" s="248">
        <v>538.52751537035101</v>
      </c>
      <c r="G23" s="248">
        <v>10111.748</v>
      </c>
      <c r="H23" s="248">
        <v>9982.6229999999996</v>
      </c>
      <c r="I23" s="248">
        <v>769.22621976638698</v>
      </c>
      <c r="J23" s="245">
        <v>7.7056523096824051E-2</v>
      </c>
      <c r="K23" s="245">
        <v>3.8101825611849473E-2</v>
      </c>
      <c r="L23" s="245">
        <v>5.7852498984152782E-2</v>
      </c>
    </row>
    <row r="24" spans="1:12" s="247" customFormat="1" ht="14.25" customHeight="1" x14ac:dyDescent="0.3">
      <c r="A24" s="267"/>
      <c r="B24" s="255"/>
      <c r="C24" s="249"/>
      <c r="D24" s="248"/>
      <c r="E24" s="248"/>
      <c r="F24" s="248"/>
      <c r="G24" s="248"/>
      <c r="H24" s="248"/>
      <c r="I24" s="248"/>
      <c r="J24" s="245"/>
      <c r="K24" s="245"/>
      <c r="L24" s="261"/>
    </row>
    <row r="25" spans="1:12" s="247" customFormat="1" ht="14.25" customHeight="1" x14ac:dyDescent="0.3">
      <c r="A25" s="267"/>
      <c r="B25" s="266" t="s">
        <v>120</v>
      </c>
      <c r="C25" s="249"/>
      <c r="D25" s="248"/>
      <c r="E25" s="248"/>
      <c r="F25" s="248"/>
      <c r="G25" s="248">
        <v>-323.69399999999996</v>
      </c>
      <c r="H25" s="248">
        <v>0</v>
      </c>
      <c r="I25" s="248">
        <v>-323.69400000000002</v>
      </c>
      <c r="J25" s="264">
        <f>-0.0163156066383017*100</f>
        <v>-1.6315606638301698</v>
      </c>
      <c r="K25" s="264">
        <f>-0.0163734208674633*100</f>
        <v>-1.63734208674633</v>
      </c>
      <c r="L25" s="264">
        <f>-0.0163522397270944*100</f>
        <v>-1.63522397270944</v>
      </c>
    </row>
    <row r="26" spans="1:12" s="247" customFormat="1" ht="14.25" customHeight="1" x14ac:dyDescent="0.3">
      <c r="A26" s="267"/>
      <c r="B26" s="263" t="s">
        <v>17</v>
      </c>
      <c r="C26" s="249"/>
      <c r="D26" s="248"/>
      <c r="E26" s="248"/>
      <c r="F26" s="248"/>
      <c r="G26" s="248">
        <v>-263.71199999999999</v>
      </c>
      <c r="H26" s="248">
        <v>0</v>
      </c>
      <c r="I26" s="248">
        <v>-263.71199999999999</v>
      </c>
      <c r="J26" s="261">
        <f>-0.026754026033922*100</f>
        <v>-2.6754026033922003</v>
      </c>
      <c r="K26" s="261">
        <f>-0.0258843046889369*100</f>
        <v>-2.5884304688936899</v>
      </c>
      <c r="L26" s="261">
        <f>-0.0263192910099671*100</f>
        <v>-2.6319291009967101</v>
      </c>
    </row>
    <row r="27" spans="1:12" s="247" customFormat="1" ht="14.25" customHeight="1" x14ac:dyDescent="0.3">
      <c r="A27" s="267"/>
      <c r="B27" s="263" t="s">
        <v>23</v>
      </c>
      <c r="C27" s="249"/>
      <c r="D27" s="248"/>
      <c r="E27" s="248"/>
      <c r="F27" s="248"/>
      <c r="G27" s="248">
        <v>-59.981999999999999</v>
      </c>
      <c r="H27" s="248">
        <v>0</v>
      </c>
      <c r="I27" s="248">
        <v>-59.981999999999999</v>
      </c>
      <c r="J27" s="261">
        <f>-0.00600864121584077*100</f>
        <v>-0.60086412158407698</v>
      </c>
      <c r="K27" s="261">
        <f>-0.00607345248395675*100</f>
        <v>-0.60734524839567494</v>
      </c>
      <c r="L27" s="261">
        <f>-0.00604134498171475*100</f>
        <v>-0.60413449817147502</v>
      </c>
    </row>
    <row r="28" spans="1:12" s="247" customFormat="1" ht="14.25" customHeight="1" x14ac:dyDescent="0.3">
      <c r="A28" s="267"/>
      <c r="B28" s="255"/>
      <c r="C28" s="249"/>
      <c r="D28" s="248"/>
      <c r="E28" s="248"/>
      <c r="F28" s="248"/>
      <c r="G28" s="248"/>
      <c r="H28" s="248"/>
      <c r="I28" s="248"/>
      <c r="J28" s="245"/>
      <c r="K28" s="245"/>
      <c r="L28" s="261"/>
    </row>
    <row r="29" spans="1:12" s="247" customFormat="1" ht="14.25" customHeight="1" x14ac:dyDescent="0.3">
      <c r="A29" s="253"/>
      <c r="B29" s="266" t="s">
        <v>119</v>
      </c>
      <c r="C29" s="265"/>
      <c r="D29" s="254">
        <v>2.4450000000000003</v>
      </c>
      <c r="E29" s="254">
        <v>14.421000000000001</v>
      </c>
      <c r="F29" s="254">
        <v>11.874766200653301</v>
      </c>
      <c r="G29" s="254">
        <v>1.7600000000000002</v>
      </c>
      <c r="H29" s="254">
        <v>12.099000000000002</v>
      </c>
      <c r="I29" s="254">
        <v>10.249766200653301</v>
      </c>
      <c r="J29" s="264">
        <f>0.000464264544468095*100</f>
        <v>4.6426454446809498E-2</v>
      </c>
      <c r="K29" s="264">
        <f>0.00105037712516904*100</f>
        <v>0.105037712516904</v>
      </c>
      <c r="L29" s="264">
        <f>0.000903844914558045*100-0.05</f>
        <v>4.03844914558045E-2</v>
      </c>
    </row>
    <row r="30" spans="1:12" s="247" customFormat="1" ht="14.25" customHeight="1" x14ac:dyDescent="0.3">
      <c r="A30" s="253"/>
      <c r="B30" s="263" t="s">
        <v>17</v>
      </c>
      <c r="C30" s="262"/>
      <c r="D30" s="248">
        <v>0</v>
      </c>
      <c r="E30" s="248">
        <v>0</v>
      </c>
      <c r="F30" s="248">
        <v>0</v>
      </c>
      <c r="G30" s="248">
        <v>0</v>
      </c>
      <c r="H30" s="248">
        <v>0</v>
      </c>
      <c r="I30" s="248">
        <v>0</v>
      </c>
      <c r="J30" s="261">
        <v>0</v>
      </c>
      <c r="K30" s="261">
        <v>0</v>
      </c>
      <c r="L30" s="261">
        <v>0</v>
      </c>
    </row>
    <row r="31" spans="1:12" s="247" customFormat="1" ht="14.25" customHeight="1" x14ac:dyDescent="0.3">
      <c r="A31" s="253"/>
      <c r="B31" s="263" t="s">
        <v>23</v>
      </c>
      <c r="C31" s="262"/>
      <c r="D31" s="248">
        <v>2.4450000000000003</v>
      </c>
      <c r="E31" s="248">
        <v>14.421000000000001</v>
      </c>
      <c r="F31" s="248">
        <v>11.874766200653301</v>
      </c>
      <c r="G31" s="248">
        <v>1.76</v>
      </c>
      <c r="H31" s="248">
        <v>12.099</v>
      </c>
      <c r="I31" s="248">
        <v>10.240766200653301</v>
      </c>
      <c r="J31" s="261">
        <f>0.000931337492699129*100</f>
        <v>9.3133749269912899E-2</v>
      </c>
      <c r="K31" s="261">
        <f>0.00210913714857928*100</f>
        <v>0.21091371485792801</v>
      </c>
      <c r="L31" s="261">
        <f>0.00179747664773351*100</f>
        <v>0.179747664773351</v>
      </c>
    </row>
    <row r="32" spans="1:12" s="114" customFormat="1" ht="14.25" customHeight="1" x14ac:dyDescent="0.3">
      <c r="B32" s="260"/>
      <c r="C32" s="248"/>
      <c r="D32" s="248"/>
      <c r="E32" s="248"/>
      <c r="F32" s="248"/>
      <c r="G32" s="248"/>
      <c r="H32" s="248"/>
      <c r="I32" s="248"/>
      <c r="J32" s="248"/>
      <c r="K32" s="248"/>
      <c r="L32" s="248"/>
    </row>
    <row r="33" spans="1:12" s="247" customFormat="1" ht="14.5" thickBot="1" x14ac:dyDescent="0.35">
      <c r="A33" s="253"/>
      <c r="B33" s="259" t="s">
        <v>118</v>
      </c>
      <c r="C33" s="258"/>
      <c r="D33" s="257">
        <v>13415.922999999999</v>
      </c>
      <c r="E33" s="257">
        <v>12883.578</v>
      </c>
      <c r="F33" s="257">
        <v>941.00828157100432</v>
      </c>
      <c r="G33" s="257">
        <v>20571.962000000003</v>
      </c>
      <c r="H33" s="257">
        <v>19851.630999999998</v>
      </c>
      <c r="I33" s="257">
        <v>1381.0209859670351</v>
      </c>
      <c r="J33" s="256">
        <v>6.8567129570715646E-2</v>
      </c>
      <c r="K33" s="256">
        <v>5.9654745647812417E-2</v>
      </c>
      <c r="L33" s="256">
        <f>6.46805643504366%-0.001</f>
        <v>6.3680564350436591E-2</v>
      </c>
    </row>
    <row r="34" spans="1:12" s="247" customFormat="1" ht="14.5" thickTop="1" x14ac:dyDescent="0.3">
      <c r="A34" s="253"/>
      <c r="B34" s="255" t="s">
        <v>17</v>
      </c>
      <c r="C34" s="254"/>
      <c r="D34" s="248">
        <v>7023.0510000000004</v>
      </c>
      <c r="E34" s="248">
        <v>6632.4449999999997</v>
      </c>
      <c r="F34" s="248">
        <v>390.60599999999999</v>
      </c>
      <c r="G34" s="248">
        <v>10518.436</v>
      </c>
      <c r="H34" s="248">
        <v>9856.9089999999997</v>
      </c>
      <c r="I34" s="248">
        <v>661.52699999999993</v>
      </c>
      <c r="J34" s="245">
        <v>6.7113027014858301E-2</v>
      </c>
      <c r="K34" s="245">
        <v>8.3177632961710768E-2</v>
      </c>
      <c r="L34" s="245">
        <f>7.53648058133255%+0.001</f>
        <v>7.6364805813325498E-2</v>
      </c>
    </row>
    <row r="35" spans="1:12" s="247" customFormat="1" ht="14.25" customHeight="1" x14ac:dyDescent="0.3">
      <c r="A35" s="253"/>
      <c r="B35" s="255" t="s">
        <v>23</v>
      </c>
      <c r="C35" s="254"/>
      <c r="D35" s="248">
        <v>6392.8719999999994</v>
      </c>
      <c r="E35" s="248">
        <v>6251.1330000000007</v>
      </c>
      <c r="F35" s="248">
        <v>550.40228157100432</v>
      </c>
      <c r="G35" s="248">
        <v>10053.526000000002</v>
      </c>
      <c r="H35" s="248">
        <v>9994.7219999999979</v>
      </c>
      <c r="I35" s="248">
        <v>719.4849859670403</v>
      </c>
      <c r="J35" s="245">
        <v>7.1986493067745197E-2</v>
      </c>
      <c r="K35" s="245">
        <v>3.4124131597241127E-2</v>
      </c>
      <c r="L35" s="245">
        <v>5.3596925462949294E-2</v>
      </c>
    </row>
    <row r="36" spans="1:12" s="247" customFormat="1" ht="14.25" customHeight="1" x14ac:dyDescent="0.3">
      <c r="A36" s="253"/>
      <c r="B36" s="255"/>
      <c r="C36" s="254"/>
      <c r="D36" s="248"/>
      <c r="E36" s="248"/>
      <c r="F36" s="248"/>
      <c r="G36" s="248"/>
      <c r="H36" s="248"/>
      <c r="I36" s="248"/>
      <c r="J36" s="245"/>
      <c r="K36" s="245"/>
      <c r="L36" s="245"/>
    </row>
    <row r="37" spans="1:12" s="247" customFormat="1" ht="14.25" customHeight="1" x14ac:dyDescent="0.3">
      <c r="A37" s="253"/>
      <c r="B37" s="354" t="s">
        <v>117</v>
      </c>
      <c r="C37" s="354"/>
      <c r="D37" s="354"/>
      <c r="E37" s="354"/>
      <c r="F37" s="354"/>
      <c r="G37" s="248"/>
      <c r="H37" s="248"/>
      <c r="I37" s="248"/>
      <c r="J37" s="251"/>
      <c r="K37" s="251"/>
      <c r="L37" s="245"/>
    </row>
    <row r="38" spans="1:12" s="247" customFormat="1" ht="18" customHeight="1" x14ac:dyDescent="0.3">
      <c r="A38" s="253"/>
      <c r="B38" s="252"/>
      <c r="C38" s="252"/>
      <c r="D38" s="252"/>
      <c r="E38" s="252"/>
      <c r="F38" s="252"/>
      <c r="G38" s="248"/>
      <c r="H38" s="248"/>
      <c r="I38" s="248"/>
      <c r="J38" s="251"/>
      <c r="K38" s="251"/>
      <c r="L38" s="251"/>
    </row>
    <row r="39" spans="1:12" s="247" customFormat="1" ht="14.25" customHeight="1" x14ac:dyDescent="0.3">
      <c r="A39" s="253"/>
      <c r="B39" s="252"/>
      <c r="C39" s="252"/>
      <c r="D39" s="252"/>
      <c r="E39" s="252"/>
      <c r="F39" s="252"/>
      <c r="G39" s="248"/>
      <c r="H39" s="248"/>
      <c r="I39" s="248"/>
      <c r="L39" s="251"/>
    </row>
    <row r="40" spans="1:12" s="247" customFormat="1" ht="14.25" customHeight="1" x14ac:dyDescent="0.35">
      <c r="A40" s="250"/>
      <c r="B40" s="248"/>
      <c r="C40" s="248"/>
      <c r="D40" s="248"/>
      <c r="E40" s="245"/>
      <c r="F40" s="249"/>
      <c r="G40" s="248"/>
      <c r="H40" s="245"/>
      <c r="I40" s="248"/>
      <c r="J40" s="245"/>
      <c r="K40" s="245"/>
      <c r="L40" s="1"/>
    </row>
    <row r="41" spans="1:12" x14ac:dyDescent="0.35">
      <c r="A41" s="242"/>
      <c r="B41" s="243"/>
      <c r="D41" s="243">
        <v>12666</v>
      </c>
      <c r="E41" s="243">
        <v>12412</v>
      </c>
      <c r="F41" s="243">
        <v>605.29565755785109</v>
      </c>
      <c r="G41" s="246"/>
      <c r="H41" s="246"/>
      <c r="I41" s="246"/>
      <c r="J41" s="246"/>
      <c r="K41" s="246"/>
      <c r="L41" s="245"/>
    </row>
    <row r="42" spans="1:12" x14ac:dyDescent="0.35">
      <c r="A42" s="355"/>
      <c r="B42" s="355"/>
      <c r="C42" s="244"/>
      <c r="D42" s="243">
        <v>2.4450000000000003</v>
      </c>
      <c r="E42" s="243">
        <v>14.421000000000001</v>
      </c>
      <c r="F42" s="243">
        <v>11.874766200653301</v>
      </c>
      <c r="G42" s="244"/>
      <c r="H42" s="244"/>
      <c r="I42" s="244"/>
      <c r="J42" s="244"/>
      <c r="K42" s="244"/>
      <c r="L42" s="243"/>
    </row>
    <row r="43" spans="1:12" x14ac:dyDescent="0.35">
      <c r="C43" s="244"/>
      <c r="D43" s="243">
        <v>12668.445</v>
      </c>
      <c r="E43" s="243">
        <v>12426.421</v>
      </c>
      <c r="F43" s="243">
        <v>617.1704237585044</v>
      </c>
      <c r="G43" s="244"/>
      <c r="H43" s="244"/>
      <c r="I43" s="244"/>
      <c r="J43" s="244"/>
      <c r="K43" s="244"/>
      <c r="L43" s="244"/>
    </row>
    <row r="44" spans="1:12" x14ac:dyDescent="0.35">
      <c r="C44" s="244"/>
      <c r="D44" s="244"/>
      <c r="E44" s="244"/>
      <c r="F44" s="244"/>
      <c r="G44" s="244"/>
      <c r="H44" s="244"/>
      <c r="I44" s="244"/>
      <c r="J44" s="244"/>
      <c r="K44" s="244"/>
      <c r="L44" s="244"/>
    </row>
    <row r="45" spans="1:12" x14ac:dyDescent="0.35">
      <c r="G45" s="243"/>
      <c r="H45" s="243"/>
      <c r="I45" s="243"/>
      <c r="J45" s="243"/>
      <c r="K45" s="243"/>
      <c r="L45" s="244"/>
    </row>
    <row r="46" spans="1:12" x14ac:dyDescent="0.35">
      <c r="G46" s="243"/>
      <c r="H46" s="243"/>
      <c r="I46" s="243"/>
      <c r="J46" s="243"/>
      <c r="K46" s="243"/>
      <c r="L46" s="243"/>
    </row>
    <row r="47" spans="1:12" x14ac:dyDescent="0.35">
      <c r="G47" s="243"/>
      <c r="H47" s="243"/>
      <c r="I47" s="243"/>
      <c r="J47" s="243"/>
      <c r="K47" s="243"/>
      <c r="L47" s="243"/>
    </row>
    <row r="48" spans="1:12" x14ac:dyDescent="0.35">
      <c r="G48" s="243"/>
      <c r="H48" s="243"/>
      <c r="I48" s="243"/>
      <c r="J48" s="243"/>
      <c r="K48" s="243"/>
      <c r="L48" s="243"/>
    </row>
    <row r="49" spans="7:12" x14ac:dyDescent="0.35">
      <c r="G49" s="243"/>
      <c r="H49" s="243"/>
      <c r="I49" s="243"/>
      <c r="J49" s="243"/>
      <c r="K49" s="243"/>
      <c r="L49" s="243"/>
    </row>
    <row r="50" spans="7:12" x14ac:dyDescent="0.35">
      <c r="G50" s="243"/>
      <c r="H50" s="243"/>
      <c r="I50" s="243"/>
      <c r="J50" s="243"/>
      <c r="K50" s="243"/>
      <c r="L50" s="243"/>
    </row>
    <row r="51" spans="7:12" x14ac:dyDescent="0.35">
      <c r="G51" s="243"/>
      <c r="H51" s="243"/>
      <c r="I51" s="243"/>
      <c r="J51" s="243"/>
      <c r="K51" s="243"/>
      <c r="L51" s="243"/>
    </row>
    <row r="52" spans="7:12" x14ac:dyDescent="0.35">
      <c r="G52" s="243"/>
      <c r="H52" s="243"/>
      <c r="I52" s="243"/>
      <c r="J52" s="243"/>
      <c r="K52" s="243"/>
      <c r="L52" s="243"/>
    </row>
    <row r="53" spans="7:12" x14ac:dyDescent="0.35">
      <c r="G53" s="243"/>
      <c r="H53" s="243"/>
      <c r="I53" s="243"/>
      <c r="J53" s="243"/>
      <c r="K53" s="243"/>
      <c r="L53" s="243"/>
    </row>
    <row r="54" spans="7:12" x14ac:dyDescent="0.35">
      <c r="G54" s="243"/>
      <c r="H54" s="243"/>
      <c r="I54" s="243"/>
      <c r="J54" s="243"/>
      <c r="K54" s="243"/>
      <c r="L54" s="243"/>
    </row>
    <row r="55" spans="7:12" x14ac:dyDescent="0.35">
      <c r="G55" s="243"/>
      <c r="H55" s="243"/>
      <c r="I55" s="243"/>
      <c r="J55" s="243"/>
      <c r="K55" s="243"/>
      <c r="L55" s="243"/>
    </row>
    <row r="56" spans="7:12" x14ac:dyDescent="0.35">
      <c r="G56" s="243"/>
      <c r="H56" s="243"/>
      <c r="I56" s="243"/>
      <c r="J56" s="243"/>
      <c r="K56" s="243"/>
      <c r="L56" s="243"/>
    </row>
    <row r="57" spans="7:12" x14ac:dyDescent="0.35">
      <c r="G57" s="243"/>
      <c r="H57" s="243"/>
      <c r="I57" s="243"/>
      <c r="J57" s="243"/>
      <c r="K57" s="243"/>
      <c r="L57" s="243"/>
    </row>
    <row r="58" spans="7:12" x14ac:dyDescent="0.35">
      <c r="G58" s="243"/>
      <c r="H58" s="243"/>
      <c r="I58" s="243"/>
      <c r="J58" s="243"/>
      <c r="K58" s="243"/>
      <c r="L58" s="243"/>
    </row>
    <row r="59" spans="7:12" x14ac:dyDescent="0.35">
      <c r="G59" s="243"/>
      <c r="H59" s="243"/>
      <c r="I59" s="243"/>
      <c r="J59" s="243"/>
      <c r="K59" s="243"/>
      <c r="L59" s="243"/>
    </row>
    <row r="60" spans="7:12" x14ac:dyDescent="0.35">
      <c r="G60" s="243"/>
      <c r="H60" s="243"/>
      <c r="I60" s="243"/>
      <c r="J60" s="243"/>
      <c r="K60" s="243"/>
      <c r="L60" s="243"/>
    </row>
    <row r="61" spans="7:12" x14ac:dyDescent="0.35">
      <c r="G61" s="243"/>
      <c r="H61" s="243"/>
      <c r="I61" s="243"/>
      <c r="J61" s="243"/>
      <c r="K61" s="243"/>
      <c r="L61" s="243"/>
    </row>
    <row r="62" spans="7:12" x14ac:dyDescent="0.35">
      <c r="G62" s="243"/>
      <c r="H62" s="243"/>
      <c r="I62" s="243"/>
      <c r="J62" s="243"/>
      <c r="K62" s="243"/>
      <c r="L62" s="243"/>
    </row>
    <row r="63" spans="7:12" x14ac:dyDescent="0.35">
      <c r="G63" s="243"/>
      <c r="H63" s="243"/>
      <c r="I63" s="243"/>
      <c r="J63" s="243"/>
      <c r="K63" s="243"/>
      <c r="L63" s="243"/>
    </row>
    <row r="64" spans="7:12" ht="21" customHeight="1" x14ac:dyDescent="0.35">
      <c r="G64" s="243"/>
      <c r="H64" s="243"/>
      <c r="I64" s="243"/>
      <c r="J64" s="243"/>
      <c r="K64" s="243"/>
      <c r="L64" s="243"/>
    </row>
    <row r="65" spans="7:12" x14ac:dyDescent="0.35">
      <c r="G65" s="243"/>
      <c r="H65" s="243"/>
      <c r="I65" s="243"/>
      <c r="J65" s="243"/>
      <c r="K65" s="243"/>
      <c r="L65" s="243"/>
    </row>
    <row r="66" spans="7:12" x14ac:dyDescent="0.35">
      <c r="G66" s="243"/>
      <c r="H66" s="243"/>
      <c r="I66" s="243"/>
      <c r="J66" s="243"/>
      <c r="K66" s="243"/>
      <c r="L66" s="243"/>
    </row>
    <row r="67" spans="7:12" x14ac:dyDescent="0.35">
      <c r="G67" s="243"/>
      <c r="H67" s="243"/>
      <c r="I67" s="243"/>
      <c r="J67" s="243"/>
      <c r="K67" s="243"/>
      <c r="L67" s="243"/>
    </row>
    <row r="68" spans="7:12" x14ac:dyDescent="0.35">
      <c r="L68" s="243"/>
    </row>
    <row r="81" spans="1:24" s="243" customFormat="1" x14ac:dyDescent="0.35">
      <c r="A81" s="1"/>
      <c r="B81" s="242"/>
      <c r="G81" s="242"/>
      <c r="H81" s="242"/>
      <c r="I81" s="242"/>
      <c r="J81" s="242"/>
      <c r="K81" s="242"/>
      <c r="L81" s="242"/>
      <c r="M81" s="1"/>
      <c r="N81" s="1"/>
      <c r="O81" s="1"/>
      <c r="P81" s="1"/>
      <c r="Q81" s="1"/>
      <c r="R81" s="1"/>
      <c r="S81" s="1"/>
      <c r="T81" s="1"/>
      <c r="U81" s="1"/>
      <c r="V81" s="1"/>
      <c r="W81" s="1"/>
      <c r="X81" s="1"/>
    </row>
    <row r="82" spans="1:24" s="243" customFormat="1" x14ac:dyDescent="0.35">
      <c r="A82" s="1"/>
      <c r="B82" s="242"/>
      <c r="G82" s="242"/>
      <c r="H82" s="242"/>
      <c r="I82" s="242"/>
      <c r="J82" s="242"/>
      <c r="K82" s="242"/>
      <c r="L82" s="242"/>
      <c r="M82" s="1"/>
      <c r="N82" s="1"/>
      <c r="O82" s="1"/>
      <c r="P82" s="1"/>
      <c r="Q82" s="1"/>
      <c r="R82" s="1"/>
      <c r="S82" s="1"/>
      <c r="T82" s="1"/>
      <c r="U82" s="1"/>
      <c r="V82" s="1"/>
      <c r="W82" s="1"/>
      <c r="X82" s="1"/>
    </row>
    <row r="83" spans="1:24" s="243" customFormat="1" x14ac:dyDescent="0.35">
      <c r="A83" s="1"/>
      <c r="B83" s="242"/>
      <c r="G83" s="242"/>
      <c r="H83" s="242"/>
      <c r="I83" s="242"/>
      <c r="J83" s="242"/>
      <c r="K83" s="242"/>
      <c r="L83" s="242"/>
      <c r="M83" s="1"/>
      <c r="N83" s="1"/>
      <c r="O83" s="1"/>
      <c r="P83" s="1"/>
      <c r="Q83" s="1"/>
      <c r="R83" s="1"/>
      <c r="S83" s="1"/>
      <c r="T83" s="1"/>
      <c r="U83" s="1"/>
      <c r="V83" s="1"/>
      <c r="W83" s="1"/>
      <c r="X83" s="1"/>
    </row>
    <row r="84" spans="1:24" s="243" customFormat="1" x14ac:dyDescent="0.35">
      <c r="A84" s="1"/>
      <c r="B84" s="242"/>
      <c r="G84" s="242"/>
      <c r="H84" s="242"/>
      <c r="I84" s="242"/>
      <c r="J84" s="242"/>
      <c r="K84" s="242"/>
      <c r="L84" s="242"/>
      <c r="M84" s="1"/>
      <c r="N84" s="1"/>
      <c r="O84" s="1"/>
      <c r="P84" s="1"/>
      <c r="Q84" s="1"/>
      <c r="R84" s="1"/>
      <c r="S84" s="1"/>
      <c r="T84" s="1"/>
      <c r="U84" s="1"/>
      <c r="V84" s="1"/>
      <c r="W84" s="1"/>
      <c r="X84" s="1"/>
    </row>
    <row r="85" spans="1:24" s="243" customFormat="1" x14ac:dyDescent="0.35">
      <c r="A85" s="1"/>
      <c r="B85" s="242"/>
      <c r="G85" s="242"/>
      <c r="H85" s="242"/>
      <c r="I85" s="242"/>
      <c r="J85" s="242"/>
      <c r="K85" s="242"/>
      <c r="L85" s="242"/>
      <c r="M85" s="1"/>
      <c r="N85" s="1"/>
      <c r="O85" s="1"/>
      <c r="P85" s="1"/>
      <c r="Q85" s="1"/>
      <c r="R85" s="1"/>
      <c r="S85" s="1"/>
      <c r="T85" s="1"/>
      <c r="U85" s="1"/>
      <c r="V85" s="1"/>
      <c r="W85" s="1"/>
      <c r="X85" s="1"/>
    </row>
    <row r="86" spans="1:24" s="243" customFormat="1" x14ac:dyDescent="0.35">
      <c r="A86" s="1"/>
      <c r="B86" s="242"/>
      <c r="G86" s="242"/>
      <c r="H86" s="242"/>
      <c r="I86" s="242"/>
      <c r="J86" s="242"/>
      <c r="K86" s="242"/>
      <c r="L86" s="242"/>
      <c r="M86" s="1"/>
      <c r="N86" s="1"/>
      <c r="O86" s="1"/>
      <c r="P86" s="1"/>
      <c r="Q86" s="1"/>
      <c r="R86" s="1"/>
      <c r="S86" s="1"/>
      <c r="T86" s="1"/>
      <c r="U86" s="1"/>
      <c r="V86" s="1"/>
      <c r="W86" s="1"/>
      <c r="X86" s="1"/>
    </row>
    <row r="87" spans="1:24" s="243" customFormat="1" x14ac:dyDescent="0.35">
      <c r="A87" s="1"/>
      <c r="B87" s="242"/>
      <c r="G87" s="242"/>
      <c r="H87" s="242"/>
      <c r="I87" s="242"/>
      <c r="J87" s="242"/>
      <c r="K87" s="242"/>
      <c r="L87" s="242"/>
      <c r="M87" s="1"/>
      <c r="N87" s="1"/>
      <c r="O87" s="1"/>
      <c r="P87" s="1"/>
      <c r="Q87" s="1"/>
      <c r="R87" s="1"/>
      <c r="S87" s="1"/>
      <c r="T87" s="1"/>
      <c r="U87" s="1"/>
      <c r="V87" s="1"/>
      <c r="W87" s="1"/>
      <c r="X87" s="1"/>
    </row>
    <row r="88" spans="1:24" s="243" customFormat="1" x14ac:dyDescent="0.35">
      <c r="A88" s="1"/>
      <c r="B88" s="242"/>
      <c r="G88" s="242"/>
      <c r="H88" s="242"/>
      <c r="I88" s="242"/>
      <c r="J88" s="242"/>
      <c r="K88" s="242"/>
      <c r="L88" s="242"/>
      <c r="M88" s="1"/>
      <c r="N88" s="1"/>
      <c r="O88" s="1"/>
      <c r="P88" s="1"/>
      <c r="Q88" s="1"/>
      <c r="R88" s="1"/>
      <c r="S88" s="1"/>
      <c r="T88" s="1"/>
      <c r="U88" s="1"/>
      <c r="V88" s="1"/>
      <c r="W88" s="1"/>
      <c r="X88" s="1"/>
    </row>
    <row r="89" spans="1:24" s="243" customFormat="1" x14ac:dyDescent="0.35">
      <c r="A89" s="1"/>
      <c r="B89" s="242"/>
      <c r="G89" s="242"/>
      <c r="H89" s="242"/>
      <c r="I89" s="242"/>
      <c r="J89" s="242"/>
      <c r="K89" s="242"/>
      <c r="L89" s="242"/>
      <c r="M89" s="1"/>
      <c r="N89" s="1"/>
      <c r="O89" s="1"/>
      <c r="P89" s="1"/>
      <c r="Q89" s="1"/>
      <c r="R89" s="1"/>
      <c r="S89" s="1"/>
      <c r="T89" s="1"/>
      <c r="U89" s="1"/>
      <c r="V89" s="1"/>
      <c r="W89" s="1"/>
      <c r="X89" s="1"/>
    </row>
    <row r="90" spans="1:24" s="243" customFormat="1" x14ac:dyDescent="0.35">
      <c r="A90" s="1"/>
      <c r="B90" s="242"/>
      <c r="G90" s="242"/>
      <c r="H90" s="242"/>
      <c r="I90" s="242"/>
      <c r="J90" s="242"/>
      <c r="K90" s="242"/>
      <c r="L90" s="242"/>
      <c r="M90" s="1"/>
      <c r="N90" s="1"/>
      <c r="O90" s="1"/>
      <c r="P90" s="1"/>
      <c r="Q90" s="1"/>
      <c r="R90" s="1"/>
      <c r="S90" s="1"/>
      <c r="T90" s="1"/>
      <c r="U90" s="1"/>
      <c r="V90" s="1"/>
      <c r="W90" s="1"/>
      <c r="X90" s="1"/>
    </row>
    <row r="91" spans="1:24" s="243" customFormat="1" x14ac:dyDescent="0.35">
      <c r="A91" s="1"/>
      <c r="B91" s="242"/>
      <c r="G91" s="242"/>
      <c r="H91" s="242"/>
      <c r="I91" s="242"/>
      <c r="J91" s="242"/>
      <c r="K91" s="242"/>
      <c r="L91" s="242"/>
      <c r="M91" s="1"/>
      <c r="N91" s="1"/>
      <c r="O91" s="1"/>
      <c r="P91" s="1"/>
      <c r="Q91" s="1"/>
      <c r="R91" s="1"/>
      <c r="S91" s="1"/>
      <c r="T91" s="1"/>
      <c r="U91" s="1"/>
      <c r="V91" s="1"/>
      <c r="W91" s="1"/>
      <c r="X91" s="1"/>
    </row>
    <row r="92" spans="1:24" s="243" customFormat="1" x14ac:dyDescent="0.35">
      <c r="A92" s="1"/>
      <c r="B92" s="242"/>
      <c r="G92" s="242"/>
      <c r="H92" s="242"/>
      <c r="I92" s="242"/>
      <c r="J92" s="242"/>
      <c r="K92" s="242"/>
      <c r="L92" s="242"/>
      <c r="M92" s="1"/>
      <c r="N92" s="1"/>
      <c r="O92" s="1"/>
      <c r="P92" s="1"/>
      <c r="Q92" s="1"/>
      <c r="R92" s="1"/>
      <c r="S92" s="1"/>
      <c r="T92" s="1"/>
      <c r="U92" s="1"/>
      <c r="V92" s="1"/>
      <c r="W92" s="1"/>
      <c r="X92" s="1"/>
    </row>
    <row r="93" spans="1:24" s="243" customFormat="1" x14ac:dyDescent="0.35">
      <c r="A93" s="1"/>
      <c r="B93" s="242"/>
      <c r="G93" s="242"/>
      <c r="H93" s="242"/>
      <c r="I93" s="242"/>
      <c r="J93" s="242"/>
      <c r="K93" s="242"/>
      <c r="L93" s="242"/>
      <c r="M93" s="1"/>
      <c r="N93" s="1"/>
      <c r="O93" s="1"/>
      <c r="P93" s="1"/>
      <c r="Q93" s="1"/>
      <c r="R93" s="1"/>
      <c r="S93" s="1"/>
      <c r="T93" s="1"/>
      <c r="U93" s="1"/>
      <c r="V93" s="1"/>
      <c r="W93" s="1"/>
      <c r="X93" s="1"/>
    </row>
    <row r="94" spans="1:24" s="243" customFormat="1" x14ac:dyDescent="0.35">
      <c r="A94" s="1"/>
      <c r="B94" s="242"/>
      <c r="G94" s="242"/>
      <c r="H94" s="242"/>
      <c r="I94" s="242"/>
      <c r="J94" s="242"/>
      <c r="K94" s="242"/>
      <c r="L94" s="242"/>
      <c r="M94" s="1"/>
      <c r="N94" s="1"/>
      <c r="O94" s="1"/>
      <c r="P94" s="1"/>
      <c r="Q94" s="1"/>
      <c r="R94" s="1"/>
      <c r="S94" s="1"/>
      <c r="T94" s="1"/>
      <c r="U94" s="1"/>
      <c r="V94" s="1"/>
      <c r="W94" s="1"/>
      <c r="X94" s="1"/>
    </row>
    <row r="95" spans="1:24" s="243" customFormat="1" x14ac:dyDescent="0.35">
      <c r="A95" s="1"/>
      <c r="B95" s="242"/>
      <c r="G95" s="242"/>
      <c r="H95" s="242"/>
      <c r="I95" s="242"/>
      <c r="J95" s="242"/>
      <c r="K95" s="242"/>
      <c r="L95" s="242"/>
      <c r="M95" s="1"/>
      <c r="N95" s="1"/>
      <c r="O95" s="1"/>
      <c r="P95" s="1"/>
      <c r="Q95" s="1"/>
      <c r="R95" s="1"/>
      <c r="S95" s="1"/>
      <c r="T95" s="1"/>
      <c r="U95" s="1"/>
      <c r="V95" s="1"/>
      <c r="W95" s="1"/>
      <c r="X95" s="1"/>
    </row>
    <row r="96" spans="1:24" s="243" customFormat="1" x14ac:dyDescent="0.35">
      <c r="A96" s="1"/>
      <c r="B96" s="242"/>
      <c r="G96" s="242"/>
      <c r="H96" s="242"/>
      <c r="I96" s="242"/>
      <c r="J96" s="242"/>
      <c r="K96" s="242"/>
      <c r="L96" s="242"/>
      <c r="M96" s="1"/>
      <c r="N96" s="1"/>
      <c r="O96" s="1"/>
      <c r="P96" s="1"/>
      <c r="Q96" s="1"/>
      <c r="R96" s="1"/>
      <c r="S96" s="1"/>
      <c r="T96" s="1"/>
      <c r="U96" s="1"/>
      <c r="V96" s="1"/>
      <c r="W96" s="1"/>
      <c r="X96" s="1"/>
    </row>
    <row r="97" spans="1:24" s="243" customFormat="1" x14ac:dyDescent="0.35">
      <c r="A97" s="1"/>
      <c r="B97" s="242"/>
      <c r="G97" s="242"/>
      <c r="H97" s="242"/>
      <c r="I97" s="242"/>
      <c r="J97" s="242"/>
      <c r="K97" s="242"/>
      <c r="L97" s="242"/>
      <c r="M97" s="1"/>
      <c r="N97" s="1"/>
      <c r="O97" s="1"/>
      <c r="P97" s="1"/>
      <c r="Q97" s="1"/>
      <c r="R97" s="1"/>
      <c r="S97" s="1"/>
      <c r="T97" s="1"/>
      <c r="U97" s="1"/>
      <c r="V97" s="1"/>
      <c r="W97" s="1"/>
      <c r="X97" s="1"/>
    </row>
    <row r="98" spans="1:24" s="243" customFormat="1" x14ac:dyDescent="0.35">
      <c r="A98" s="1"/>
      <c r="B98" s="242"/>
      <c r="G98" s="242"/>
      <c r="H98" s="242"/>
      <c r="I98" s="242"/>
      <c r="J98" s="242"/>
      <c r="K98" s="242"/>
      <c r="L98" s="242"/>
      <c r="M98" s="1"/>
      <c r="N98" s="1"/>
      <c r="O98" s="1"/>
      <c r="P98" s="1"/>
      <c r="Q98" s="1"/>
      <c r="R98" s="1"/>
      <c r="S98" s="1"/>
      <c r="T98" s="1"/>
      <c r="U98" s="1"/>
      <c r="V98" s="1"/>
      <c r="W98" s="1"/>
      <c r="X98" s="1"/>
    </row>
    <row r="99" spans="1:24" s="243" customFormat="1" x14ac:dyDescent="0.35">
      <c r="A99" s="1"/>
      <c r="B99" s="242"/>
      <c r="G99" s="242"/>
      <c r="H99" s="242"/>
      <c r="I99" s="242"/>
      <c r="J99" s="242"/>
      <c r="K99" s="242"/>
      <c r="L99" s="242"/>
      <c r="M99" s="1"/>
      <c r="N99" s="1"/>
      <c r="O99" s="1"/>
      <c r="P99" s="1"/>
      <c r="Q99" s="1"/>
      <c r="R99" s="1"/>
      <c r="S99" s="1"/>
      <c r="T99" s="1"/>
      <c r="U99" s="1"/>
      <c r="V99" s="1"/>
      <c r="W99" s="1"/>
      <c r="X99" s="1"/>
    </row>
    <row r="100" spans="1:24" s="243" customFormat="1" x14ac:dyDescent="0.35">
      <c r="A100" s="1"/>
      <c r="B100" s="242"/>
      <c r="G100" s="242"/>
      <c r="H100" s="242"/>
      <c r="I100" s="242"/>
      <c r="J100" s="242"/>
      <c r="K100" s="242"/>
      <c r="L100" s="242"/>
      <c r="M100" s="1"/>
      <c r="N100" s="1"/>
      <c r="O100" s="1"/>
      <c r="P100" s="1"/>
      <c r="Q100" s="1"/>
      <c r="R100" s="1"/>
      <c r="S100" s="1"/>
      <c r="T100" s="1"/>
      <c r="U100" s="1"/>
      <c r="V100" s="1"/>
      <c r="W100" s="1"/>
      <c r="X100" s="1"/>
    </row>
    <row r="101" spans="1:24" s="243" customFormat="1" x14ac:dyDescent="0.35">
      <c r="A101" s="1"/>
      <c r="B101" s="242"/>
      <c r="G101" s="242"/>
      <c r="H101" s="242"/>
      <c r="I101" s="242"/>
      <c r="J101" s="242"/>
      <c r="K101" s="242"/>
      <c r="L101" s="242"/>
      <c r="M101" s="1"/>
      <c r="N101" s="1"/>
      <c r="O101" s="1"/>
      <c r="P101" s="1"/>
      <c r="Q101" s="1"/>
      <c r="R101" s="1"/>
      <c r="S101" s="1"/>
      <c r="T101" s="1"/>
      <c r="U101" s="1"/>
      <c r="V101" s="1"/>
      <c r="W101" s="1"/>
      <c r="X101" s="1"/>
    </row>
  </sheetData>
  <sheetProtection algorithmName="SHA-512" hashValue="3IBgEWPkVzSB9Mk7slnbbuMbr8FEsnJPE/dAR+9+J/fLceybhftZcDGp8SYWyBuFVpBEBAHyUVB5cYmTauDAyQ==" saltValue="z7/DWuibbpzCPp5z2br/TQ==" spinCount="100000" sheet="1" objects="1" scenarios="1"/>
  <mergeCells count="9">
    <mergeCell ref="C11:J11"/>
    <mergeCell ref="B37:F37"/>
    <mergeCell ref="A42:B42"/>
    <mergeCell ref="B4:L4"/>
    <mergeCell ref="B5:L5"/>
    <mergeCell ref="B7:J7"/>
    <mergeCell ref="B8:L8"/>
    <mergeCell ref="D10:F10"/>
    <mergeCell ref="G10:J10"/>
  </mergeCells>
  <pageMargins left="0.7" right="0.7" top="0.75" bottom="0.75" header="0.3" footer="0.3"/>
  <pageSetup scale="8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7972-791B-4B53-8173-23F1010FBAC5}">
  <sheetPr>
    <pageSetUpPr fitToPage="1"/>
  </sheetPr>
  <dimension ref="A1:Y101"/>
  <sheetViews>
    <sheetView showGridLines="0" zoomScale="85" zoomScaleNormal="85" zoomScaleSheetLayoutView="70" workbookViewId="0">
      <selection activeCell="B5" sqref="B5:P5"/>
    </sheetView>
  </sheetViews>
  <sheetFormatPr defaultColWidth="8.36328125" defaultRowHeight="15.5" outlineLevelCol="1" x14ac:dyDescent="0.35"/>
  <cols>
    <col min="1" max="1" width="8.26953125" style="1" customWidth="1"/>
    <col min="2" max="2" width="75.08984375" style="242" customWidth="1"/>
    <col min="3" max="3" width="3.6328125" style="243" hidden="1" customWidth="1" outlineLevel="1"/>
    <col min="4" max="6" width="12.453125" style="243" hidden="1" customWidth="1" outlineLevel="1"/>
    <col min="7" max="9" width="12.36328125" style="242" hidden="1" customWidth="1" outlineLevel="1"/>
    <col min="10" max="10" width="20.90625" style="242" customWidth="1" collapsed="1"/>
    <col min="11" max="11" width="20.90625" style="242" customWidth="1"/>
    <col min="12" max="12" width="18.90625" style="242" customWidth="1" collapsed="1"/>
    <col min="13" max="13" width="20.90625" style="242" customWidth="1" collapsed="1"/>
    <col min="14" max="14" width="18.90625" style="242" customWidth="1" collapsed="1"/>
    <col min="15" max="15" width="20.90625" style="242" customWidth="1" collapsed="1"/>
    <col min="16" max="16" width="22.08984375" style="242" customWidth="1" collapsed="1"/>
    <col min="17" max="16384" width="8.36328125" style="1"/>
  </cols>
  <sheetData>
    <row r="1" spans="1:17" ht="22.5" customHeight="1" x14ac:dyDescent="0.65">
      <c r="A1" s="286"/>
      <c r="B1" s="285" t="s">
        <v>0</v>
      </c>
    </row>
    <row r="2" spans="1:17" ht="18" customHeight="1" x14ac:dyDescent="0.65">
      <c r="A2" s="286"/>
      <c r="B2" s="285" t="s">
        <v>129</v>
      </c>
    </row>
    <row r="3" spans="1:17" ht="14.25" customHeight="1" x14ac:dyDescent="0.35">
      <c r="J3" s="251"/>
      <c r="K3" s="251"/>
      <c r="L3" s="251"/>
      <c r="M3" s="251"/>
      <c r="N3" s="251"/>
      <c r="O3" s="251"/>
      <c r="P3" s="251"/>
    </row>
    <row r="4" spans="1:17" ht="18" customHeight="1" x14ac:dyDescent="0.35">
      <c r="B4" s="356" t="s">
        <v>128</v>
      </c>
      <c r="C4" s="356"/>
      <c r="D4" s="356"/>
      <c r="E4" s="356"/>
      <c r="F4" s="356"/>
      <c r="G4" s="356"/>
      <c r="H4" s="356"/>
      <c r="I4" s="356"/>
      <c r="J4" s="356"/>
      <c r="K4" s="356"/>
      <c r="L4" s="356"/>
      <c r="M4" s="356"/>
      <c r="N4" s="356"/>
      <c r="O4" s="356"/>
      <c r="P4" s="356"/>
      <c r="Q4" s="292"/>
    </row>
    <row r="5" spans="1:17" ht="14.25" customHeight="1" x14ac:dyDescent="0.35">
      <c r="B5" s="362" t="s">
        <v>134</v>
      </c>
      <c r="C5" s="362"/>
      <c r="D5" s="362"/>
      <c r="E5" s="362"/>
      <c r="F5" s="362"/>
      <c r="G5" s="362"/>
      <c r="H5" s="362"/>
      <c r="I5" s="362"/>
      <c r="J5" s="362"/>
      <c r="K5" s="362"/>
      <c r="L5" s="362"/>
      <c r="M5" s="362"/>
      <c r="N5" s="362"/>
      <c r="O5" s="362"/>
      <c r="P5" s="362"/>
      <c r="Q5" s="291"/>
    </row>
    <row r="6" spans="1:17" ht="11.25" customHeight="1" x14ac:dyDescent="0.35">
      <c r="B6" s="283"/>
      <c r="C6" s="284"/>
      <c r="D6" s="284"/>
      <c r="E6" s="284"/>
      <c r="F6" s="284"/>
      <c r="G6" s="283"/>
      <c r="H6" s="283"/>
      <c r="I6" s="283"/>
      <c r="J6" s="283"/>
      <c r="K6" s="283"/>
      <c r="L6" s="283"/>
      <c r="M6" s="283"/>
      <c r="N6" s="283"/>
      <c r="O6" s="283"/>
      <c r="P6" s="283"/>
    </row>
    <row r="7" spans="1:17" ht="11.25" customHeight="1" x14ac:dyDescent="0.35">
      <c r="B7" s="358"/>
      <c r="C7" s="358"/>
      <c r="D7" s="358"/>
      <c r="E7" s="358"/>
      <c r="F7" s="358"/>
      <c r="G7" s="358"/>
      <c r="H7" s="358"/>
      <c r="I7" s="358"/>
      <c r="J7" s="358"/>
      <c r="K7" s="290"/>
      <c r="L7" s="1"/>
      <c r="M7" s="1"/>
      <c r="N7" s="1"/>
      <c r="O7" s="1"/>
      <c r="P7" s="1"/>
    </row>
    <row r="8" spans="1:17" ht="14.25" customHeight="1" x14ac:dyDescent="0.35">
      <c r="B8" s="359" t="s">
        <v>126</v>
      </c>
      <c r="C8" s="359"/>
      <c r="D8" s="359"/>
      <c r="E8" s="359"/>
      <c r="F8" s="359"/>
      <c r="G8" s="359"/>
      <c r="H8" s="359"/>
      <c r="I8" s="359"/>
      <c r="J8" s="359"/>
      <c r="K8" s="359"/>
      <c r="L8" s="359"/>
      <c r="M8" s="359"/>
      <c r="N8" s="359"/>
      <c r="O8" s="359"/>
      <c r="P8" s="359"/>
      <c r="Q8" s="289"/>
    </row>
    <row r="9" spans="1:17" ht="9.75" customHeight="1" x14ac:dyDescent="0.35">
      <c r="C9" s="282"/>
      <c r="D9" s="281"/>
      <c r="E9" s="281"/>
      <c r="F9" s="281"/>
      <c r="G9" s="280"/>
      <c r="H9" s="280"/>
      <c r="I9" s="280"/>
      <c r="J9" s="280"/>
      <c r="K9" s="280"/>
      <c r="L9" s="280"/>
      <c r="M9" s="280"/>
      <c r="N9" s="280"/>
      <c r="O9" s="280"/>
      <c r="P9" s="280"/>
    </row>
    <row r="10" spans="1:17" ht="14.25" customHeight="1" x14ac:dyDescent="0.35">
      <c r="B10" s="277"/>
      <c r="C10" s="279"/>
      <c r="D10" s="360" t="s">
        <v>125</v>
      </c>
      <c r="E10" s="360"/>
      <c r="F10" s="360"/>
      <c r="G10" s="361" t="s">
        <v>133</v>
      </c>
      <c r="H10" s="361"/>
      <c r="I10" s="361"/>
      <c r="J10" s="361"/>
      <c r="K10" s="288" t="s">
        <v>132</v>
      </c>
      <c r="L10" s="278" t="s">
        <v>131</v>
      </c>
      <c r="M10" s="278" t="s">
        <v>69</v>
      </c>
      <c r="N10" s="278" t="s">
        <v>130</v>
      </c>
      <c r="O10" s="278" t="s">
        <v>70</v>
      </c>
      <c r="P10" s="278" t="s">
        <v>33</v>
      </c>
    </row>
    <row r="11" spans="1:17" x14ac:dyDescent="0.35">
      <c r="B11" s="277"/>
      <c r="C11" s="353"/>
      <c r="D11" s="353"/>
      <c r="E11" s="353"/>
      <c r="F11" s="353"/>
      <c r="G11" s="353"/>
      <c r="H11" s="353"/>
      <c r="I11" s="353"/>
      <c r="J11" s="353"/>
      <c r="K11" s="287"/>
      <c r="L11" s="1"/>
      <c r="M11" s="1"/>
      <c r="N11" s="1"/>
      <c r="O11" s="1"/>
      <c r="P11" s="1"/>
    </row>
    <row r="12" spans="1:17" ht="15.5" hidden="1" customHeight="1" x14ac:dyDescent="0.35">
      <c r="B12" s="277"/>
      <c r="C12" s="254"/>
      <c r="D12" s="276" t="e">
        <v>#REF!</v>
      </c>
      <c r="E12" s="276" t="e">
        <v>#REF!</v>
      </c>
      <c r="F12" s="276" t="e">
        <v>#REF!</v>
      </c>
      <c r="G12" s="275" t="e">
        <v>#REF!</v>
      </c>
      <c r="H12" s="275" t="e">
        <v>#REF!</v>
      </c>
      <c r="I12" s="275" t="e">
        <v>#REF!</v>
      </c>
      <c r="J12" s="274" t="e">
        <v>#REF!</v>
      </c>
      <c r="K12" s="274"/>
      <c r="L12" s="274" t="e">
        <v>#REF!</v>
      </c>
      <c r="M12" s="274" t="e">
        <v>#REF!</v>
      </c>
      <c r="N12" s="274" t="e">
        <v>#REF!</v>
      </c>
      <c r="O12" s="274" t="e">
        <v>#REF!</v>
      </c>
      <c r="P12" s="274" t="e">
        <v>#REF!</v>
      </c>
    </row>
    <row r="13" spans="1:17" s="247" customFormat="1" ht="14" x14ac:dyDescent="0.3">
      <c r="A13" s="267"/>
      <c r="B13" s="272" t="s">
        <v>124</v>
      </c>
      <c r="C13" s="258"/>
      <c r="D13" s="271">
        <v>12869.156999999999</v>
      </c>
      <c r="E13" s="271">
        <v>12101.276</v>
      </c>
      <c r="F13" s="271">
        <v>767.89099999999996</v>
      </c>
      <c r="G13" s="271">
        <v>19839.531999999999</v>
      </c>
      <c r="H13" s="271">
        <v>18680.236000000001</v>
      </c>
      <c r="I13" s="271">
        <v>1159.3039999999992</v>
      </c>
      <c r="J13" s="270">
        <v>6.2060457908561711E-2</v>
      </c>
      <c r="K13" s="270">
        <v>3.8973532737177678E-2</v>
      </c>
      <c r="L13" s="270">
        <v>5.0287744506791118E-2</v>
      </c>
      <c r="M13" s="270">
        <v>2.4040072814220839E-2</v>
      </c>
      <c r="N13" s="270">
        <v>4.1396156372199594E-2</v>
      </c>
      <c r="O13" s="270">
        <v>-5.3943908583668529E-2</v>
      </c>
      <c r="P13" s="270">
        <v>1.5875692955729191E-2</v>
      </c>
    </row>
    <row r="14" spans="1:17" s="247" customFormat="1" ht="14" customHeight="1" x14ac:dyDescent="0.3">
      <c r="A14" s="267"/>
      <c r="B14" s="255" t="s">
        <v>17</v>
      </c>
      <c r="C14" s="249"/>
      <c r="D14" s="248">
        <v>6632.4449999999997</v>
      </c>
      <c r="E14" s="248">
        <v>6445.8270000000002</v>
      </c>
      <c r="F14" s="248">
        <v>186.61799999999999</v>
      </c>
      <c r="G14" s="248">
        <v>9856.9089999999997</v>
      </c>
      <c r="H14" s="248">
        <v>9499.4549999999999</v>
      </c>
      <c r="I14" s="248">
        <v>357.4539999999991</v>
      </c>
      <c r="J14" s="268">
        <v>3.7628895552428966E-2</v>
      </c>
      <c r="K14" s="268">
        <v>3.359923288749031E-2</v>
      </c>
      <c r="L14" s="268">
        <v>3.5540929428513321E-2</v>
      </c>
      <c r="M14" s="268">
        <v>4.4116095058272485E-2</v>
      </c>
      <c r="N14" s="268">
        <v>3.8494618072745575E-2</v>
      </c>
      <c r="O14" s="268">
        <v>1.7491720528565735E-2</v>
      </c>
      <c r="P14" s="268">
        <v>3.2999325218650635E-2</v>
      </c>
    </row>
    <row r="15" spans="1:17" s="247" customFormat="1" ht="14.25" customHeight="1" x14ac:dyDescent="0.3">
      <c r="A15" s="267"/>
      <c r="B15" s="255" t="s">
        <v>23</v>
      </c>
      <c r="C15" s="249"/>
      <c r="D15" s="248">
        <v>6236.7120000000004</v>
      </c>
      <c r="E15" s="248">
        <v>5655.4489999999996</v>
      </c>
      <c r="F15" s="248">
        <v>581.27300000000002</v>
      </c>
      <c r="G15" s="248">
        <v>9982.6229999999996</v>
      </c>
      <c r="H15" s="248">
        <v>9179.780999999999</v>
      </c>
      <c r="I15" s="248">
        <v>801.85</v>
      </c>
      <c r="J15" s="245">
        <v>8.734957838318802E-2</v>
      </c>
      <c r="K15" s="245">
        <v>4.4855758880516877E-2</v>
      </c>
      <c r="L15" s="245">
        <v>6.5991066594477538E-2</v>
      </c>
      <c r="M15" s="245">
        <v>1.4523046248131177E-3</v>
      </c>
      <c r="N15" s="245">
        <v>4.4543969039149554E-2</v>
      </c>
      <c r="O15" s="245">
        <v>-0.12669030019264113</v>
      </c>
      <c r="P15" s="245">
        <v>-2.3893295336710465E-3</v>
      </c>
    </row>
    <row r="16" spans="1:17" s="247" customFormat="1" ht="14.25" customHeight="1" x14ac:dyDescent="0.3">
      <c r="A16" s="253"/>
      <c r="B16" s="263"/>
      <c r="C16" s="273"/>
      <c r="D16" s="262"/>
      <c r="E16" s="262"/>
      <c r="F16" s="262"/>
      <c r="G16" s="254"/>
      <c r="H16" s="254"/>
      <c r="I16" s="254"/>
      <c r="J16" s="264"/>
      <c r="K16" s="264"/>
      <c r="L16" s="264"/>
      <c r="M16" s="264"/>
      <c r="N16" s="264"/>
      <c r="O16" s="264"/>
      <c r="P16" s="264"/>
    </row>
    <row r="17" spans="1:16" s="247" customFormat="1" ht="14" x14ac:dyDescent="0.3">
      <c r="A17" s="267"/>
      <c r="B17" s="250" t="s">
        <v>123</v>
      </c>
      <c r="C17" s="258"/>
      <c r="D17" s="254"/>
      <c r="E17" s="254"/>
      <c r="F17" s="254">
        <v>-361.32062780681201</v>
      </c>
      <c r="G17" s="254"/>
      <c r="H17" s="254"/>
      <c r="I17" s="254">
        <v>-532.16615687146543</v>
      </c>
      <c r="J17" s="264">
        <v>-2.9488192379982001</v>
      </c>
      <c r="K17" s="264">
        <v>-5.2023008334918552</v>
      </c>
      <c r="L17" s="264">
        <f>-4.04958270767294-0.1</f>
        <v>-4.1495827076729395</v>
      </c>
      <c r="M17" s="264">
        <v>-6.3285300584210624</v>
      </c>
      <c r="N17" s="264">
        <v>-4.8212688363683487</v>
      </c>
      <c r="O17" s="264">
        <v>-5.3131197599147928</v>
      </c>
      <c r="P17" s="264">
        <f>-5.05291192824307+0.2</f>
        <v>-4.8529119282430697</v>
      </c>
    </row>
    <row r="18" spans="1:16" s="247" customFormat="1" ht="14.25" customHeight="1" x14ac:dyDescent="0.3">
      <c r="A18" s="267"/>
      <c r="B18" s="255" t="s">
        <v>17</v>
      </c>
      <c r="C18" s="249"/>
      <c r="D18" s="248"/>
      <c r="E18" s="248"/>
      <c r="F18" s="248">
        <v>0</v>
      </c>
      <c r="G18" s="248"/>
      <c r="H18" s="248"/>
      <c r="I18" s="248">
        <v>0</v>
      </c>
      <c r="J18" s="261" t="s">
        <v>122</v>
      </c>
      <c r="K18" s="261" t="s">
        <v>122</v>
      </c>
      <c r="L18" s="261" t="s">
        <v>122</v>
      </c>
      <c r="M18" s="261" t="s">
        <v>122</v>
      </c>
      <c r="N18" s="261" t="s">
        <v>122</v>
      </c>
      <c r="O18" s="261" t="s">
        <v>122</v>
      </c>
      <c r="P18" s="261" t="s">
        <v>122</v>
      </c>
    </row>
    <row r="19" spans="1:16" s="247" customFormat="1" ht="14.25" customHeight="1" x14ac:dyDescent="0.3">
      <c r="A19" s="267"/>
      <c r="B19" s="255" t="s">
        <v>23</v>
      </c>
      <c r="C19" s="249"/>
      <c r="D19" s="248"/>
      <c r="E19" s="248"/>
      <c r="F19" s="248">
        <v>-361.32062780681201</v>
      </c>
      <c r="G19" s="248"/>
      <c r="H19" s="248"/>
      <c r="I19" s="248">
        <v>-532.16615687146543</v>
      </c>
      <c r="J19" s="261">
        <v>-5.7971552575324559</v>
      </c>
      <c r="K19" s="261">
        <v>-10.896272294734608</v>
      </c>
      <c r="L19" s="261">
        <v>-8.361829198983795</v>
      </c>
      <c r="M19" s="261">
        <v>-13.548833483153183</v>
      </c>
      <c r="N19" s="261">
        <v>-9.9517533406560208</v>
      </c>
      <c r="O19" s="261">
        <v>-10.823729220816665</v>
      </c>
      <c r="P19" s="261">
        <v>-10.235964400309173</v>
      </c>
    </row>
    <row r="20" spans="1:16" s="247" customFormat="1" ht="14.25" customHeight="1" x14ac:dyDescent="0.3">
      <c r="A20" s="253"/>
      <c r="B20" s="263"/>
      <c r="C20" s="273"/>
      <c r="D20" s="262"/>
      <c r="E20" s="262"/>
      <c r="F20" s="262"/>
      <c r="G20" s="248"/>
      <c r="H20" s="248"/>
      <c r="I20" s="248"/>
      <c r="J20" s="261"/>
      <c r="K20" s="261"/>
      <c r="L20" s="261"/>
      <c r="M20" s="261"/>
      <c r="N20" s="261"/>
      <c r="O20" s="261"/>
      <c r="P20" s="261"/>
    </row>
    <row r="21" spans="1:16" s="247" customFormat="1" ht="14" x14ac:dyDescent="0.3">
      <c r="A21" s="267"/>
      <c r="B21" s="272" t="s">
        <v>121</v>
      </c>
      <c r="C21" s="258"/>
      <c r="D21" s="271">
        <v>12869.156999999999</v>
      </c>
      <c r="E21" s="271">
        <v>12101.276</v>
      </c>
      <c r="F21" s="271">
        <v>1129.2116278068099</v>
      </c>
      <c r="G21" s="271">
        <v>19839.531999999999</v>
      </c>
      <c r="H21" s="271">
        <v>18680.236000000001</v>
      </c>
      <c r="I21" s="271">
        <v>1691.4721568714622</v>
      </c>
      <c r="J21" s="270">
        <v>9.0548757353572096E-2</v>
      </c>
      <c r="K21" s="270">
        <v>9.1007898868375223E-2</v>
      </c>
      <c r="L21" s="270">
        <f>8.97940238120729%+0.001</f>
        <v>9.0794023812072897E-2</v>
      </c>
      <c r="M21" s="270">
        <v>8.7314362357481912E-2</v>
      </c>
      <c r="N21" s="270">
        <v>8.8609894247442575E-2</v>
      </c>
      <c r="O21" s="270">
        <v>-8.1669654937391442E-4</v>
      </c>
      <c r="P21" s="270">
        <v>6.5409976874733974E-2</v>
      </c>
    </row>
    <row r="22" spans="1:16" s="247" customFormat="1" ht="14.25" customHeight="1" x14ac:dyDescent="0.3">
      <c r="A22" s="267"/>
      <c r="B22" s="255" t="s">
        <v>17</v>
      </c>
      <c r="C22" s="249"/>
      <c r="D22" s="269">
        <v>6632.4449999999997</v>
      </c>
      <c r="E22" s="269">
        <v>6445.8270000000002</v>
      </c>
      <c r="F22" s="269">
        <v>186.61799999999999</v>
      </c>
      <c r="G22" s="269">
        <v>9856.9089999999997</v>
      </c>
      <c r="H22" s="269">
        <v>9499.4549999999999</v>
      </c>
      <c r="I22" s="269">
        <v>357.45400000000001</v>
      </c>
      <c r="J22" s="268">
        <v>3.7628895552429063E-2</v>
      </c>
      <c r="K22" s="268">
        <v>3.3592151848937844E-2</v>
      </c>
      <c r="L22" s="268">
        <v>3.5539963392312385E-2</v>
      </c>
      <c r="M22" s="268">
        <v>4.411416039214134E-2</v>
      </c>
      <c r="N22" s="268">
        <v>3.8492301539692061E-2</v>
      </c>
      <c r="O22" s="268">
        <v>1.7494071515712441E-2</v>
      </c>
      <c r="P22" s="268">
        <v>3.2997047244094489E-2</v>
      </c>
    </row>
    <row r="23" spans="1:16" s="247" customFormat="1" ht="14.25" customHeight="1" x14ac:dyDescent="0.3">
      <c r="A23" s="267"/>
      <c r="B23" s="255" t="s">
        <v>23</v>
      </c>
      <c r="C23" s="249"/>
      <c r="D23" s="248">
        <v>6236.7120000000004</v>
      </c>
      <c r="E23" s="248">
        <v>5655.4489999999996</v>
      </c>
      <c r="F23" s="248">
        <v>942.59362780681192</v>
      </c>
      <c r="G23" s="248">
        <v>9982.6229999999996</v>
      </c>
      <c r="H23" s="248">
        <v>9179.780999999999</v>
      </c>
      <c r="I23" s="248">
        <v>1334.018156871462</v>
      </c>
      <c r="J23" s="245">
        <v>0.14532134882863351</v>
      </c>
      <c r="K23" s="245">
        <v>0.15385002111742141</v>
      </c>
      <c r="L23" s="245">
        <v>0.14964807796426638</v>
      </c>
      <c r="M23" s="245">
        <v>0.1359194164795885</v>
      </c>
      <c r="N23" s="245">
        <v>0.14505748788777206</v>
      </c>
      <c r="O23" s="245">
        <v>-1.9463446369845667E-2</v>
      </c>
      <c r="P23" s="245">
        <v>9.9973753280839892E-2</v>
      </c>
    </row>
    <row r="24" spans="1:16" s="247" customFormat="1" ht="14.25" customHeight="1" x14ac:dyDescent="0.3">
      <c r="A24" s="267"/>
      <c r="B24" s="255"/>
      <c r="C24" s="249"/>
      <c r="D24" s="248"/>
      <c r="E24" s="248"/>
      <c r="F24" s="248"/>
      <c r="G24" s="248"/>
      <c r="H24" s="248"/>
      <c r="I24" s="248"/>
      <c r="J24" s="245"/>
      <c r="K24" s="245"/>
      <c r="L24" s="261"/>
      <c r="M24" s="245"/>
      <c r="N24" s="261"/>
      <c r="O24" s="245"/>
      <c r="P24" s="261"/>
    </row>
    <row r="25" spans="1:16" s="247" customFormat="1" ht="14.25" customHeight="1" x14ac:dyDescent="0.3">
      <c r="A25" s="267"/>
      <c r="B25" s="266" t="s">
        <v>120</v>
      </c>
      <c r="C25" s="249"/>
      <c r="D25" s="248"/>
      <c r="E25" s="248"/>
      <c r="F25" s="248"/>
      <c r="G25" s="248"/>
      <c r="H25" s="248"/>
      <c r="I25" s="248"/>
      <c r="J25" s="245"/>
      <c r="K25" s="245"/>
      <c r="L25" s="261"/>
      <c r="M25" s="245"/>
      <c r="N25" s="261"/>
      <c r="O25" s="264">
        <f>-0.00147337792136566*100</f>
        <v>-0.147337792136566</v>
      </c>
    </row>
    <row r="26" spans="1:16" s="247" customFormat="1" ht="14.25" customHeight="1" x14ac:dyDescent="0.3">
      <c r="A26" s="267"/>
      <c r="B26" s="263" t="s">
        <v>17</v>
      </c>
      <c r="C26" s="249"/>
      <c r="D26" s="248"/>
      <c r="E26" s="248"/>
      <c r="F26" s="248"/>
      <c r="G26" s="248"/>
      <c r="H26" s="248"/>
      <c r="I26" s="248"/>
      <c r="J26" s="245"/>
      <c r="K26" s="245"/>
      <c r="L26" s="261"/>
      <c r="M26" s="245"/>
      <c r="N26" s="261"/>
      <c r="O26" s="261">
        <f>-0.00292020815452117*100</f>
        <v>-0.292020815452117</v>
      </c>
    </row>
    <row r="27" spans="1:16" s="247" customFormat="1" ht="14.25" customHeight="1" x14ac:dyDescent="0.3">
      <c r="A27" s="267"/>
      <c r="B27" s="263" t="s">
        <v>23</v>
      </c>
      <c r="C27" s="249"/>
      <c r="D27" s="248"/>
      <c r="E27" s="248"/>
      <c r="F27" s="248"/>
      <c r="G27" s="248"/>
      <c r="H27" s="248"/>
      <c r="I27" s="248"/>
      <c r="J27" s="245"/>
      <c r="K27" s="245"/>
      <c r="L27" s="261"/>
      <c r="M27" s="245"/>
      <c r="N27" s="261"/>
      <c r="O27" s="261">
        <v>0</v>
      </c>
    </row>
    <row r="28" spans="1:16" s="247" customFormat="1" ht="14.25" customHeight="1" x14ac:dyDescent="0.3">
      <c r="A28" s="267"/>
      <c r="B28" s="255"/>
      <c r="C28" s="249"/>
      <c r="D28" s="248"/>
      <c r="E28" s="248"/>
      <c r="F28" s="248"/>
      <c r="G28" s="248"/>
      <c r="H28" s="248"/>
      <c r="I28" s="248"/>
      <c r="J28" s="245"/>
      <c r="K28" s="245"/>
      <c r="L28" s="261"/>
      <c r="M28" s="245"/>
      <c r="N28" s="261"/>
      <c r="O28" s="245"/>
    </row>
    <row r="29" spans="1:16" s="247" customFormat="1" ht="14.25" customHeight="1" x14ac:dyDescent="0.3">
      <c r="A29" s="253"/>
      <c r="B29" s="266" t="s">
        <v>119</v>
      </c>
      <c r="C29" s="265"/>
      <c r="D29" s="254">
        <v>-17.050999999999998</v>
      </c>
      <c r="E29" s="254">
        <v>-17.411000000000001</v>
      </c>
      <c r="F29" s="254">
        <v>0.36</v>
      </c>
      <c r="G29" s="254">
        <v>-22.852999999999998</v>
      </c>
      <c r="H29" s="254">
        <v>-28.241</v>
      </c>
      <c r="I29" s="254">
        <v>5.3901947991055001</v>
      </c>
      <c r="J29" s="264">
        <v>4.2608751801229459E-4</v>
      </c>
      <c r="K29" s="264">
        <f>0.000893081823155761*100</f>
        <v>8.9308182315576107E-2</v>
      </c>
      <c r="L29" s="264">
        <f>0.000627721166908923*100</f>
        <v>6.2772116690892305E-2</v>
      </c>
      <c r="M29" s="264">
        <f>0.00112390598823988*100</f>
        <v>0.112390598823988</v>
      </c>
      <c r="N29" s="264">
        <f>0.000795468536429112*100</f>
        <v>7.9546853642911197E-2</v>
      </c>
      <c r="O29" s="264">
        <f>0.00085758840593478*100</f>
        <v>8.5758840593477992E-2</v>
      </c>
      <c r="P29" s="264">
        <f>0.000347241266535104*100</f>
        <v>3.47241266535104E-2</v>
      </c>
    </row>
    <row r="30" spans="1:16" s="247" customFormat="1" ht="14.25" customHeight="1" x14ac:dyDescent="0.3">
      <c r="A30" s="253"/>
      <c r="B30" s="263" t="s">
        <v>17</v>
      </c>
      <c r="C30" s="262"/>
      <c r="D30" s="248">
        <v>-17.050999999999998</v>
      </c>
      <c r="E30" s="248">
        <v>-17.411000000000001</v>
      </c>
      <c r="F30" s="248">
        <v>0.36</v>
      </c>
      <c r="G30" s="248">
        <v>-22.818999999999999</v>
      </c>
      <c r="H30" s="248">
        <v>-25.605</v>
      </c>
      <c r="I30" s="248">
        <v>2.7859999999999991</v>
      </c>
      <c r="J30" s="261">
        <v>3.9577234921599403E-4</v>
      </c>
      <c r="K30" s="261">
        <f>0.000638341357387325*100</f>
        <v>6.3834135738732492E-2</v>
      </c>
      <c r="L30" s="261">
        <f>0.000204164901855193*100</f>
        <v>2.04164901855193E-2</v>
      </c>
      <c r="M30" s="261">
        <f>0.00105737882082323*100</f>
        <v>0.105737882082323</v>
      </c>
      <c r="N30" s="261">
        <f>0.000498430389680745*100</f>
        <v>4.9843038968074502E-2</v>
      </c>
      <c r="O30" s="261">
        <f>0.000617444027989909*100</f>
        <v>6.1744402798990898E-2</v>
      </c>
      <c r="P30" s="261">
        <v>0</v>
      </c>
    </row>
    <row r="31" spans="1:16" s="247" customFormat="1" ht="14.25" customHeight="1" x14ac:dyDescent="0.3">
      <c r="A31" s="253"/>
      <c r="B31" s="263" t="s">
        <v>23</v>
      </c>
      <c r="C31" s="262"/>
      <c r="D31" s="248">
        <v>0</v>
      </c>
      <c r="E31" s="248">
        <v>0</v>
      </c>
      <c r="F31" s="248">
        <v>0</v>
      </c>
      <c r="G31" s="248">
        <v>-3.3999999999999975E-2</v>
      </c>
      <c r="H31" s="248">
        <v>-2.6360000000000001</v>
      </c>
      <c r="I31" s="248">
        <v>2.6041947991055001</v>
      </c>
      <c r="J31" s="261">
        <v>3.2551102490129322E-4</v>
      </c>
      <c r="K31" s="261">
        <f>0.00119575924036256*100</f>
        <v>0.119575924036256</v>
      </c>
      <c r="L31" s="261">
        <f>0.00110084160348363*100</f>
        <v>0.11008416034836301</v>
      </c>
      <c r="M31" s="261">
        <f>0.00119379079686295*100</f>
        <v>0.11937907968629501</v>
      </c>
      <c r="N31" s="261">
        <f>0.00112978441665555*100</f>
        <v>0.11297844166555499</v>
      </c>
      <c r="O31" s="261">
        <f>0.0010691543391107*100</f>
        <v>0.10691543391106999</v>
      </c>
      <c r="P31" s="261">
        <f>0.00102991437190651*100</f>
        <v>0.102991437190651</v>
      </c>
    </row>
    <row r="32" spans="1:16" s="114" customFormat="1" ht="14.25" customHeight="1" x14ac:dyDescent="0.3">
      <c r="B32" s="260"/>
      <c r="C32" s="248"/>
      <c r="D32" s="248"/>
      <c r="E32" s="248"/>
      <c r="F32" s="248"/>
      <c r="G32" s="248"/>
      <c r="H32" s="248"/>
      <c r="I32" s="248"/>
      <c r="J32" s="248"/>
      <c r="K32" s="248"/>
      <c r="L32" s="248"/>
      <c r="M32" s="248"/>
      <c r="N32" s="248"/>
      <c r="O32" s="248"/>
      <c r="P32" s="248"/>
    </row>
    <row r="33" spans="1:16" s="247" customFormat="1" ht="14.5" thickBot="1" x14ac:dyDescent="0.35">
      <c r="A33" s="253"/>
      <c r="B33" s="259" t="s">
        <v>118</v>
      </c>
      <c r="C33" s="258"/>
      <c r="D33" s="257">
        <v>12852.106</v>
      </c>
      <c r="E33" s="257">
        <v>12083.865</v>
      </c>
      <c r="F33" s="257">
        <v>1129.5716278068098</v>
      </c>
      <c r="G33" s="257">
        <v>19816.679</v>
      </c>
      <c r="H33" s="257">
        <v>18651.994999999999</v>
      </c>
      <c r="I33" s="257">
        <v>1696.8623516705675</v>
      </c>
      <c r="J33" s="256">
        <v>9.0974844871584387E-2</v>
      </c>
      <c r="K33" s="256">
        <v>9.1900980691530992E-2</v>
      </c>
      <c r="L33" s="256">
        <f>9.14217449789818%+0.001</f>
        <v>9.2421744978981799E-2</v>
      </c>
      <c r="M33" s="256">
        <v>8.8438268345721785E-2</v>
      </c>
      <c r="N33" s="256">
        <v>9.0405362783871707E-2</v>
      </c>
      <c r="O33" s="256">
        <v>-1.4357775935529764E-3</v>
      </c>
      <c r="P33" s="256">
        <v>6.4757218141269057E-2</v>
      </c>
    </row>
    <row r="34" spans="1:16" s="247" customFormat="1" ht="14.5" thickTop="1" x14ac:dyDescent="0.3">
      <c r="A34" s="253"/>
      <c r="B34" s="255" t="s">
        <v>17</v>
      </c>
      <c r="C34" s="254"/>
      <c r="D34" s="248">
        <v>6615.3939999999993</v>
      </c>
      <c r="E34" s="248">
        <v>6428.4160000000002</v>
      </c>
      <c r="F34" s="248">
        <v>186.97800000000001</v>
      </c>
      <c r="G34" s="248">
        <v>9834.09</v>
      </c>
      <c r="H34" s="248">
        <v>9473.85</v>
      </c>
      <c r="I34" s="248">
        <v>360.24</v>
      </c>
      <c r="J34" s="245">
        <v>3.8024667901645055E-2</v>
      </c>
      <c r="K34" s="245">
        <v>3.523049320632516E-2</v>
      </c>
      <c r="L34" s="245">
        <v>3.5744128294167572E-2</v>
      </c>
      <c r="M34" s="245">
        <v>4.5171539212964566E-2</v>
      </c>
      <c r="N34" s="245">
        <v>3.7990731929372808E-2</v>
      </c>
      <c r="O34" s="245">
        <v>1.5187378137399893E-2</v>
      </c>
      <c r="P34" s="245">
        <v>3.2760508450058297E-2</v>
      </c>
    </row>
    <row r="35" spans="1:16" s="247" customFormat="1" ht="14.25" customHeight="1" x14ac:dyDescent="0.3">
      <c r="A35" s="253"/>
      <c r="B35" s="255" t="s">
        <v>23</v>
      </c>
      <c r="C35" s="254"/>
      <c r="D35" s="248">
        <v>6236.7120000000004</v>
      </c>
      <c r="E35" s="248">
        <v>5655.4489999999996</v>
      </c>
      <c r="F35" s="248">
        <v>942.59362780681192</v>
      </c>
      <c r="G35" s="248">
        <v>9982.5889999999981</v>
      </c>
      <c r="H35" s="248">
        <v>9177.1449999999986</v>
      </c>
      <c r="I35" s="248">
        <v>1336.6223516705675</v>
      </c>
      <c r="J35" s="245">
        <v>0.14464685985353481</v>
      </c>
      <c r="K35" s="245">
        <v>0.15504578035778396</v>
      </c>
      <c r="L35" s="245">
        <v>0.15074891956774999</v>
      </c>
      <c r="M35" s="245">
        <v>0.13711320727645146</v>
      </c>
      <c r="N35" s="245">
        <v>0.14618727230442763</v>
      </c>
      <c r="O35" s="245">
        <v>-1.8394292030734963E-2</v>
      </c>
      <c r="P35" s="245">
        <v>0.1010036676527464</v>
      </c>
    </row>
    <row r="36" spans="1:16" s="247" customFormat="1" ht="14.25" customHeight="1" x14ac:dyDescent="0.35">
      <c r="A36" s="253"/>
      <c r="B36" s="255"/>
      <c r="C36" s="254"/>
      <c r="D36" s="248"/>
      <c r="E36" s="248"/>
      <c r="F36" s="248"/>
      <c r="G36" s="248"/>
      <c r="H36" s="248"/>
      <c r="I36" s="248"/>
      <c r="J36" s="245"/>
      <c r="K36" s="245"/>
      <c r="L36" s="245"/>
      <c r="M36" s="245"/>
      <c r="N36" s="245"/>
      <c r="P36" s="1"/>
    </row>
    <row r="37" spans="1:16" s="247" customFormat="1" ht="14.25" customHeight="1" x14ac:dyDescent="0.3">
      <c r="A37" s="253"/>
      <c r="B37" s="354" t="s">
        <v>117</v>
      </c>
      <c r="C37" s="354"/>
      <c r="D37" s="354"/>
      <c r="E37" s="354"/>
      <c r="F37" s="354"/>
      <c r="G37" s="248"/>
      <c r="H37" s="248"/>
      <c r="I37" s="248"/>
      <c r="J37" s="245"/>
      <c r="K37" s="245"/>
      <c r="L37" s="245"/>
      <c r="M37" s="251"/>
      <c r="N37" s="245"/>
      <c r="O37" s="245"/>
      <c r="P37" s="245"/>
    </row>
    <row r="38" spans="1:16" s="247" customFormat="1" ht="18" customHeight="1" x14ac:dyDescent="0.3">
      <c r="A38" s="253"/>
      <c r="B38" s="252"/>
      <c r="C38" s="252"/>
      <c r="D38" s="252"/>
      <c r="E38" s="252"/>
      <c r="F38" s="252"/>
      <c r="G38" s="248"/>
      <c r="H38" s="248"/>
      <c r="I38" s="248"/>
      <c r="J38" s="251"/>
      <c r="K38" s="251"/>
      <c r="L38" s="251"/>
      <c r="M38" s="251"/>
      <c r="N38" s="251"/>
      <c r="O38" s="251"/>
      <c r="P38" s="243"/>
    </row>
    <row r="39" spans="1:16" s="247" customFormat="1" ht="14.25" customHeight="1" x14ac:dyDescent="0.3">
      <c r="A39" s="253"/>
      <c r="B39" s="252"/>
      <c r="C39" s="252"/>
      <c r="D39" s="252"/>
      <c r="E39" s="252"/>
      <c r="F39" s="252"/>
      <c r="G39" s="248"/>
      <c r="H39" s="248"/>
      <c r="I39" s="248"/>
      <c r="J39" s="251"/>
      <c r="K39" s="251"/>
      <c r="L39" s="251"/>
      <c r="N39" s="251"/>
      <c r="O39" s="251"/>
      <c r="P39" s="244"/>
    </row>
    <row r="40" spans="1:16" s="247" customFormat="1" ht="14.25" customHeight="1" x14ac:dyDescent="0.35">
      <c r="A40" s="250"/>
      <c r="B40" s="248"/>
      <c r="C40" s="248"/>
      <c r="D40" s="248"/>
      <c r="E40" s="245"/>
      <c r="F40" s="249"/>
      <c r="G40" s="248"/>
      <c r="H40" s="245"/>
      <c r="I40" s="248"/>
      <c r="J40" s="245"/>
      <c r="K40" s="245"/>
      <c r="L40" s="1"/>
      <c r="M40" s="245"/>
      <c r="N40" s="1"/>
      <c r="P40" s="244"/>
    </row>
    <row r="41" spans="1:16" x14ac:dyDescent="0.35">
      <c r="A41" s="242"/>
      <c r="B41" s="243"/>
      <c r="G41" s="243"/>
      <c r="H41" s="243"/>
      <c r="I41" s="243"/>
      <c r="J41" s="243"/>
      <c r="K41" s="243"/>
      <c r="L41" s="245"/>
      <c r="M41" s="246"/>
      <c r="N41" s="245"/>
      <c r="O41" s="245"/>
      <c r="P41" s="244"/>
    </row>
    <row r="42" spans="1:16" x14ac:dyDescent="0.35">
      <c r="A42" s="355"/>
      <c r="B42" s="355"/>
      <c r="C42" s="244"/>
      <c r="D42" s="244"/>
      <c r="E42" s="244"/>
      <c r="F42" s="244"/>
      <c r="G42" s="244"/>
      <c r="H42" s="244"/>
      <c r="I42" s="244"/>
      <c r="J42" s="244"/>
      <c r="K42" s="244"/>
      <c r="L42" s="243"/>
      <c r="M42" s="244"/>
      <c r="N42" s="243"/>
      <c r="O42" s="246"/>
      <c r="P42" s="243"/>
    </row>
    <row r="43" spans="1:16" x14ac:dyDescent="0.35">
      <c r="C43" s="244"/>
      <c r="D43" s="244"/>
      <c r="E43" s="244"/>
      <c r="F43" s="244"/>
      <c r="G43" s="244"/>
      <c r="H43" s="244"/>
      <c r="I43" s="244"/>
      <c r="J43" s="244"/>
      <c r="K43" s="244"/>
      <c r="L43" s="244"/>
      <c r="M43" s="244"/>
      <c r="N43" s="244"/>
      <c r="O43" s="244"/>
      <c r="P43" s="243"/>
    </row>
    <row r="44" spans="1:16" x14ac:dyDescent="0.35">
      <c r="C44" s="244"/>
      <c r="D44" s="244"/>
      <c r="E44" s="244"/>
      <c r="F44" s="244"/>
      <c r="G44" s="244"/>
      <c r="H44" s="244"/>
      <c r="I44" s="244"/>
      <c r="J44" s="244"/>
      <c r="K44" s="244"/>
      <c r="L44" s="244"/>
      <c r="M44" s="244"/>
      <c r="N44" s="244"/>
      <c r="O44" s="244"/>
      <c r="P44" s="243"/>
    </row>
    <row r="45" spans="1:16" x14ac:dyDescent="0.35">
      <c r="G45" s="243"/>
      <c r="H45" s="243"/>
      <c r="I45" s="243"/>
      <c r="J45" s="243"/>
      <c r="K45" s="243"/>
      <c r="L45" s="244"/>
      <c r="M45" s="243"/>
      <c r="N45" s="244"/>
      <c r="O45" s="244"/>
      <c r="P45" s="243"/>
    </row>
    <row r="46" spans="1:16" x14ac:dyDescent="0.35">
      <c r="G46" s="243"/>
      <c r="H46" s="243"/>
      <c r="I46" s="243"/>
      <c r="J46" s="243"/>
      <c r="K46" s="243"/>
      <c r="L46" s="243"/>
      <c r="M46" s="243"/>
      <c r="N46" s="243"/>
      <c r="O46" s="243"/>
      <c r="P46" s="243"/>
    </row>
    <row r="47" spans="1:16" x14ac:dyDescent="0.35">
      <c r="G47" s="243"/>
      <c r="H47" s="243"/>
      <c r="I47" s="243"/>
      <c r="J47" s="243"/>
      <c r="K47" s="243"/>
      <c r="L47" s="243"/>
      <c r="M47" s="243"/>
      <c r="N47" s="243"/>
      <c r="O47" s="243"/>
      <c r="P47" s="243"/>
    </row>
    <row r="48" spans="1:16" x14ac:dyDescent="0.35">
      <c r="G48" s="243"/>
      <c r="H48" s="243"/>
      <c r="I48" s="243"/>
      <c r="J48" s="243"/>
      <c r="K48" s="243"/>
      <c r="L48" s="243"/>
      <c r="M48" s="243"/>
      <c r="N48" s="243"/>
      <c r="O48" s="243"/>
      <c r="P48" s="243"/>
    </row>
    <row r="49" spans="7:16" x14ac:dyDescent="0.35">
      <c r="G49" s="243"/>
      <c r="H49" s="243"/>
      <c r="I49" s="243"/>
      <c r="J49" s="243"/>
      <c r="K49" s="243"/>
      <c r="L49" s="243"/>
      <c r="M49" s="243"/>
      <c r="N49" s="243"/>
      <c r="O49" s="243"/>
      <c r="P49" s="243"/>
    </row>
    <row r="50" spans="7:16" x14ac:dyDescent="0.35">
      <c r="G50" s="243"/>
      <c r="H50" s="243"/>
      <c r="I50" s="243"/>
      <c r="J50" s="243"/>
      <c r="K50" s="243"/>
      <c r="L50" s="243"/>
      <c r="M50" s="243"/>
      <c r="N50" s="243"/>
      <c r="O50" s="243"/>
      <c r="P50" s="243"/>
    </row>
    <row r="51" spans="7:16" x14ac:dyDescent="0.35">
      <c r="G51" s="243"/>
      <c r="H51" s="243"/>
      <c r="I51" s="243"/>
      <c r="J51" s="243"/>
      <c r="K51" s="243"/>
      <c r="L51" s="243"/>
      <c r="M51" s="243"/>
      <c r="N51" s="243"/>
      <c r="O51" s="243"/>
      <c r="P51" s="243"/>
    </row>
    <row r="52" spans="7:16" x14ac:dyDescent="0.35">
      <c r="G52" s="243"/>
      <c r="H52" s="243"/>
      <c r="I52" s="243"/>
      <c r="J52" s="243"/>
      <c r="K52" s="243"/>
      <c r="L52" s="243"/>
      <c r="M52" s="243"/>
      <c r="N52" s="243"/>
      <c r="O52" s="243"/>
      <c r="P52" s="243"/>
    </row>
    <row r="53" spans="7:16" x14ac:dyDescent="0.35">
      <c r="G53" s="243"/>
      <c r="H53" s="243"/>
      <c r="I53" s="243"/>
      <c r="J53" s="243"/>
      <c r="K53" s="243"/>
      <c r="L53" s="243"/>
      <c r="M53" s="243"/>
      <c r="N53" s="243"/>
      <c r="O53" s="243"/>
      <c r="P53" s="243"/>
    </row>
    <row r="54" spans="7:16" x14ac:dyDescent="0.35">
      <c r="G54" s="243"/>
      <c r="H54" s="243"/>
      <c r="I54" s="243"/>
      <c r="J54" s="243"/>
      <c r="K54" s="243"/>
      <c r="L54" s="243"/>
      <c r="M54" s="243"/>
      <c r="N54" s="243"/>
      <c r="O54" s="243"/>
      <c r="P54" s="243"/>
    </row>
    <row r="55" spans="7:16" x14ac:dyDescent="0.35">
      <c r="G55" s="243"/>
      <c r="H55" s="243"/>
      <c r="I55" s="243"/>
      <c r="J55" s="243"/>
      <c r="K55" s="243"/>
      <c r="L55" s="243"/>
      <c r="M55" s="243"/>
      <c r="N55" s="243"/>
      <c r="O55" s="243"/>
      <c r="P55" s="243"/>
    </row>
    <row r="56" spans="7:16" x14ac:dyDescent="0.35">
      <c r="G56" s="243"/>
      <c r="H56" s="243"/>
      <c r="I56" s="243"/>
      <c r="J56" s="243"/>
      <c r="K56" s="243"/>
      <c r="L56" s="243"/>
      <c r="M56" s="243"/>
      <c r="N56" s="243"/>
      <c r="O56" s="243"/>
      <c r="P56" s="243"/>
    </row>
    <row r="57" spans="7:16" x14ac:dyDescent="0.35">
      <c r="G57" s="243"/>
      <c r="H57" s="243"/>
      <c r="I57" s="243"/>
      <c r="J57" s="243"/>
      <c r="K57" s="243"/>
      <c r="L57" s="243"/>
      <c r="M57" s="243"/>
      <c r="N57" s="243"/>
      <c r="O57" s="243"/>
      <c r="P57" s="243"/>
    </row>
    <row r="58" spans="7:16" x14ac:dyDescent="0.35">
      <c r="G58" s="243"/>
      <c r="H58" s="243"/>
      <c r="I58" s="243"/>
      <c r="J58" s="243"/>
      <c r="K58" s="243"/>
      <c r="L58" s="243"/>
      <c r="M58" s="243"/>
      <c r="N58" s="243"/>
      <c r="O58" s="243"/>
      <c r="P58" s="243"/>
    </row>
    <row r="59" spans="7:16" x14ac:dyDescent="0.35">
      <c r="G59" s="243"/>
      <c r="H59" s="243"/>
      <c r="I59" s="243"/>
      <c r="J59" s="243"/>
      <c r="K59" s="243"/>
      <c r="L59" s="243"/>
      <c r="M59" s="243"/>
      <c r="N59" s="243"/>
      <c r="O59" s="243"/>
      <c r="P59" s="243"/>
    </row>
    <row r="60" spans="7:16" x14ac:dyDescent="0.35">
      <c r="G60" s="243"/>
      <c r="H60" s="243"/>
      <c r="I60" s="243"/>
      <c r="J60" s="243"/>
      <c r="K60" s="243"/>
      <c r="L60" s="243"/>
      <c r="M60" s="243"/>
      <c r="N60" s="243"/>
      <c r="O60" s="243"/>
      <c r="P60" s="243"/>
    </row>
    <row r="61" spans="7:16" x14ac:dyDescent="0.35">
      <c r="G61" s="243"/>
      <c r="H61" s="243"/>
      <c r="I61" s="243"/>
      <c r="J61" s="243"/>
      <c r="K61" s="243"/>
      <c r="L61" s="243"/>
      <c r="M61" s="243"/>
      <c r="N61" s="243"/>
      <c r="O61" s="243"/>
      <c r="P61" s="243"/>
    </row>
    <row r="62" spans="7:16" x14ac:dyDescent="0.35">
      <c r="G62" s="243"/>
      <c r="H62" s="243"/>
      <c r="I62" s="243"/>
      <c r="J62" s="243"/>
      <c r="K62" s="243"/>
      <c r="L62" s="243"/>
      <c r="M62" s="243"/>
      <c r="N62" s="243"/>
      <c r="O62" s="243"/>
      <c r="P62" s="243"/>
    </row>
    <row r="63" spans="7:16" x14ac:dyDescent="0.35">
      <c r="G63" s="243"/>
      <c r="H63" s="243"/>
      <c r="I63" s="243"/>
      <c r="J63" s="243"/>
      <c r="K63" s="243"/>
      <c r="L63" s="243"/>
      <c r="M63" s="243"/>
      <c r="N63" s="243"/>
      <c r="O63" s="243"/>
      <c r="P63" s="243"/>
    </row>
    <row r="64" spans="7:16" x14ac:dyDescent="0.35">
      <c r="G64" s="243"/>
      <c r="H64" s="243"/>
      <c r="I64" s="243"/>
      <c r="J64" s="243"/>
      <c r="K64" s="243"/>
      <c r="L64" s="243"/>
      <c r="M64" s="243"/>
      <c r="N64" s="243"/>
      <c r="O64" s="243"/>
      <c r="P64" s="243"/>
    </row>
    <row r="65" spans="7:15" x14ac:dyDescent="0.35">
      <c r="G65" s="243"/>
      <c r="H65" s="243"/>
      <c r="I65" s="243"/>
      <c r="J65" s="243"/>
      <c r="K65" s="243"/>
      <c r="L65" s="243"/>
      <c r="M65" s="243"/>
      <c r="N65" s="243"/>
      <c r="O65" s="243"/>
    </row>
    <row r="66" spans="7:15" x14ac:dyDescent="0.35">
      <c r="G66" s="243"/>
      <c r="H66" s="243"/>
      <c r="I66" s="243"/>
      <c r="J66" s="243"/>
      <c r="K66" s="243"/>
      <c r="L66" s="243"/>
      <c r="M66" s="243"/>
      <c r="N66" s="243"/>
      <c r="O66" s="243"/>
    </row>
    <row r="67" spans="7:15" x14ac:dyDescent="0.35">
      <c r="G67" s="243"/>
      <c r="H67" s="243"/>
      <c r="I67" s="243"/>
      <c r="J67" s="243"/>
      <c r="K67" s="243"/>
      <c r="L67" s="243"/>
      <c r="M67" s="243"/>
      <c r="N67" s="243"/>
      <c r="O67" s="243"/>
    </row>
    <row r="68" spans="7:15" x14ac:dyDescent="0.35">
      <c r="L68" s="243"/>
      <c r="N68" s="243"/>
      <c r="O68" s="243"/>
    </row>
    <row r="81" spans="1:25" s="243" customFormat="1" x14ac:dyDescent="0.35">
      <c r="A81" s="1"/>
      <c r="B81" s="242"/>
      <c r="G81" s="242"/>
      <c r="H81" s="242"/>
      <c r="I81" s="242"/>
      <c r="J81" s="242"/>
      <c r="K81" s="242"/>
      <c r="L81" s="242"/>
      <c r="M81" s="242"/>
      <c r="N81" s="242"/>
      <c r="O81" s="242"/>
      <c r="P81" s="242"/>
      <c r="Q81" s="1"/>
      <c r="R81" s="1"/>
      <c r="S81" s="1"/>
      <c r="T81" s="1"/>
      <c r="U81" s="1"/>
      <c r="V81" s="1"/>
      <c r="W81" s="1"/>
      <c r="X81" s="1"/>
      <c r="Y81" s="1"/>
    </row>
    <row r="82" spans="1:25" s="243" customFormat="1" x14ac:dyDescent="0.35">
      <c r="A82" s="1"/>
      <c r="B82" s="242"/>
      <c r="G82" s="242"/>
      <c r="H82" s="242"/>
      <c r="I82" s="242"/>
      <c r="J82" s="242"/>
      <c r="K82" s="242"/>
      <c r="L82" s="242"/>
      <c r="M82" s="242"/>
      <c r="N82" s="242"/>
      <c r="O82" s="242"/>
      <c r="P82" s="242"/>
      <c r="Q82" s="1"/>
      <c r="R82" s="1"/>
      <c r="S82" s="1"/>
      <c r="T82" s="1"/>
      <c r="U82" s="1"/>
      <c r="V82" s="1"/>
      <c r="W82" s="1"/>
      <c r="X82" s="1"/>
      <c r="Y82" s="1"/>
    </row>
    <row r="83" spans="1:25" s="243" customFormat="1" x14ac:dyDescent="0.35">
      <c r="A83" s="1"/>
      <c r="B83" s="242"/>
      <c r="G83" s="242"/>
      <c r="H83" s="242"/>
      <c r="I83" s="242"/>
      <c r="J83" s="242"/>
      <c r="K83" s="242"/>
      <c r="L83" s="242"/>
      <c r="M83" s="242"/>
      <c r="N83" s="242"/>
      <c r="O83" s="242"/>
      <c r="P83" s="242"/>
      <c r="Q83" s="1"/>
      <c r="R83" s="1"/>
      <c r="S83" s="1"/>
      <c r="T83" s="1"/>
      <c r="U83" s="1"/>
      <c r="V83" s="1"/>
      <c r="W83" s="1"/>
      <c r="X83" s="1"/>
      <c r="Y83" s="1"/>
    </row>
    <row r="84" spans="1:25" s="243" customFormat="1" x14ac:dyDescent="0.35">
      <c r="A84" s="1"/>
      <c r="B84" s="242"/>
      <c r="G84" s="242"/>
      <c r="H84" s="242"/>
      <c r="I84" s="242"/>
      <c r="J84" s="242"/>
      <c r="K84" s="242"/>
      <c r="L84" s="242"/>
      <c r="M84" s="242"/>
      <c r="N84" s="242"/>
      <c r="O84" s="242"/>
      <c r="P84" s="242"/>
      <c r="Q84" s="1"/>
      <c r="R84" s="1"/>
      <c r="S84" s="1"/>
      <c r="T84" s="1"/>
      <c r="U84" s="1"/>
      <c r="V84" s="1"/>
      <c r="W84" s="1"/>
      <c r="X84" s="1"/>
      <c r="Y84" s="1"/>
    </row>
    <row r="85" spans="1:25" s="243" customFormat="1" x14ac:dyDescent="0.35">
      <c r="A85" s="1"/>
      <c r="B85" s="242"/>
      <c r="G85" s="242"/>
      <c r="H85" s="242"/>
      <c r="I85" s="242"/>
      <c r="J85" s="242"/>
      <c r="K85" s="242"/>
      <c r="L85" s="242"/>
      <c r="M85" s="242"/>
      <c r="N85" s="242"/>
      <c r="O85" s="242"/>
      <c r="P85" s="242"/>
      <c r="Q85" s="1"/>
      <c r="R85" s="1"/>
      <c r="S85" s="1"/>
      <c r="T85" s="1"/>
      <c r="U85" s="1"/>
      <c r="V85" s="1"/>
      <c r="W85" s="1"/>
      <c r="X85" s="1"/>
      <c r="Y85" s="1"/>
    </row>
    <row r="86" spans="1:25" s="243" customFormat="1" x14ac:dyDescent="0.35">
      <c r="A86" s="1"/>
      <c r="B86" s="242"/>
      <c r="G86" s="242"/>
      <c r="H86" s="242"/>
      <c r="I86" s="242"/>
      <c r="J86" s="242"/>
      <c r="K86" s="242"/>
      <c r="L86" s="242"/>
      <c r="M86" s="242"/>
      <c r="N86" s="242"/>
      <c r="O86" s="242"/>
      <c r="P86" s="242"/>
      <c r="Q86" s="1"/>
      <c r="R86" s="1"/>
      <c r="S86" s="1"/>
      <c r="T86" s="1"/>
      <c r="U86" s="1"/>
      <c r="V86" s="1"/>
      <c r="W86" s="1"/>
      <c r="X86" s="1"/>
      <c r="Y86" s="1"/>
    </row>
    <row r="87" spans="1:25" s="243" customFormat="1" x14ac:dyDescent="0.35">
      <c r="A87" s="1"/>
      <c r="B87" s="242"/>
      <c r="G87" s="242"/>
      <c r="H87" s="242"/>
      <c r="I87" s="242"/>
      <c r="J87" s="242"/>
      <c r="K87" s="242"/>
      <c r="L87" s="242"/>
      <c r="M87" s="242"/>
      <c r="N87" s="242"/>
      <c r="O87" s="242"/>
      <c r="P87" s="242"/>
      <c r="Q87" s="1"/>
      <c r="R87" s="1"/>
      <c r="S87" s="1"/>
      <c r="T87" s="1"/>
      <c r="U87" s="1"/>
      <c r="V87" s="1"/>
      <c r="W87" s="1"/>
      <c r="X87" s="1"/>
      <c r="Y87" s="1"/>
    </row>
    <row r="88" spans="1:25" s="243" customFormat="1" x14ac:dyDescent="0.35">
      <c r="A88" s="1"/>
      <c r="B88" s="242"/>
      <c r="G88" s="242"/>
      <c r="H88" s="242"/>
      <c r="I88" s="242"/>
      <c r="J88" s="242"/>
      <c r="K88" s="242"/>
      <c r="L88" s="242"/>
      <c r="M88" s="242"/>
      <c r="N88" s="242"/>
      <c r="O88" s="242"/>
      <c r="P88" s="242"/>
      <c r="Q88" s="1"/>
      <c r="R88" s="1"/>
      <c r="S88" s="1"/>
      <c r="T88" s="1"/>
      <c r="U88" s="1"/>
      <c r="V88" s="1"/>
      <c r="W88" s="1"/>
      <c r="X88" s="1"/>
      <c r="Y88" s="1"/>
    </row>
    <row r="89" spans="1:25" s="243" customFormat="1" x14ac:dyDescent="0.35">
      <c r="A89" s="1"/>
      <c r="B89" s="242"/>
      <c r="G89" s="242"/>
      <c r="H89" s="242"/>
      <c r="I89" s="242"/>
      <c r="J89" s="242"/>
      <c r="K89" s="242"/>
      <c r="L89" s="242"/>
      <c r="M89" s="242"/>
      <c r="N89" s="242"/>
      <c r="O89" s="242"/>
      <c r="P89" s="242"/>
      <c r="Q89" s="1"/>
      <c r="R89" s="1"/>
      <c r="S89" s="1"/>
      <c r="T89" s="1"/>
      <c r="U89" s="1"/>
      <c r="V89" s="1"/>
      <c r="W89" s="1"/>
      <c r="X89" s="1"/>
      <c r="Y89" s="1"/>
    </row>
    <row r="90" spans="1:25" s="243" customFormat="1" x14ac:dyDescent="0.35">
      <c r="A90" s="1"/>
      <c r="B90" s="242"/>
      <c r="G90" s="242"/>
      <c r="H90" s="242"/>
      <c r="I90" s="242"/>
      <c r="J90" s="242"/>
      <c r="K90" s="242"/>
      <c r="L90" s="242"/>
      <c r="M90" s="242"/>
      <c r="N90" s="242"/>
      <c r="O90" s="242"/>
      <c r="P90" s="242"/>
      <c r="Q90" s="1"/>
      <c r="R90" s="1"/>
      <c r="S90" s="1"/>
      <c r="T90" s="1"/>
      <c r="U90" s="1"/>
      <c r="V90" s="1"/>
      <c r="W90" s="1"/>
      <c r="X90" s="1"/>
      <c r="Y90" s="1"/>
    </row>
    <row r="91" spans="1:25" s="243" customFormat="1" x14ac:dyDescent="0.35">
      <c r="A91" s="1"/>
      <c r="B91" s="242"/>
      <c r="G91" s="242"/>
      <c r="H91" s="242"/>
      <c r="I91" s="242"/>
      <c r="J91" s="242"/>
      <c r="K91" s="242"/>
      <c r="L91" s="242"/>
      <c r="M91" s="242"/>
      <c r="N91" s="242"/>
      <c r="O91" s="242"/>
      <c r="P91" s="242"/>
      <c r="Q91" s="1"/>
      <c r="R91" s="1"/>
      <c r="S91" s="1"/>
      <c r="T91" s="1"/>
      <c r="U91" s="1"/>
      <c r="V91" s="1"/>
      <c r="W91" s="1"/>
      <c r="X91" s="1"/>
      <c r="Y91" s="1"/>
    </row>
    <row r="92" spans="1:25" s="243" customFormat="1" x14ac:dyDescent="0.35">
      <c r="A92" s="1"/>
      <c r="B92" s="242"/>
      <c r="G92" s="242"/>
      <c r="H92" s="242"/>
      <c r="I92" s="242"/>
      <c r="J92" s="242"/>
      <c r="K92" s="242"/>
      <c r="L92" s="242"/>
      <c r="M92" s="242"/>
      <c r="N92" s="242"/>
      <c r="O92" s="242"/>
      <c r="P92" s="242"/>
      <c r="Q92" s="1"/>
      <c r="R92" s="1"/>
      <c r="S92" s="1"/>
      <c r="T92" s="1"/>
      <c r="U92" s="1"/>
      <c r="V92" s="1"/>
      <c r="W92" s="1"/>
      <c r="X92" s="1"/>
      <c r="Y92" s="1"/>
    </row>
    <row r="93" spans="1:25" s="243" customFormat="1" x14ac:dyDescent="0.35">
      <c r="A93" s="1"/>
      <c r="B93" s="242"/>
      <c r="G93" s="242"/>
      <c r="H93" s="242"/>
      <c r="I93" s="242"/>
      <c r="J93" s="242"/>
      <c r="K93" s="242"/>
      <c r="L93" s="242"/>
      <c r="M93" s="242"/>
      <c r="N93" s="242"/>
      <c r="O93" s="242"/>
      <c r="P93" s="242"/>
      <c r="Q93" s="1"/>
      <c r="R93" s="1"/>
      <c r="S93" s="1"/>
      <c r="T93" s="1"/>
      <c r="U93" s="1"/>
      <c r="V93" s="1"/>
      <c r="W93" s="1"/>
      <c r="X93" s="1"/>
      <c r="Y93" s="1"/>
    </row>
    <row r="94" spans="1:25" s="243" customFormat="1" x14ac:dyDescent="0.35">
      <c r="A94" s="1"/>
      <c r="B94" s="242"/>
      <c r="G94" s="242"/>
      <c r="H94" s="242"/>
      <c r="I94" s="242"/>
      <c r="J94" s="242"/>
      <c r="K94" s="242"/>
      <c r="L94" s="242"/>
      <c r="M94" s="242"/>
      <c r="N94" s="242"/>
      <c r="O94" s="242"/>
      <c r="P94" s="242"/>
      <c r="Q94" s="1"/>
      <c r="R94" s="1"/>
      <c r="S94" s="1"/>
      <c r="T94" s="1"/>
      <c r="U94" s="1"/>
      <c r="V94" s="1"/>
      <c r="W94" s="1"/>
      <c r="X94" s="1"/>
      <c r="Y94" s="1"/>
    </row>
    <row r="95" spans="1:25" s="243" customFormat="1" x14ac:dyDescent="0.35">
      <c r="A95" s="1"/>
      <c r="B95" s="242"/>
      <c r="G95" s="242"/>
      <c r="H95" s="242"/>
      <c r="I95" s="242"/>
      <c r="J95" s="242"/>
      <c r="K95" s="242"/>
      <c r="L95" s="242"/>
      <c r="M95" s="242"/>
      <c r="N95" s="242"/>
      <c r="O95" s="242"/>
      <c r="P95" s="242"/>
      <c r="Q95" s="1"/>
      <c r="R95" s="1"/>
      <c r="S95" s="1"/>
      <c r="T95" s="1"/>
      <c r="U95" s="1"/>
      <c r="V95" s="1"/>
      <c r="W95" s="1"/>
      <c r="X95" s="1"/>
      <c r="Y95" s="1"/>
    </row>
    <row r="96" spans="1:25" s="243" customFormat="1" x14ac:dyDescent="0.35">
      <c r="A96" s="1"/>
      <c r="B96" s="242"/>
      <c r="G96" s="242"/>
      <c r="H96" s="242"/>
      <c r="I96" s="242"/>
      <c r="J96" s="242"/>
      <c r="K96" s="242"/>
      <c r="L96" s="242"/>
      <c r="M96" s="242"/>
      <c r="N96" s="242"/>
      <c r="O96" s="242"/>
      <c r="P96" s="242"/>
      <c r="Q96" s="1"/>
      <c r="R96" s="1"/>
      <c r="S96" s="1"/>
      <c r="T96" s="1"/>
      <c r="U96" s="1"/>
      <c r="V96" s="1"/>
      <c r="W96" s="1"/>
      <c r="X96" s="1"/>
      <c r="Y96" s="1"/>
    </row>
    <row r="97" spans="1:25" s="243" customFormat="1" x14ac:dyDescent="0.35">
      <c r="A97" s="1"/>
      <c r="B97" s="242"/>
      <c r="G97" s="242"/>
      <c r="H97" s="242"/>
      <c r="I97" s="242"/>
      <c r="J97" s="242"/>
      <c r="K97" s="242"/>
      <c r="L97" s="242"/>
      <c r="M97" s="242"/>
      <c r="N97" s="242"/>
      <c r="O97" s="242"/>
      <c r="P97" s="242"/>
      <c r="Q97" s="1"/>
      <c r="R97" s="1"/>
      <c r="S97" s="1"/>
      <c r="T97" s="1"/>
      <c r="U97" s="1"/>
      <c r="V97" s="1"/>
      <c r="W97" s="1"/>
      <c r="X97" s="1"/>
      <c r="Y97" s="1"/>
    </row>
    <row r="98" spans="1:25" s="243" customFormat="1" x14ac:dyDescent="0.35">
      <c r="A98" s="1"/>
      <c r="B98" s="242"/>
      <c r="G98" s="242"/>
      <c r="H98" s="242"/>
      <c r="I98" s="242"/>
      <c r="J98" s="242"/>
      <c r="K98" s="242"/>
      <c r="L98" s="242"/>
      <c r="M98" s="242"/>
      <c r="N98" s="242"/>
      <c r="O98" s="242"/>
      <c r="P98" s="242"/>
      <c r="Q98" s="1"/>
      <c r="R98" s="1"/>
      <c r="S98" s="1"/>
      <c r="T98" s="1"/>
      <c r="U98" s="1"/>
      <c r="V98" s="1"/>
      <c r="W98" s="1"/>
      <c r="X98" s="1"/>
      <c r="Y98" s="1"/>
    </row>
    <row r="99" spans="1:25" s="243" customFormat="1" x14ac:dyDescent="0.35">
      <c r="A99" s="1"/>
      <c r="B99" s="242"/>
      <c r="G99" s="242"/>
      <c r="H99" s="242"/>
      <c r="I99" s="242"/>
      <c r="J99" s="242"/>
      <c r="K99" s="242"/>
      <c r="L99" s="242"/>
      <c r="M99" s="242"/>
      <c r="N99" s="242"/>
      <c r="O99" s="242"/>
      <c r="P99" s="242"/>
      <c r="Q99" s="1"/>
      <c r="R99" s="1"/>
      <c r="S99" s="1"/>
      <c r="T99" s="1"/>
      <c r="U99" s="1"/>
      <c r="V99" s="1"/>
      <c r="W99" s="1"/>
      <c r="X99" s="1"/>
      <c r="Y99" s="1"/>
    </row>
    <row r="100" spans="1:25" s="243" customFormat="1" x14ac:dyDescent="0.35">
      <c r="A100" s="1"/>
      <c r="B100" s="242"/>
      <c r="G100" s="242"/>
      <c r="H100" s="242"/>
      <c r="I100" s="242"/>
      <c r="J100" s="242"/>
      <c r="K100" s="242"/>
      <c r="L100" s="242"/>
      <c r="M100" s="242"/>
      <c r="N100" s="242"/>
      <c r="O100" s="242"/>
      <c r="P100" s="242"/>
      <c r="Q100" s="1"/>
      <c r="R100" s="1"/>
      <c r="S100" s="1"/>
      <c r="T100" s="1"/>
      <c r="U100" s="1"/>
      <c r="V100" s="1"/>
      <c r="W100" s="1"/>
      <c r="X100" s="1"/>
      <c r="Y100" s="1"/>
    </row>
    <row r="101" spans="1:25" s="243" customFormat="1" x14ac:dyDescent="0.35">
      <c r="A101" s="1"/>
      <c r="B101" s="242"/>
      <c r="G101" s="242"/>
      <c r="H101" s="242"/>
      <c r="I101" s="242"/>
      <c r="J101" s="242"/>
      <c r="K101" s="242"/>
      <c r="L101" s="242"/>
      <c r="M101" s="242"/>
      <c r="N101" s="242"/>
      <c r="O101" s="242"/>
      <c r="P101" s="242"/>
      <c r="Q101" s="1"/>
      <c r="R101" s="1"/>
      <c r="S101" s="1"/>
      <c r="T101" s="1"/>
      <c r="U101" s="1"/>
      <c r="V101" s="1"/>
      <c r="W101" s="1"/>
      <c r="X101" s="1"/>
      <c r="Y101" s="1"/>
    </row>
  </sheetData>
  <sheetProtection algorithmName="SHA-512" hashValue="wU8fuhmM5xcNWMZbkrGILVoXs0t5oBYMvoCw1/YARJ45HecYm2eYzrjSb5WYxfAJ9uOHSXeb8qpnCdJre12boA==" saltValue="DEfc30Hol5jwM5kTkbWvHg==" spinCount="100000" sheet="1" objects="1" scenarios="1"/>
  <mergeCells count="9">
    <mergeCell ref="B4:P4"/>
    <mergeCell ref="B5:P5"/>
    <mergeCell ref="C11:J11"/>
    <mergeCell ref="B37:F37"/>
    <mergeCell ref="A42:B42"/>
    <mergeCell ref="B7:J7"/>
    <mergeCell ref="B8:P8"/>
    <mergeCell ref="D10:F10"/>
    <mergeCell ref="G10:J10"/>
  </mergeCells>
  <pageMargins left="0.7" right="0.7" top="0.75" bottom="0.75" header="0.3" footer="0.3"/>
  <pageSetup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1D3AAA31EDCE44A8D47EAB7CD2E792" ma:contentTypeVersion="19" ma:contentTypeDescription="Create a new document." ma:contentTypeScope="" ma:versionID="b37dc627f9dd6033e30592a06e464744">
  <xsd:schema xmlns:xsd="http://www.w3.org/2001/XMLSchema" xmlns:xs="http://www.w3.org/2001/XMLSchema" xmlns:p="http://schemas.microsoft.com/office/2006/metadata/properties" xmlns:ns1="http://schemas.microsoft.com/sharepoint/v3" xmlns:ns2="a35b42b4-00c9-4633-92d8-543c01e971b8" xmlns:ns3="04fb3ce6-0439-4bba-904b-e331c8f0f278" targetNamespace="http://schemas.microsoft.com/office/2006/metadata/properties" ma:root="true" ma:fieldsID="4cc9fb94f62b3c622b2b760a55aeb404" ns1:_="" ns2:_="" ns3:_="">
    <xsd:import namespace="http://schemas.microsoft.com/sharepoint/v3"/>
    <xsd:import namespace="a35b42b4-00c9-4633-92d8-543c01e971b8"/>
    <xsd:import namespace="04fb3ce6-0439-4bba-904b-e331c8f0f27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5b42b4-00c9-4633-92d8-543c01e971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82b97c-6a8a-4995-9eb5-298aced380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fb3ce6-0439-4bba-904b-e331c8f0f27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7f215ae-a296-4b2d-a2e1-71c86046df69}" ma:internalName="TaxCatchAll" ma:showField="CatchAllData" ma:web="04fb3ce6-0439-4bba-904b-e331c8f0f2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5b42b4-00c9-4633-92d8-543c01e971b8">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04fb3ce6-0439-4bba-904b-e331c8f0f278" xsi:nil="true"/>
  </documentManagement>
</p:properties>
</file>

<file path=customXml/itemProps1.xml><?xml version="1.0" encoding="utf-8"?>
<ds:datastoreItem xmlns:ds="http://schemas.openxmlformats.org/officeDocument/2006/customXml" ds:itemID="{816B845E-9DAC-4394-9A82-8E593631A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5b42b4-00c9-4633-92d8-543c01e971b8"/>
    <ds:schemaRef ds:uri="04fb3ce6-0439-4bba-904b-e331c8f0f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AC9054-D9C7-44C2-86D7-D5631DDCEC1E}">
  <ds:schemaRefs>
    <ds:schemaRef ds:uri="http://schemas.microsoft.com/sharepoint/v3/contenttype/forms"/>
  </ds:schemaRefs>
</ds:datastoreItem>
</file>

<file path=customXml/itemProps3.xml><?xml version="1.0" encoding="utf-8"?>
<ds:datastoreItem xmlns:ds="http://schemas.openxmlformats.org/officeDocument/2006/customXml" ds:itemID="{A80AD164-3068-4EBE-B6E0-DF4A90B0E5BC}">
  <ds:schemaRefs>
    <ds:schemaRef ds:uri="http://schemas.microsoft.com/office/2006/metadata/properties"/>
    <ds:schemaRef ds:uri="http://schemas.microsoft.com/office/infopath/2007/PartnerControls"/>
    <ds:schemaRef ds:uri="a35b42b4-00c9-4633-92d8-543c01e971b8"/>
    <ds:schemaRef ds:uri="http://schemas.microsoft.com/sharepoint/v3"/>
    <ds:schemaRef ds:uri="04fb3ce6-0439-4bba-904b-e331c8f0f2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7</vt:i4>
      </vt:variant>
    </vt:vector>
  </HeadingPairs>
  <TitlesOfParts>
    <vt:vector size="24" baseType="lpstr">
      <vt:lpstr>Contents</vt:lpstr>
      <vt:lpstr>2023 Sales by Geo - Recast</vt:lpstr>
      <vt:lpstr>2022 Sales by Geo - Recast</vt:lpstr>
      <vt:lpstr>2023 P&amp;L - Recast</vt:lpstr>
      <vt:lpstr>2022 P&amp;L - Recast</vt:lpstr>
      <vt:lpstr>2023 Non-GAAP Measures - Recast</vt:lpstr>
      <vt:lpstr>2022 Non-GAAP Measures - Recast</vt:lpstr>
      <vt:lpstr>2023 Adj Ops Sales - Recast</vt:lpstr>
      <vt:lpstr>2022 Adj Ops Sales - Recast</vt:lpstr>
      <vt:lpstr>Q1 23 IBT Segment Rec - Recast</vt:lpstr>
      <vt:lpstr>Q2 23 IBT Segment Rec - Recast</vt:lpstr>
      <vt:lpstr>Q1 22 IBT Segment Rec - Recast</vt:lpstr>
      <vt:lpstr>Q2 22 IBT Segement Rec - Recast</vt:lpstr>
      <vt:lpstr>Q3 22 IBT Segment Rec - Recast</vt:lpstr>
      <vt:lpstr> Q4 22 IBT Segment Rec - Recast</vt:lpstr>
      <vt:lpstr>2023 GAAP to Non-GAAP - Recast</vt:lpstr>
      <vt:lpstr>2022 GAAP to Non-GAAP - Recast</vt:lpstr>
      <vt:lpstr>'2022 Adj Ops Sales - Recast'!Print_Area</vt:lpstr>
      <vt:lpstr>'2023 Adj Ops Sales - Recast'!Print_Area</vt:lpstr>
      <vt:lpstr>'2023 GAAP to Non-GAAP - Recast'!Print_Area</vt:lpstr>
      <vt:lpstr>Contents!Print_Area</vt:lpstr>
      <vt:lpstr>'Q1 23 IBT Segment Rec - Recast'!Print_Area</vt:lpstr>
      <vt:lpstr>'2022 Adj Ops Sales - Recast'!Z_85A2CDA2_A7F3_47C5_A0C2_9A560BAC0252_.wvu.PrintArea</vt:lpstr>
      <vt:lpstr>'2023 Adj Ops Sales - Recast'!Z_85A2CDA2_A7F3_47C5_A0C2_9A560BAC0252_.wvu.PrintArea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 Alec [JJCUS]</dc:creator>
  <cp:lastModifiedBy>Holoviak, Patrick [JRDUS]</cp:lastModifiedBy>
  <cp:lastPrinted>2023-08-29T17:09:40Z</cp:lastPrinted>
  <dcterms:created xsi:type="dcterms:W3CDTF">2023-08-25T00:16:26Z</dcterms:created>
  <dcterms:modified xsi:type="dcterms:W3CDTF">2023-08-29T17:31:33Z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0x010100131D3AAA31EDCE44A8D47EAB7CD2E792</vt:lpwstr>
  </property>
  <property fmtid="{D5CDD505-2E9C-101B-9397-08002B2CF9AE}" pid="3" name="MediaServiceImageTags">
    <vt:lpwstr/>
  </property>
</Properties>
</file>